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565"/>
  </bookViews>
  <sheets>
    <sheet name="Q1" sheetId="5" r:id="rId1"/>
  </sheets>
  <definedNames>
    <definedName name="_xlnm._FilterDatabase" localSheetId="0" hidden="1">'Q1'!$Z$291:$AA$327</definedName>
    <definedName name="_xlnm.Print_Titles" localSheetId="0">'Q1'!$1:$4</definedName>
  </definedNames>
  <calcPr calcId="124519"/>
</workbook>
</file>

<file path=xl/calcChain.xml><?xml version="1.0" encoding="utf-8"?>
<calcChain xmlns="http://schemas.openxmlformats.org/spreadsheetml/2006/main">
  <c r="E137" i="5"/>
  <c r="F137" s="1"/>
  <c r="E136"/>
  <c r="F136" s="1"/>
  <c r="E135"/>
  <c r="F135" s="1"/>
  <c r="E134"/>
  <c r="F134" s="1"/>
  <c r="E133"/>
  <c r="F133" s="1"/>
  <c r="E132"/>
  <c r="F132" s="1"/>
  <c r="E131"/>
  <c r="F131" s="1"/>
  <c r="E130"/>
  <c r="F130" s="1"/>
  <c r="E129"/>
  <c r="F129" s="1"/>
  <c r="E128"/>
  <c r="F128" s="1"/>
  <c r="E127"/>
  <c r="F127" s="1"/>
  <c r="E126"/>
  <c r="F126" s="1"/>
  <c r="E125"/>
  <c r="F125" s="1"/>
  <c r="E124"/>
  <c r="F124" s="1"/>
  <c r="E123"/>
  <c r="F123" s="1"/>
  <c r="E122"/>
  <c r="F122" s="1"/>
  <c r="E121"/>
  <c r="F121" s="1"/>
  <c r="E120"/>
  <c r="F120" s="1"/>
  <c r="E119"/>
  <c r="F119" s="1"/>
  <c r="E118"/>
  <c r="F118" s="1"/>
  <c r="E117"/>
  <c r="F117" s="1"/>
  <c r="D110"/>
  <c r="A110"/>
  <c r="A111" s="1"/>
  <c r="A112" s="1"/>
  <c r="A113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F72" s="1"/>
  <c r="E71"/>
  <c r="F71" s="1"/>
  <c r="E70"/>
  <c r="F70" s="1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D138"/>
  <c r="A138"/>
  <c r="A139" s="1"/>
  <c r="A140" s="1"/>
  <c r="A141" s="1"/>
  <c r="D82"/>
  <c r="A82"/>
  <c r="A83" s="1"/>
  <c r="A84" s="1"/>
  <c r="A85" s="1"/>
  <c r="D54"/>
  <c r="A54"/>
  <c r="A55" s="1"/>
  <c r="A56" s="1"/>
  <c r="A57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A26"/>
  <c r="A27" s="1"/>
  <c r="A28" s="1"/>
  <c r="A29" s="1"/>
  <c r="D2"/>
  <c r="C2"/>
  <c r="D26"/>
  <c r="F110" l="1"/>
  <c r="F111" s="1"/>
  <c r="F138"/>
  <c r="F82"/>
  <c r="F83" s="1"/>
  <c r="F54"/>
  <c r="F55" s="1"/>
  <c r="E2"/>
  <c r="E25"/>
  <c r="E6"/>
  <c r="E5"/>
  <c r="F112" l="1"/>
  <c r="F139"/>
  <c r="F84"/>
  <c r="F56"/>
  <c r="F5"/>
  <c r="F140" l="1"/>
  <c r="F6"/>
  <c r="E7" l="1"/>
  <c r="F7" s="1"/>
  <c r="E8" l="1"/>
  <c r="F8" s="1"/>
  <c r="E10" l="1"/>
  <c r="F10" s="1"/>
  <c r="E9"/>
  <c r="F9" s="1"/>
  <c r="E11" l="1"/>
  <c r="F11" s="1"/>
  <c r="E12" l="1"/>
  <c r="F12" s="1"/>
  <c r="E13" l="1"/>
  <c r="F13" s="1"/>
  <c r="E14" l="1"/>
  <c r="F14" s="1"/>
  <c r="E15" l="1"/>
  <c r="F15" s="1"/>
  <c r="E16" l="1"/>
  <c r="F16" s="1"/>
  <c r="F25"/>
  <c r="F26" l="1"/>
  <c r="F27" l="1"/>
  <c r="D145"/>
  <c r="F28" l="1"/>
  <c r="F145" s="1"/>
  <c r="E145"/>
</calcChain>
</file>

<file path=xl/sharedStrings.xml><?xml version="1.0" encoding="utf-8"?>
<sst xmlns="http://schemas.openxmlformats.org/spreadsheetml/2006/main" count="360" uniqueCount="88">
  <si>
    <t>Date</t>
  </si>
  <si>
    <t>Amount</t>
  </si>
  <si>
    <t>Name</t>
  </si>
  <si>
    <t>Payment Type</t>
  </si>
  <si>
    <t>Month</t>
  </si>
  <si>
    <t>Interest</t>
  </si>
  <si>
    <t>BSR Code</t>
  </si>
  <si>
    <t xml:space="preserve">TDS </t>
  </si>
  <si>
    <t>Section</t>
  </si>
  <si>
    <t>TDS Rate</t>
  </si>
  <si>
    <t>Total</t>
  </si>
  <si>
    <t>194I (2%)</t>
  </si>
  <si>
    <t>194I (10%)</t>
  </si>
  <si>
    <t>194C (1%)</t>
  </si>
  <si>
    <t>194C (2%)</t>
  </si>
  <si>
    <t>Interest on Debenture</t>
  </si>
  <si>
    <t>Deemed Dividend</t>
  </si>
  <si>
    <t xml:space="preserve">Interest other than interest on securities </t>
  </si>
  <si>
    <t>Winning from Lotteries</t>
  </si>
  <si>
    <t>Winnings from Horse Race</t>
  </si>
  <si>
    <t>Payment to Contractors (Individual &amp; HUF)</t>
  </si>
  <si>
    <t>Payment to Contractors (other than Individual &amp; HUF)</t>
  </si>
  <si>
    <t>Contract - Transporter who has provided valid PAN</t>
  </si>
  <si>
    <t>Insurance Commission</t>
  </si>
  <si>
    <t>Payments out of deposits under NSS</t>
  </si>
  <si>
    <t>Repurchase Units by MFs</t>
  </si>
  <si>
    <t>Commission on sale of  Lottery tickets</t>
  </si>
  <si>
    <t>Commission / Brokerage</t>
  </si>
  <si>
    <t>Rent - Plant / Machinery</t>
  </si>
  <si>
    <t>Rent - Land and Building</t>
  </si>
  <si>
    <t>TDS on transfer of Immovable property other than Agriculltural Land  (wef 01.06.2013)</t>
  </si>
  <si>
    <t>Professional / Technical Fees/ Royality  &amp; Non-Compete Fees</t>
  </si>
  <si>
    <t>Any Remuneration or Commission Paid to Director of the Company (wef 01.07.2012)</t>
  </si>
  <si>
    <t>Compensation on acquition of Immovable Property</t>
  </si>
  <si>
    <t>Income by way of interest from infrastructure debt fund (non-resident)</t>
  </si>
  <si>
    <t>194LB</t>
  </si>
  <si>
    <t>194LC</t>
  </si>
  <si>
    <t>Income by way of interest by an Indian specified company to a non-resident / foreign company on foreign currency approved loan / long-term infrastructure bonds from outside India (applicable from July 1, 2012)</t>
  </si>
  <si>
    <t>Nature of Payment</t>
  </si>
  <si>
    <t>Int. Rate (%)</t>
  </si>
  <si>
    <t xml:space="preserve">Payment Date </t>
  </si>
  <si>
    <t>194 Dividend</t>
  </si>
  <si>
    <t>194A Interest</t>
  </si>
  <si>
    <t>194IA Property</t>
  </si>
  <si>
    <t>193 Deb. Int.</t>
  </si>
  <si>
    <t>194C (Trans.)</t>
  </si>
  <si>
    <t>194H Commi</t>
  </si>
  <si>
    <t>194J Prof. Fee</t>
  </si>
  <si>
    <t>Total TDS</t>
  </si>
  <si>
    <t>Challan Sr No</t>
  </si>
  <si>
    <t>Financial Year</t>
  </si>
  <si>
    <t>TDS &amp; Interest Calculation</t>
  </si>
  <si>
    <t>Asst. Year</t>
  </si>
  <si>
    <t>Quarter</t>
  </si>
  <si>
    <t>Delay in Month</t>
  </si>
  <si>
    <t>Quarter-1</t>
  </si>
  <si>
    <t>Quarter-2</t>
  </si>
  <si>
    <t>Quarter-3</t>
  </si>
  <si>
    <t>Quarter-4</t>
  </si>
  <si>
    <t>ABC</t>
  </si>
  <si>
    <t xml:space="preserve">End (Last Date) of Month </t>
  </si>
  <si>
    <t>Start (First Date) of Month</t>
  </si>
  <si>
    <t>Due Date of TDS Payment</t>
  </si>
  <si>
    <t>Total Interest</t>
  </si>
  <si>
    <t>Total (TDS + Interest)</t>
  </si>
  <si>
    <t>CDE</t>
  </si>
  <si>
    <t>EFG</t>
  </si>
  <si>
    <t>HIJ</t>
  </si>
  <si>
    <t>KLM</t>
  </si>
  <si>
    <t>MNO</t>
  </si>
  <si>
    <t>PQR</t>
  </si>
  <si>
    <t>STU</t>
  </si>
  <si>
    <t>VWX</t>
  </si>
  <si>
    <t>XYZ</t>
  </si>
  <si>
    <t>194G</t>
  </si>
  <si>
    <t>194D</t>
  </si>
  <si>
    <t>194B</t>
  </si>
  <si>
    <t>194BB</t>
  </si>
  <si>
    <t>194EE</t>
  </si>
  <si>
    <t>194F</t>
  </si>
  <si>
    <t>194J(1)(ba)</t>
  </si>
  <si>
    <t>194LA</t>
  </si>
  <si>
    <t>ABC Limited</t>
  </si>
  <si>
    <t>NAME</t>
  </si>
  <si>
    <t>DATE</t>
  </si>
  <si>
    <t>AMOUNT</t>
  </si>
  <si>
    <t>TDS RATE</t>
  </si>
  <si>
    <t>PAYMENT TYPE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</si>
</sst>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9]d\-mmm\-yyyy;@"/>
    <numFmt numFmtId="166" formatCode="[$-409]m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left"/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Protection="1"/>
    <xf numFmtId="1" fontId="2" fillId="0" borderId="0" xfId="0" applyNumberFormat="1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shrinkToFit="1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65" fontId="0" fillId="0" borderId="2" xfId="0" applyNumberForma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Protection="1">
      <protection hidden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166" fontId="0" fillId="0" borderId="1" xfId="0" applyNumberForma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65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0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hidden="1"/>
    </xf>
    <xf numFmtId="1" fontId="0" fillId="0" borderId="2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Protection="1">
      <protection hidden="1"/>
    </xf>
    <xf numFmtId="1" fontId="0" fillId="0" borderId="1" xfId="0" applyNumberFormat="1" applyFill="1" applyBorder="1" applyAlignment="1" applyProtection="1">
      <alignment horizontal="right"/>
      <protection locked="0"/>
    </xf>
    <xf numFmtId="165" fontId="0" fillId="0" borderId="2" xfId="0" applyNumberForma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 wrapText="1"/>
    </xf>
    <xf numFmtId="0" fontId="0" fillId="0" borderId="4" xfId="0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left" wrapText="1"/>
    </xf>
    <xf numFmtId="0" fontId="0" fillId="0" borderId="6" xfId="0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51"/>
  <sheetViews>
    <sheetView tabSelected="1" view="pageBreakPreview" zoomScale="115" zoomScaleSheetLayoutView="115" workbookViewId="0">
      <selection activeCell="B5" sqref="B5"/>
    </sheetView>
  </sheetViews>
  <sheetFormatPr defaultRowHeight="15"/>
  <cols>
    <col min="1" max="1" width="13.140625" style="10" customWidth="1"/>
    <col min="2" max="2" width="28.5703125" style="10" customWidth="1"/>
    <col min="3" max="3" width="12.85546875" style="10" customWidth="1"/>
    <col min="4" max="4" width="13.28515625" style="1" customWidth="1"/>
    <col min="5" max="5" width="11.140625" style="1" customWidth="1"/>
    <col min="6" max="6" width="11.42578125" style="1" customWidth="1"/>
    <col min="7" max="16" width="9.140625" style="1"/>
    <col min="17" max="17" width="17.85546875" style="1" hidden="1" customWidth="1"/>
    <col min="18" max="18" width="8.7109375" style="1" hidden="1" customWidth="1"/>
    <col min="19" max="19" width="15.28515625" style="10" hidden="1" customWidth="1"/>
    <col min="20" max="20" width="14.85546875" style="1" hidden="1" customWidth="1"/>
    <col min="21" max="21" width="15.7109375" style="1" hidden="1" customWidth="1"/>
    <col min="22" max="22" width="13.140625" style="29" hidden="1" customWidth="1"/>
    <col min="23" max="23" width="5.7109375" style="29" hidden="1" customWidth="1"/>
    <col min="24" max="24" width="5.7109375" style="1" hidden="1" customWidth="1"/>
    <col min="25" max="25" width="9.140625" style="1" hidden="1" customWidth="1"/>
    <col min="26" max="26" width="14.5703125" style="31" hidden="1" customWidth="1"/>
    <col min="27" max="27" width="13.7109375" style="10" hidden="1" customWidth="1"/>
    <col min="28" max="28" width="0" style="1" hidden="1" customWidth="1"/>
    <col min="29" max="16384" width="9.140625" style="1"/>
  </cols>
  <sheetData>
    <row r="1" spans="1:24" ht="18.75">
      <c r="A1" s="62" t="s">
        <v>82</v>
      </c>
      <c r="B1" s="63"/>
      <c r="C1" s="30" t="s">
        <v>50</v>
      </c>
      <c r="D1" s="30" t="s">
        <v>52</v>
      </c>
      <c r="E1" s="30" t="s">
        <v>53</v>
      </c>
      <c r="F1" s="60"/>
    </row>
    <row r="2" spans="1:24" ht="15.75">
      <c r="A2" s="64" t="s">
        <v>51</v>
      </c>
      <c r="B2" s="64"/>
      <c r="C2" s="40" t="str">
        <f>IF(MONTH(C5)&gt;3,"FY "&amp;YEAR(C5)&amp;"-"&amp;RIGHT(YEAR(C5)+1,2),"FY "&amp;YEAR(C5)-1&amp;"-"&amp;RIGHT(YEAR(C5),2))</f>
        <v>FY 2013-14</v>
      </c>
      <c r="D2" s="40" t="str">
        <f>IF(MONTH(C5)&gt;3,"AY "&amp;YEAR(C5)+1&amp;"-"&amp;RIGHT(YEAR(C5)+2,2),"AY "&amp;YEAR(C5)&amp;"-"&amp;RIGHT(YEAR(C5)+1,2))</f>
        <v>AY 2014-15</v>
      </c>
      <c r="E2" s="40" t="str">
        <f>VLOOKUP(A26,$Z$292:$AA$327,2)</f>
        <v>Quarter-1</v>
      </c>
      <c r="F2" s="61"/>
    </row>
    <row r="3" spans="1:24" s="2" customFormat="1">
      <c r="X3" s="1"/>
    </row>
    <row r="4" spans="1:24" s="2" customFormat="1">
      <c r="A4" s="25" t="s">
        <v>87</v>
      </c>
      <c r="B4" s="25" t="s">
        <v>83</v>
      </c>
      <c r="C4" s="25" t="s">
        <v>84</v>
      </c>
      <c r="D4" s="25" t="s">
        <v>85</v>
      </c>
      <c r="E4" s="25" t="s">
        <v>86</v>
      </c>
      <c r="F4" s="25" t="s">
        <v>7</v>
      </c>
    </row>
    <row r="5" spans="1:24" s="2" customFormat="1">
      <c r="A5" s="26" t="s">
        <v>13</v>
      </c>
      <c r="B5" s="4" t="s">
        <v>59</v>
      </c>
      <c r="C5" s="32">
        <v>41365</v>
      </c>
      <c r="D5" s="5">
        <v>100000</v>
      </c>
      <c r="E5" s="48">
        <f t="shared" ref="E5:E16" si="0">VLOOKUP(A5,$Q$292:$R$312,2,FALSE)</f>
        <v>1</v>
      </c>
      <c r="F5" s="5">
        <f>D5*E5%</f>
        <v>1000</v>
      </c>
    </row>
    <row r="6" spans="1:24" s="2" customFormat="1" ht="15" customHeight="1">
      <c r="A6" s="6" t="s">
        <v>45</v>
      </c>
      <c r="B6" s="4" t="s">
        <v>65</v>
      </c>
      <c r="C6" s="32">
        <v>41366</v>
      </c>
      <c r="D6" s="5">
        <v>100000</v>
      </c>
      <c r="E6" s="48">
        <f t="shared" si="0"/>
        <v>0</v>
      </c>
      <c r="F6" s="5">
        <f>D6*E6%</f>
        <v>0</v>
      </c>
    </row>
    <row r="7" spans="1:24" s="2" customFormat="1">
      <c r="A7" s="6" t="s">
        <v>75</v>
      </c>
      <c r="B7" s="4" t="s">
        <v>66</v>
      </c>
      <c r="C7" s="54">
        <v>41367</v>
      </c>
      <c r="D7" s="5">
        <v>100000</v>
      </c>
      <c r="E7" s="48">
        <f t="shared" si="0"/>
        <v>10</v>
      </c>
      <c r="F7" s="5">
        <f t="shared" ref="F7:F25" si="1">D7*E7%</f>
        <v>10000</v>
      </c>
    </row>
    <row r="8" spans="1:24" s="2" customFormat="1" ht="15" customHeight="1">
      <c r="A8" s="6" t="s">
        <v>74</v>
      </c>
      <c r="B8" s="4" t="s">
        <v>67</v>
      </c>
      <c r="C8" s="54">
        <v>41367</v>
      </c>
      <c r="D8" s="5">
        <v>100000</v>
      </c>
      <c r="E8" s="48">
        <f t="shared" si="0"/>
        <v>10</v>
      </c>
      <c r="F8" s="5">
        <f t="shared" si="1"/>
        <v>10000</v>
      </c>
    </row>
    <row r="9" spans="1:24" s="23" customFormat="1" ht="15" customHeight="1">
      <c r="A9" s="6" t="s">
        <v>11</v>
      </c>
      <c r="B9" s="4" t="s">
        <v>68</v>
      </c>
      <c r="C9" s="54">
        <v>41368</v>
      </c>
      <c r="D9" s="5">
        <v>100000</v>
      </c>
      <c r="E9" s="48">
        <f t="shared" si="0"/>
        <v>2</v>
      </c>
      <c r="F9" s="5">
        <f t="shared" si="1"/>
        <v>2000</v>
      </c>
      <c r="H9" s="24"/>
      <c r="X9" s="24"/>
    </row>
    <row r="10" spans="1:24">
      <c r="A10" s="6" t="s">
        <v>12</v>
      </c>
      <c r="B10" s="4" t="s">
        <v>69</v>
      </c>
      <c r="C10" s="54">
        <v>41368</v>
      </c>
      <c r="D10" s="5">
        <v>100000</v>
      </c>
      <c r="E10" s="48">
        <f t="shared" si="0"/>
        <v>10</v>
      </c>
      <c r="F10" s="5">
        <f t="shared" si="1"/>
        <v>10000</v>
      </c>
      <c r="H10" s="2"/>
    </row>
    <row r="11" spans="1:24">
      <c r="A11" s="6" t="s">
        <v>45</v>
      </c>
      <c r="B11" s="4" t="s">
        <v>70</v>
      </c>
      <c r="C11" s="54">
        <v>41369</v>
      </c>
      <c r="D11" s="5">
        <v>100000</v>
      </c>
      <c r="E11" s="48">
        <f t="shared" si="0"/>
        <v>0</v>
      </c>
      <c r="F11" s="5">
        <f t="shared" si="1"/>
        <v>0</v>
      </c>
      <c r="H11" s="2"/>
    </row>
    <row r="12" spans="1:24">
      <c r="A12" s="6" t="s">
        <v>14</v>
      </c>
      <c r="B12" s="4" t="s">
        <v>71</v>
      </c>
      <c r="C12" s="54">
        <v>41369</v>
      </c>
      <c r="D12" s="5">
        <v>100000</v>
      </c>
      <c r="E12" s="48">
        <f t="shared" si="0"/>
        <v>2</v>
      </c>
      <c r="F12" s="5">
        <f t="shared" si="1"/>
        <v>2000</v>
      </c>
      <c r="H12" s="2"/>
    </row>
    <row r="13" spans="1:24">
      <c r="A13" s="6" t="s">
        <v>13</v>
      </c>
      <c r="B13" s="4" t="s">
        <v>72</v>
      </c>
      <c r="C13" s="54">
        <v>41370</v>
      </c>
      <c r="D13" s="5">
        <v>100000</v>
      </c>
      <c r="E13" s="48">
        <f t="shared" si="0"/>
        <v>1</v>
      </c>
      <c r="F13" s="5">
        <f t="shared" si="1"/>
        <v>1000</v>
      </c>
    </row>
    <row r="14" spans="1:24">
      <c r="A14" s="6" t="s">
        <v>77</v>
      </c>
      <c r="B14" s="4" t="s">
        <v>73</v>
      </c>
      <c r="C14" s="54">
        <v>41370</v>
      </c>
      <c r="D14" s="5">
        <v>100000</v>
      </c>
      <c r="E14" s="48">
        <f t="shared" si="0"/>
        <v>30</v>
      </c>
      <c r="F14" s="5">
        <f t="shared" si="1"/>
        <v>30000</v>
      </c>
    </row>
    <row r="15" spans="1:24">
      <c r="A15" s="6" t="s">
        <v>41</v>
      </c>
      <c r="B15" s="4"/>
      <c r="C15" s="54">
        <v>41371</v>
      </c>
      <c r="D15" s="5">
        <v>100000</v>
      </c>
      <c r="E15" s="48">
        <f t="shared" si="0"/>
        <v>10</v>
      </c>
      <c r="F15" s="5">
        <f t="shared" si="1"/>
        <v>10000</v>
      </c>
    </row>
    <row r="16" spans="1:24">
      <c r="A16" s="6" t="s">
        <v>43</v>
      </c>
      <c r="B16" s="50"/>
      <c r="C16" s="54"/>
      <c r="D16" s="5"/>
      <c r="E16" s="48">
        <f t="shared" si="0"/>
        <v>1</v>
      </c>
      <c r="F16" s="5">
        <f t="shared" si="1"/>
        <v>0</v>
      </c>
    </row>
    <row r="17" spans="1:6">
      <c r="A17" s="6" t="s">
        <v>12</v>
      </c>
      <c r="B17" s="4"/>
      <c r="C17" s="54"/>
      <c r="D17" s="5"/>
      <c r="E17" s="48">
        <f t="shared" ref="E17:E24" si="2">VLOOKUP(A17,$Q$292:$R$312,2,FALSE)</f>
        <v>10</v>
      </c>
      <c r="F17" s="5">
        <f t="shared" ref="F17:F24" si="3">D17*E17%</f>
        <v>0</v>
      </c>
    </row>
    <row r="18" spans="1:6">
      <c r="A18" s="6" t="s">
        <v>12</v>
      </c>
      <c r="B18" s="4"/>
      <c r="C18" s="54"/>
      <c r="D18" s="5"/>
      <c r="E18" s="48">
        <f t="shared" si="2"/>
        <v>10</v>
      </c>
      <c r="F18" s="5">
        <f t="shared" si="3"/>
        <v>0</v>
      </c>
    </row>
    <row r="19" spans="1:6">
      <c r="A19" s="6" t="s">
        <v>12</v>
      </c>
      <c r="B19" s="4"/>
      <c r="C19" s="54"/>
      <c r="D19" s="5"/>
      <c r="E19" s="48">
        <f t="shared" si="2"/>
        <v>10</v>
      </c>
      <c r="F19" s="5">
        <f t="shared" si="3"/>
        <v>0</v>
      </c>
    </row>
    <row r="20" spans="1:6">
      <c r="A20" s="6" t="s">
        <v>12</v>
      </c>
      <c r="B20" s="4"/>
      <c r="C20" s="54"/>
      <c r="D20" s="5"/>
      <c r="E20" s="48">
        <f t="shared" si="2"/>
        <v>10</v>
      </c>
      <c r="F20" s="5">
        <f t="shared" si="3"/>
        <v>0</v>
      </c>
    </row>
    <row r="21" spans="1:6">
      <c r="A21" s="6" t="s">
        <v>12</v>
      </c>
      <c r="B21" s="4"/>
      <c r="C21" s="54"/>
      <c r="D21" s="5"/>
      <c r="E21" s="48">
        <f t="shared" si="2"/>
        <v>10</v>
      </c>
      <c r="F21" s="5">
        <f t="shared" si="3"/>
        <v>0</v>
      </c>
    </row>
    <row r="22" spans="1:6">
      <c r="A22" s="6" t="s">
        <v>12</v>
      </c>
      <c r="B22" s="4"/>
      <c r="C22" s="54"/>
      <c r="D22" s="5"/>
      <c r="E22" s="48">
        <f t="shared" si="2"/>
        <v>10</v>
      </c>
      <c r="F22" s="5">
        <f t="shared" si="3"/>
        <v>0</v>
      </c>
    </row>
    <row r="23" spans="1:6">
      <c r="A23" s="6" t="s">
        <v>12</v>
      </c>
      <c r="B23" s="4"/>
      <c r="C23" s="54"/>
      <c r="D23" s="5"/>
      <c r="E23" s="48">
        <f t="shared" si="2"/>
        <v>10</v>
      </c>
      <c r="F23" s="5">
        <f t="shared" si="3"/>
        <v>0</v>
      </c>
    </row>
    <row r="24" spans="1:6">
      <c r="A24" s="6" t="s">
        <v>12</v>
      </c>
      <c r="B24" s="4"/>
      <c r="C24" s="54"/>
      <c r="D24" s="5"/>
      <c r="E24" s="48">
        <f t="shared" si="2"/>
        <v>10</v>
      </c>
      <c r="F24" s="5">
        <f t="shared" si="3"/>
        <v>0</v>
      </c>
    </row>
    <row r="25" spans="1:6">
      <c r="A25" s="27" t="s">
        <v>74</v>
      </c>
      <c r="B25" s="7"/>
      <c r="C25" s="54"/>
      <c r="D25" s="5">
        <v>0</v>
      </c>
      <c r="E25" s="48">
        <f>VLOOKUP(A25,$Q$292:$R$312,2,FALSE)</f>
        <v>10</v>
      </c>
      <c r="F25" s="5">
        <f t="shared" si="1"/>
        <v>0</v>
      </c>
    </row>
    <row r="26" spans="1:6" ht="15.75">
      <c r="A26" s="47">
        <f>EOMONTH(C5,-1)+1</f>
        <v>41365</v>
      </c>
      <c r="B26" s="46" t="s">
        <v>61</v>
      </c>
      <c r="C26" s="22" t="s">
        <v>10</v>
      </c>
      <c r="D26" s="33">
        <f>SUM(D5:D25)</f>
        <v>1100000</v>
      </c>
      <c r="E26" s="22" t="s">
        <v>48</v>
      </c>
      <c r="F26" s="52">
        <f>SUM(F5:F25)</f>
        <v>76000</v>
      </c>
    </row>
    <row r="27" spans="1:6" ht="15.75">
      <c r="A27" s="47">
        <f>EOMONTH(A26,0)</f>
        <v>41394</v>
      </c>
      <c r="B27" s="46" t="s">
        <v>60</v>
      </c>
      <c r="C27" s="28" t="s">
        <v>6</v>
      </c>
      <c r="D27" s="42"/>
      <c r="E27" s="22" t="s">
        <v>5</v>
      </c>
      <c r="F27" s="52">
        <f>F29*A29*F26</f>
        <v>5700</v>
      </c>
    </row>
    <row r="28" spans="1:6" ht="15.75">
      <c r="A28" s="39">
        <f>EOMONTH(A27,0)+7</f>
        <v>41401</v>
      </c>
      <c r="B28" s="46" t="s">
        <v>62</v>
      </c>
      <c r="C28" s="45" t="s">
        <v>40</v>
      </c>
      <c r="D28" s="43">
        <v>41497</v>
      </c>
      <c r="E28" s="22" t="s">
        <v>10</v>
      </c>
      <c r="F28" s="52">
        <f>F26+F27</f>
        <v>81700</v>
      </c>
    </row>
    <row r="29" spans="1:6" ht="15.75">
      <c r="A29" s="49">
        <f>IF(D28&lt;=A28,0,(YEAR(D28)-YEAR(A27))*12+MONTH(D28)-MONTH(A27)+1)</f>
        <v>5</v>
      </c>
      <c r="B29" s="51" t="s">
        <v>54</v>
      </c>
      <c r="C29" s="28" t="s">
        <v>49</v>
      </c>
      <c r="D29" s="44"/>
      <c r="E29" s="22" t="s">
        <v>39</v>
      </c>
      <c r="F29" s="41">
        <v>1.4999999999999999E-2</v>
      </c>
    </row>
    <row r="30" spans="1:6" ht="15" customHeight="1">
      <c r="A30" s="8"/>
      <c r="B30" s="8"/>
      <c r="C30" s="8"/>
      <c r="D30" s="9"/>
      <c r="E30" s="9"/>
      <c r="F30" s="12"/>
    </row>
    <row r="31" spans="1:6" ht="15" customHeight="1">
      <c r="A31" s="8"/>
      <c r="B31" s="8"/>
      <c r="C31" s="8"/>
      <c r="D31" s="9"/>
      <c r="E31" s="9"/>
      <c r="F31" s="12"/>
    </row>
    <row r="32" spans="1:6" s="2" customFormat="1">
      <c r="A32" s="25" t="s">
        <v>3</v>
      </c>
      <c r="B32" s="25" t="s">
        <v>2</v>
      </c>
      <c r="C32" s="25" t="s">
        <v>0</v>
      </c>
      <c r="D32" s="25" t="s">
        <v>1</v>
      </c>
      <c r="E32" s="25" t="s">
        <v>9</v>
      </c>
      <c r="F32" s="25" t="s">
        <v>7</v>
      </c>
    </row>
    <row r="33" spans="1:24" s="2" customFormat="1">
      <c r="A33" s="26" t="s">
        <v>13</v>
      </c>
      <c r="B33" s="4" t="s">
        <v>59</v>
      </c>
      <c r="C33" s="32">
        <v>41395</v>
      </c>
      <c r="D33" s="5">
        <v>100000</v>
      </c>
      <c r="E33" s="48">
        <f t="shared" ref="E33:E53" si="4">VLOOKUP(A33,$Q$292:$R$312,2,FALSE)</f>
        <v>1</v>
      </c>
      <c r="F33" s="5">
        <f>D33*E33%</f>
        <v>1000</v>
      </c>
    </row>
    <row r="34" spans="1:24" s="2" customFormat="1" ht="15" customHeight="1">
      <c r="A34" s="6" t="s">
        <v>45</v>
      </c>
      <c r="B34" s="4" t="s">
        <v>65</v>
      </c>
      <c r="C34" s="32">
        <v>41396</v>
      </c>
      <c r="D34" s="5">
        <v>100000</v>
      </c>
      <c r="E34" s="48">
        <f t="shared" si="4"/>
        <v>0</v>
      </c>
      <c r="F34" s="5">
        <f>D34*E34%</f>
        <v>0</v>
      </c>
    </row>
    <row r="35" spans="1:24" s="2" customFormat="1">
      <c r="A35" s="6" t="s">
        <v>75</v>
      </c>
      <c r="B35" s="4" t="s">
        <v>66</v>
      </c>
      <c r="C35" s="32">
        <v>41397</v>
      </c>
      <c r="D35" s="5">
        <v>100000</v>
      </c>
      <c r="E35" s="48">
        <f t="shared" si="4"/>
        <v>10</v>
      </c>
      <c r="F35" s="5">
        <f t="shared" ref="F35:F53" si="5">D35*E35%</f>
        <v>10000</v>
      </c>
    </row>
    <row r="36" spans="1:24" s="2" customFormat="1" ht="15" customHeight="1">
      <c r="A36" s="6" t="s">
        <v>74</v>
      </c>
      <c r="B36" s="4" t="s">
        <v>67</v>
      </c>
      <c r="C36" s="32">
        <v>41397</v>
      </c>
      <c r="D36" s="5">
        <v>100000</v>
      </c>
      <c r="E36" s="48">
        <f t="shared" si="4"/>
        <v>10</v>
      </c>
      <c r="F36" s="5">
        <f t="shared" si="5"/>
        <v>10000</v>
      </c>
    </row>
    <row r="37" spans="1:24" s="23" customFormat="1" ht="15" customHeight="1">
      <c r="A37" s="6" t="s">
        <v>11</v>
      </c>
      <c r="B37" s="4" t="s">
        <v>68</v>
      </c>
      <c r="C37" s="32">
        <v>41398</v>
      </c>
      <c r="D37" s="5">
        <v>100000</v>
      </c>
      <c r="E37" s="48">
        <f t="shared" si="4"/>
        <v>2</v>
      </c>
      <c r="F37" s="5">
        <f t="shared" si="5"/>
        <v>2000</v>
      </c>
      <c r="H37" s="24"/>
      <c r="X37" s="24"/>
    </row>
    <row r="38" spans="1:24">
      <c r="A38" s="6" t="s">
        <v>12</v>
      </c>
      <c r="B38" s="4" t="s">
        <v>69</v>
      </c>
      <c r="C38" s="32">
        <v>41398</v>
      </c>
      <c r="D38" s="5">
        <v>100000</v>
      </c>
      <c r="E38" s="48">
        <f t="shared" si="4"/>
        <v>10</v>
      </c>
      <c r="F38" s="5">
        <f t="shared" si="5"/>
        <v>10000</v>
      </c>
      <c r="H38" s="2"/>
    </row>
    <row r="39" spans="1:24">
      <c r="A39" s="6" t="s">
        <v>45</v>
      </c>
      <c r="B39" s="4" t="s">
        <v>70</v>
      </c>
      <c r="C39" s="32">
        <v>41399</v>
      </c>
      <c r="D39" s="5">
        <v>100000</v>
      </c>
      <c r="E39" s="48">
        <f t="shared" si="4"/>
        <v>0</v>
      </c>
      <c r="F39" s="5">
        <f t="shared" si="5"/>
        <v>0</v>
      </c>
      <c r="H39" s="2"/>
    </row>
    <row r="40" spans="1:24">
      <c r="A40" s="6" t="s">
        <v>14</v>
      </c>
      <c r="B40" s="4" t="s">
        <v>71</v>
      </c>
      <c r="C40" s="32">
        <v>41399</v>
      </c>
      <c r="D40" s="5">
        <v>100000</v>
      </c>
      <c r="E40" s="48">
        <f t="shared" si="4"/>
        <v>2</v>
      </c>
      <c r="F40" s="5">
        <f t="shared" si="5"/>
        <v>2000</v>
      </c>
      <c r="H40" s="2"/>
    </row>
    <row r="41" spans="1:24">
      <c r="A41" s="6" t="s">
        <v>13</v>
      </c>
      <c r="B41" s="4" t="s">
        <v>72</v>
      </c>
      <c r="C41" s="32">
        <v>41400</v>
      </c>
      <c r="D41" s="5">
        <v>100000</v>
      </c>
      <c r="E41" s="48">
        <f t="shared" si="4"/>
        <v>1</v>
      </c>
      <c r="F41" s="5">
        <f t="shared" si="5"/>
        <v>1000</v>
      </c>
    </row>
    <row r="42" spans="1:24">
      <c r="A42" s="6" t="s">
        <v>77</v>
      </c>
      <c r="B42" s="4" t="s">
        <v>73</v>
      </c>
      <c r="C42" s="32">
        <v>41400</v>
      </c>
      <c r="D42" s="5">
        <v>100000</v>
      </c>
      <c r="E42" s="48">
        <f t="shared" si="4"/>
        <v>30</v>
      </c>
      <c r="F42" s="5">
        <f t="shared" si="5"/>
        <v>30000</v>
      </c>
    </row>
    <row r="43" spans="1:24">
      <c r="A43" s="6" t="s">
        <v>41</v>
      </c>
      <c r="B43" s="4"/>
      <c r="C43" s="32">
        <v>41401</v>
      </c>
      <c r="D43" s="5">
        <v>100000</v>
      </c>
      <c r="E43" s="48">
        <f t="shared" si="4"/>
        <v>10</v>
      </c>
      <c r="F43" s="5">
        <f t="shared" si="5"/>
        <v>10000</v>
      </c>
    </row>
    <row r="44" spans="1:24">
      <c r="A44" s="6" t="s">
        <v>43</v>
      </c>
      <c r="B44" s="50"/>
      <c r="C44" s="32"/>
      <c r="D44" s="5"/>
      <c r="E44" s="48">
        <f t="shared" si="4"/>
        <v>1</v>
      </c>
      <c r="F44" s="5">
        <f t="shared" si="5"/>
        <v>0</v>
      </c>
    </row>
    <row r="45" spans="1:24">
      <c r="A45" s="6" t="s">
        <v>12</v>
      </c>
      <c r="B45" s="4"/>
      <c r="C45" s="32"/>
      <c r="D45" s="5"/>
      <c r="E45" s="48">
        <f t="shared" si="4"/>
        <v>10</v>
      </c>
      <c r="F45" s="5">
        <f t="shared" si="5"/>
        <v>0</v>
      </c>
    </row>
    <row r="46" spans="1:24">
      <c r="A46" s="6" t="s">
        <v>12</v>
      </c>
      <c r="B46" s="4"/>
      <c r="C46" s="32"/>
      <c r="D46" s="5"/>
      <c r="E46" s="48">
        <f t="shared" si="4"/>
        <v>10</v>
      </c>
      <c r="F46" s="5">
        <f t="shared" si="5"/>
        <v>0</v>
      </c>
    </row>
    <row r="47" spans="1:24">
      <c r="A47" s="6" t="s">
        <v>12</v>
      </c>
      <c r="B47" s="4"/>
      <c r="C47" s="32"/>
      <c r="D47" s="5"/>
      <c r="E47" s="48">
        <f t="shared" si="4"/>
        <v>10</v>
      </c>
      <c r="F47" s="5">
        <f t="shared" si="5"/>
        <v>0</v>
      </c>
    </row>
    <row r="48" spans="1:24">
      <c r="A48" s="6" t="s">
        <v>12</v>
      </c>
      <c r="B48" s="4"/>
      <c r="C48" s="32"/>
      <c r="D48" s="5"/>
      <c r="E48" s="48">
        <f t="shared" si="4"/>
        <v>10</v>
      </c>
      <c r="F48" s="5">
        <f t="shared" si="5"/>
        <v>0</v>
      </c>
    </row>
    <row r="49" spans="1:6">
      <c r="A49" s="6" t="s">
        <v>12</v>
      </c>
      <c r="B49" s="4"/>
      <c r="C49" s="32"/>
      <c r="D49" s="5"/>
      <c r="E49" s="48">
        <f t="shared" si="4"/>
        <v>10</v>
      </c>
      <c r="F49" s="5">
        <f t="shared" si="5"/>
        <v>0</v>
      </c>
    </row>
    <row r="50" spans="1:6">
      <c r="A50" s="6" t="s">
        <v>12</v>
      </c>
      <c r="B50" s="4"/>
      <c r="C50" s="32"/>
      <c r="D50" s="5"/>
      <c r="E50" s="48">
        <f t="shared" si="4"/>
        <v>10</v>
      </c>
      <c r="F50" s="5">
        <f t="shared" si="5"/>
        <v>0</v>
      </c>
    </row>
    <row r="51" spans="1:6">
      <c r="A51" s="6" t="s">
        <v>12</v>
      </c>
      <c r="B51" s="4"/>
      <c r="C51" s="32"/>
      <c r="D51" s="5"/>
      <c r="E51" s="48">
        <f t="shared" si="4"/>
        <v>10</v>
      </c>
      <c r="F51" s="5">
        <f t="shared" si="5"/>
        <v>0</v>
      </c>
    </row>
    <row r="52" spans="1:6">
      <c r="A52" s="6" t="s">
        <v>12</v>
      </c>
      <c r="B52" s="4"/>
      <c r="C52" s="32"/>
      <c r="D52" s="5"/>
      <c r="E52" s="48">
        <f t="shared" si="4"/>
        <v>10</v>
      </c>
      <c r="F52" s="5">
        <f t="shared" si="5"/>
        <v>0</v>
      </c>
    </row>
    <row r="53" spans="1:6">
      <c r="A53" s="27" t="s">
        <v>74</v>
      </c>
      <c r="B53" s="7"/>
      <c r="C53" s="32"/>
      <c r="D53" s="5">
        <v>0</v>
      </c>
      <c r="E53" s="48">
        <f t="shared" si="4"/>
        <v>10</v>
      </c>
      <c r="F53" s="5">
        <f t="shared" si="5"/>
        <v>0</v>
      </c>
    </row>
    <row r="54" spans="1:6" ht="15.75">
      <c r="A54" s="47">
        <f>EOMONTH(C33,-1)+1</f>
        <v>41395</v>
      </c>
      <c r="B54" s="46" t="s">
        <v>61</v>
      </c>
      <c r="C54" s="22" t="s">
        <v>10</v>
      </c>
      <c r="D54" s="33">
        <f>SUM(D33:D53)</f>
        <v>1100000</v>
      </c>
      <c r="E54" s="22" t="s">
        <v>48</v>
      </c>
      <c r="F54" s="52">
        <f>SUM(F33:F53)</f>
        <v>76000</v>
      </c>
    </row>
    <row r="55" spans="1:6" ht="15.75">
      <c r="A55" s="47">
        <f>EOMONTH(A54,0)</f>
        <v>41425</v>
      </c>
      <c r="B55" s="46" t="s">
        <v>60</v>
      </c>
      <c r="C55" s="28" t="s">
        <v>6</v>
      </c>
      <c r="D55" s="42"/>
      <c r="E55" s="22" t="s">
        <v>5</v>
      </c>
      <c r="F55" s="52">
        <f>F57*A57*F54</f>
        <v>4560</v>
      </c>
    </row>
    <row r="56" spans="1:6" ht="15.75">
      <c r="A56" s="39">
        <f>EOMONTH(A55,0)+7</f>
        <v>41432</v>
      </c>
      <c r="B56" s="46" t="s">
        <v>62</v>
      </c>
      <c r="C56" s="45" t="s">
        <v>40</v>
      </c>
      <c r="D56" s="43">
        <v>41497</v>
      </c>
      <c r="E56" s="22" t="s">
        <v>10</v>
      </c>
      <c r="F56" s="52">
        <f>F54+F55</f>
        <v>80560</v>
      </c>
    </row>
    <row r="57" spans="1:6" ht="15.75">
      <c r="A57" s="49">
        <f>IF(D56&lt;=A56,0,(YEAR(D56)-YEAR(A55))*12+MONTH(D56)-MONTH(A55)+1)</f>
        <v>4</v>
      </c>
      <c r="B57" s="51" t="s">
        <v>54</v>
      </c>
      <c r="C57" s="28" t="s">
        <v>49</v>
      </c>
      <c r="D57" s="44"/>
      <c r="E57" s="22" t="s">
        <v>39</v>
      </c>
      <c r="F57" s="41">
        <v>1.4999999999999999E-2</v>
      </c>
    </row>
    <row r="60" spans="1:6" s="2" customFormat="1">
      <c r="A60" s="25" t="s">
        <v>3</v>
      </c>
      <c r="B60" s="25" t="s">
        <v>2</v>
      </c>
      <c r="C60" s="25" t="s">
        <v>0</v>
      </c>
      <c r="D60" s="25" t="s">
        <v>1</v>
      </c>
      <c r="E60" s="25" t="s">
        <v>9</v>
      </c>
      <c r="F60" s="25" t="s">
        <v>7</v>
      </c>
    </row>
    <row r="61" spans="1:6" s="2" customFormat="1">
      <c r="A61" s="26" t="s">
        <v>13</v>
      </c>
      <c r="B61" s="4" t="s">
        <v>59</v>
      </c>
      <c r="C61" s="32">
        <v>41426</v>
      </c>
      <c r="D61" s="5">
        <v>100000</v>
      </c>
      <c r="E61" s="48">
        <f t="shared" ref="E61:E81" si="6">VLOOKUP(A61,$Q$292:$R$312,2,FALSE)</f>
        <v>1</v>
      </c>
      <c r="F61" s="5">
        <f>D61*E61%</f>
        <v>1000</v>
      </c>
    </row>
    <row r="62" spans="1:6" s="2" customFormat="1" ht="15" customHeight="1">
      <c r="A62" s="6" t="s">
        <v>45</v>
      </c>
      <c r="B62" s="4" t="s">
        <v>65</v>
      </c>
      <c r="C62" s="32">
        <v>41427</v>
      </c>
      <c r="D62" s="5">
        <v>100000</v>
      </c>
      <c r="E62" s="48">
        <f t="shared" si="6"/>
        <v>0</v>
      </c>
      <c r="F62" s="5">
        <f>D62*E62%</f>
        <v>0</v>
      </c>
    </row>
    <row r="63" spans="1:6" s="2" customFormat="1">
      <c r="A63" s="6" t="s">
        <v>75</v>
      </c>
      <c r="B63" s="4" t="s">
        <v>66</v>
      </c>
      <c r="C63" s="32">
        <v>41428</v>
      </c>
      <c r="D63" s="5">
        <v>100000</v>
      </c>
      <c r="E63" s="48">
        <f t="shared" si="6"/>
        <v>10</v>
      </c>
      <c r="F63" s="5">
        <f t="shared" ref="F63:F81" si="7">D63*E63%</f>
        <v>10000</v>
      </c>
    </row>
    <row r="64" spans="1:6" s="2" customFormat="1" ht="15" customHeight="1">
      <c r="A64" s="6" t="s">
        <v>74</v>
      </c>
      <c r="B64" s="4" t="s">
        <v>67</v>
      </c>
      <c r="C64" s="32">
        <v>41428</v>
      </c>
      <c r="D64" s="5">
        <v>100000</v>
      </c>
      <c r="E64" s="48">
        <f t="shared" si="6"/>
        <v>10</v>
      </c>
      <c r="F64" s="5">
        <f t="shared" si="7"/>
        <v>10000</v>
      </c>
    </row>
    <row r="65" spans="1:24" s="23" customFormat="1" ht="15" customHeight="1">
      <c r="A65" s="6" t="s">
        <v>11</v>
      </c>
      <c r="B65" s="4" t="s">
        <v>68</v>
      </c>
      <c r="C65" s="32">
        <v>41429</v>
      </c>
      <c r="D65" s="5">
        <v>100000</v>
      </c>
      <c r="E65" s="48">
        <f t="shared" si="6"/>
        <v>2</v>
      </c>
      <c r="F65" s="5">
        <f t="shared" si="7"/>
        <v>2000</v>
      </c>
      <c r="H65" s="24"/>
      <c r="X65" s="24"/>
    </row>
    <row r="66" spans="1:24">
      <c r="A66" s="6" t="s">
        <v>12</v>
      </c>
      <c r="B66" s="4" t="s">
        <v>69</v>
      </c>
      <c r="C66" s="32">
        <v>41429</v>
      </c>
      <c r="D66" s="5">
        <v>100000</v>
      </c>
      <c r="E66" s="48">
        <f t="shared" si="6"/>
        <v>10</v>
      </c>
      <c r="F66" s="5">
        <f t="shared" si="7"/>
        <v>10000</v>
      </c>
      <c r="H66" s="2"/>
    </row>
    <row r="67" spans="1:24">
      <c r="A67" s="6" t="s">
        <v>45</v>
      </c>
      <c r="B67" s="4" t="s">
        <v>70</v>
      </c>
      <c r="C67" s="32">
        <v>41430</v>
      </c>
      <c r="D67" s="5">
        <v>100000</v>
      </c>
      <c r="E67" s="48">
        <f t="shared" si="6"/>
        <v>0</v>
      </c>
      <c r="F67" s="5">
        <f t="shared" si="7"/>
        <v>0</v>
      </c>
      <c r="H67" s="2"/>
    </row>
    <row r="68" spans="1:24">
      <c r="A68" s="6" t="s">
        <v>14</v>
      </c>
      <c r="B68" s="4" t="s">
        <v>71</v>
      </c>
      <c r="C68" s="32">
        <v>41430</v>
      </c>
      <c r="D68" s="5">
        <v>100000</v>
      </c>
      <c r="E68" s="48">
        <f t="shared" si="6"/>
        <v>2</v>
      </c>
      <c r="F68" s="5">
        <f t="shared" si="7"/>
        <v>2000</v>
      </c>
      <c r="H68" s="2"/>
    </row>
    <row r="69" spans="1:24">
      <c r="A69" s="6" t="s">
        <v>13</v>
      </c>
      <c r="B69" s="4" t="s">
        <v>72</v>
      </c>
      <c r="C69" s="32">
        <v>41431</v>
      </c>
      <c r="D69" s="5">
        <v>100000</v>
      </c>
      <c r="E69" s="48">
        <f t="shared" si="6"/>
        <v>1</v>
      </c>
      <c r="F69" s="5">
        <f t="shared" si="7"/>
        <v>1000</v>
      </c>
    </row>
    <row r="70" spans="1:24">
      <c r="A70" s="6" t="s">
        <v>77</v>
      </c>
      <c r="B70" s="4" t="s">
        <v>73</v>
      </c>
      <c r="C70" s="32">
        <v>41431</v>
      </c>
      <c r="D70" s="5">
        <v>100000</v>
      </c>
      <c r="E70" s="48">
        <f t="shared" si="6"/>
        <v>30</v>
      </c>
      <c r="F70" s="5">
        <f t="shared" si="7"/>
        <v>30000</v>
      </c>
    </row>
    <row r="71" spans="1:24">
      <c r="A71" s="6" t="s">
        <v>41</v>
      </c>
      <c r="B71" s="4"/>
      <c r="C71" s="32">
        <v>41432</v>
      </c>
      <c r="D71" s="5">
        <v>100000</v>
      </c>
      <c r="E71" s="48">
        <f t="shared" si="6"/>
        <v>10</v>
      </c>
      <c r="F71" s="5">
        <f t="shared" si="7"/>
        <v>10000</v>
      </c>
    </row>
    <row r="72" spans="1:24">
      <c r="A72" s="6" t="s">
        <v>43</v>
      </c>
      <c r="B72" s="50"/>
      <c r="C72" s="32"/>
      <c r="D72" s="5"/>
      <c r="E72" s="48">
        <f t="shared" si="6"/>
        <v>1</v>
      </c>
      <c r="F72" s="5">
        <f t="shared" si="7"/>
        <v>0</v>
      </c>
    </row>
    <row r="73" spans="1:24">
      <c r="A73" s="6" t="s">
        <v>12</v>
      </c>
      <c r="B73" s="4"/>
      <c r="C73" s="32"/>
      <c r="D73" s="5"/>
      <c r="E73" s="48">
        <f t="shared" si="6"/>
        <v>10</v>
      </c>
      <c r="F73" s="5">
        <f t="shared" si="7"/>
        <v>0</v>
      </c>
    </row>
    <row r="74" spans="1:24">
      <c r="A74" s="6" t="s">
        <v>12</v>
      </c>
      <c r="B74" s="4"/>
      <c r="C74" s="32"/>
      <c r="D74" s="5"/>
      <c r="E74" s="48">
        <f t="shared" si="6"/>
        <v>10</v>
      </c>
      <c r="F74" s="5">
        <f t="shared" si="7"/>
        <v>0</v>
      </c>
    </row>
    <row r="75" spans="1:24">
      <c r="A75" s="6" t="s">
        <v>12</v>
      </c>
      <c r="B75" s="4"/>
      <c r="C75" s="32"/>
      <c r="D75" s="5"/>
      <c r="E75" s="48">
        <f t="shared" si="6"/>
        <v>10</v>
      </c>
      <c r="F75" s="5">
        <f t="shared" si="7"/>
        <v>0</v>
      </c>
    </row>
    <row r="76" spans="1:24">
      <c r="A76" s="6" t="s">
        <v>12</v>
      </c>
      <c r="B76" s="4"/>
      <c r="C76" s="32"/>
      <c r="D76" s="5"/>
      <c r="E76" s="48">
        <f t="shared" si="6"/>
        <v>10</v>
      </c>
      <c r="F76" s="5">
        <f t="shared" si="7"/>
        <v>0</v>
      </c>
    </row>
    <row r="77" spans="1:24">
      <c r="A77" s="6" t="s">
        <v>12</v>
      </c>
      <c r="B77" s="4"/>
      <c r="C77" s="32"/>
      <c r="D77" s="5"/>
      <c r="E77" s="48">
        <f t="shared" si="6"/>
        <v>10</v>
      </c>
      <c r="F77" s="5">
        <f t="shared" si="7"/>
        <v>0</v>
      </c>
    </row>
    <row r="78" spans="1:24">
      <c r="A78" s="6" t="s">
        <v>12</v>
      </c>
      <c r="B78" s="4"/>
      <c r="C78" s="32"/>
      <c r="D78" s="5"/>
      <c r="E78" s="48">
        <f t="shared" si="6"/>
        <v>10</v>
      </c>
      <c r="F78" s="5">
        <f t="shared" si="7"/>
        <v>0</v>
      </c>
    </row>
    <row r="79" spans="1:24">
      <c r="A79" s="6" t="s">
        <v>12</v>
      </c>
      <c r="B79" s="4"/>
      <c r="C79" s="32"/>
      <c r="D79" s="5"/>
      <c r="E79" s="48">
        <f t="shared" si="6"/>
        <v>10</v>
      </c>
      <c r="F79" s="5">
        <f t="shared" si="7"/>
        <v>0</v>
      </c>
    </row>
    <row r="80" spans="1:24">
      <c r="A80" s="6" t="s">
        <v>12</v>
      </c>
      <c r="B80" s="4"/>
      <c r="C80" s="32"/>
      <c r="D80" s="5"/>
      <c r="E80" s="48">
        <f t="shared" si="6"/>
        <v>10</v>
      </c>
      <c r="F80" s="5">
        <f t="shared" si="7"/>
        <v>0</v>
      </c>
    </row>
    <row r="81" spans="1:27">
      <c r="A81" s="27" t="s">
        <v>74</v>
      </c>
      <c r="B81" s="7"/>
      <c r="C81" s="32"/>
      <c r="D81" s="5">
        <v>0</v>
      </c>
      <c r="E81" s="48">
        <f t="shared" si="6"/>
        <v>10</v>
      </c>
      <c r="F81" s="5">
        <f t="shared" si="7"/>
        <v>0</v>
      </c>
    </row>
    <row r="82" spans="1:27" ht="15.75">
      <c r="A82" s="47">
        <f>EOMONTH(C61,-1)+1</f>
        <v>41426</v>
      </c>
      <c r="B82" s="46" t="s">
        <v>61</v>
      </c>
      <c r="C82" s="22" t="s">
        <v>10</v>
      </c>
      <c r="D82" s="33">
        <f>SUM(D61:D81)</f>
        <v>1100000</v>
      </c>
      <c r="E82" s="22" t="s">
        <v>48</v>
      </c>
      <c r="F82" s="52">
        <f>SUM(F61:F81)</f>
        <v>76000</v>
      </c>
    </row>
    <row r="83" spans="1:27" ht="15.75">
      <c r="A83" s="47">
        <f>EOMONTH(A82,0)</f>
        <v>41455</v>
      </c>
      <c r="B83" s="46" t="s">
        <v>60</v>
      </c>
      <c r="C83" s="28" t="s">
        <v>6</v>
      </c>
      <c r="D83" s="42"/>
      <c r="E83" s="22" t="s">
        <v>5</v>
      </c>
      <c r="F83" s="52">
        <f>F85*A85*F82</f>
        <v>3420</v>
      </c>
    </row>
    <row r="84" spans="1:27" ht="15.75">
      <c r="A84" s="39">
        <f>EOMONTH(A83,0)+7</f>
        <v>41462</v>
      </c>
      <c r="B84" s="46" t="s">
        <v>62</v>
      </c>
      <c r="C84" s="45" t="s">
        <v>40</v>
      </c>
      <c r="D84" s="43">
        <v>41497</v>
      </c>
      <c r="E84" s="22" t="s">
        <v>10</v>
      </c>
      <c r="F84" s="52">
        <f>F82+F83</f>
        <v>79420</v>
      </c>
    </row>
    <row r="85" spans="1:27" ht="15.75">
      <c r="A85" s="49">
        <f>IF(D84&lt;=A84,0,(YEAR(D84)-YEAR(A83))*12+MONTH(D84)-MONTH(A83)+1)</f>
        <v>3</v>
      </c>
      <c r="B85" s="51" t="s">
        <v>54</v>
      </c>
      <c r="C85" s="28" t="s">
        <v>49</v>
      </c>
      <c r="D85" s="44"/>
      <c r="E85" s="22" t="s">
        <v>39</v>
      </c>
      <c r="F85" s="41">
        <v>1.4999999999999999E-2</v>
      </c>
    </row>
    <row r="86" spans="1:27" s="2" customFormat="1">
      <c r="A86" s="10"/>
      <c r="B86" s="10"/>
      <c r="C86" s="10"/>
      <c r="D86" s="1"/>
      <c r="E86" s="1"/>
      <c r="F86" s="1"/>
      <c r="R86" s="1"/>
      <c r="S86" s="10"/>
      <c r="T86" s="1"/>
      <c r="U86" s="1"/>
      <c r="V86" s="29"/>
      <c r="W86" s="29"/>
      <c r="X86" s="1"/>
      <c r="Z86" s="15"/>
      <c r="AA86" s="13"/>
    </row>
    <row r="87" spans="1:27" s="2" customFormat="1">
      <c r="A87" s="10"/>
      <c r="B87" s="10"/>
      <c r="C87" s="10"/>
      <c r="D87" s="1"/>
      <c r="E87" s="1"/>
      <c r="F87" s="1"/>
      <c r="R87" s="1"/>
      <c r="S87" s="10"/>
      <c r="T87" s="1"/>
      <c r="U87" s="1"/>
      <c r="V87" s="29"/>
      <c r="W87" s="29"/>
      <c r="X87" s="1"/>
      <c r="Z87" s="15"/>
      <c r="AA87" s="13"/>
    </row>
    <row r="88" spans="1:27" s="2" customFormat="1">
      <c r="A88" s="25" t="s">
        <v>3</v>
      </c>
      <c r="B88" s="25" t="s">
        <v>2</v>
      </c>
      <c r="C88" s="25" t="s">
        <v>0</v>
      </c>
      <c r="D88" s="25" t="s">
        <v>1</v>
      </c>
      <c r="E88" s="25" t="s">
        <v>9</v>
      </c>
      <c r="F88" s="25" t="s">
        <v>7</v>
      </c>
    </row>
    <row r="89" spans="1:27" s="2" customFormat="1">
      <c r="A89" s="26" t="s">
        <v>13</v>
      </c>
      <c r="B89" s="4" t="s">
        <v>59</v>
      </c>
      <c r="C89" s="32">
        <v>41426</v>
      </c>
      <c r="D89" s="5">
        <v>100000</v>
      </c>
      <c r="E89" s="48">
        <f t="shared" ref="E89:E109" si="8">VLOOKUP(A89,$Q$292:$R$312,2,FALSE)</f>
        <v>1</v>
      </c>
      <c r="F89" s="5">
        <f>D89*E89%</f>
        <v>1000</v>
      </c>
    </row>
    <row r="90" spans="1:27" s="2" customFormat="1" ht="15" customHeight="1">
      <c r="A90" s="6" t="s">
        <v>45</v>
      </c>
      <c r="B90" s="4" t="s">
        <v>65</v>
      </c>
      <c r="C90" s="32">
        <v>41427</v>
      </c>
      <c r="D90" s="5">
        <v>100000</v>
      </c>
      <c r="E90" s="48">
        <f t="shared" si="8"/>
        <v>0</v>
      </c>
      <c r="F90" s="5">
        <f>D90*E90%</f>
        <v>0</v>
      </c>
    </row>
    <row r="91" spans="1:27" s="2" customFormat="1">
      <c r="A91" s="6" t="s">
        <v>75</v>
      </c>
      <c r="B91" s="4" t="s">
        <v>66</v>
      </c>
      <c r="C91" s="32">
        <v>41428</v>
      </c>
      <c r="D91" s="5">
        <v>100000</v>
      </c>
      <c r="E91" s="48">
        <f t="shared" si="8"/>
        <v>10</v>
      </c>
      <c r="F91" s="5">
        <f t="shared" ref="F91:F109" si="9">D91*E91%</f>
        <v>10000</v>
      </c>
    </row>
    <row r="92" spans="1:27" s="2" customFormat="1" ht="15" customHeight="1">
      <c r="A92" s="6" t="s">
        <v>74</v>
      </c>
      <c r="B92" s="4" t="s">
        <v>67</v>
      </c>
      <c r="C92" s="32">
        <v>41428</v>
      </c>
      <c r="D92" s="5">
        <v>100000</v>
      </c>
      <c r="E92" s="48">
        <f t="shared" si="8"/>
        <v>10</v>
      </c>
      <c r="F92" s="5">
        <f t="shared" si="9"/>
        <v>10000</v>
      </c>
    </row>
    <row r="93" spans="1:27" s="23" customFormat="1" ht="15" customHeight="1">
      <c r="A93" s="6" t="s">
        <v>11</v>
      </c>
      <c r="B93" s="4" t="s">
        <v>68</v>
      </c>
      <c r="C93" s="32">
        <v>41429</v>
      </c>
      <c r="D93" s="5">
        <v>100000</v>
      </c>
      <c r="E93" s="48">
        <f t="shared" si="8"/>
        <v>2</v>
      </c>
      <c r="F93" s="5">
        <f t="shared" si="9"/>
        <v>2000</v>
      </c>
      <c r="H93" s="24"/>
      <c r="X93" s="24"/>
    </row>
    <row r="94" spans="1:27">
      <c r="A94" s="6" t="s">
        <v>12</v>
      </c>
      <c r="B94" s="4" t="s">
        <v>69</v>
      </c>
      <c r="C94" s="32">
        <v>41429</v>
      </c>
      <c r="D94" s="5">
        <v>100000</v>
      </c>
      <c r="E94" s="48">
        <f t="shared" si="8"/>
        <v>10</v>
      </c>
      <c r="F94" s="5">
        <f t="shared" si="9"/>
        <v>10000</v>
      </c>
      <c r="H94" s="2"/>
    </row>
    <row r="95" spans="1:27">
      <c r="A95" s="6" t="s">
        <v>45</v>
      </c>
      <c r="B95" s="4" t="s">
        <v>70</v>
      </c>
      <c r="C95" s="32">
        <v>41430</v>
      </c>
      <c r="D95" s="5">
        <v>100000</v>
      </c>
      <c r="E95" s="48">
        <f t="shared" si="8"/>
        <v>0</v>
      </c>
      <c r="F95" s="5">
        <f t="shared" si="9"/>
        <v>0</v>
      </c>
      <c r="H95" s="2"/>
    </row>
    <row r="96" spans="1:27">
      <c r="A96" s="6" t="s">
        <v>14</v>
      </c>
      <c r="B96" s="4" t="s">
        <v>71</v>
      </c>
      <c r="C96" s="32">
        <v>41430</v>
      </c>
      <c r="D96" s="5">
        <v>100000</v>
      </c>
      <c r="E96" s="48">
        <f t="shared" si="8"/>
        <v>2</v>
      </c>
      <c r="F96" s="5">
        <f t="shared" si="9"/>
        <v>2000</v>
      </c>
      <c r="H96" s="2"/>
    </row>
    <row r="97" spans="1:6">
      <c r="A97" s="6" t="s">
        <v>13</v>
      </c>
      <c r="B97" s="4" t="s">
        <v>72</v>
      </c>
      <c r="C97" s="32">
        <v>41431</v>
      </c>
      <c r="D97" s="5">
        <v>100000</v>
      </c>
      <c r="E97" s="48">
        <f t="shared" si="8"/>
        <v>1</v>
      </c>
      <c r="F97" s="5">
        <f t="shared" si="9"/>
        <v>1000</v>
      </c>
    </row>
    <row r="98" spans="1:6">
      <c r="A98" s="6" t="s">
        <v>77</v>
      </c>
      <c r="B98" s="4" t="s">
        <v>73</v>
      </c>
      <c r="C98" s="32">
        <v>41431</v>
      </c>
      <c r="D98" s="5">
        <v>100000</v>
      </c>
      <c r="E98" s="48">
        <f t="shared" si="8"/>
        <v>30</v>
      </c>
      <c r="F98" s="5">
        <f t="shared" si="9"/>
        <v>30000</v>
      </c>
    </row>
    <row r="99" spans="1:6">
      <c r="A99" s="6" t="s">
        <v>41</v>
      </c>
      <c r="B99" s="4"/>
      <c r="C99" s="32">
        <v>41432</v>
      </c>
      <c r="D99" s="5">
        <v>100000</v>
      </c>
      <c r="E99" s="48">
        <f t="shared" si="8"/>
        <v>10</v>
      </c>
      <c r="F99" s="5">
        <f t="shared" si="9"/>
        <v>10000</v>
      </c>
    </row>
    <row r="100" spans="1:6">
      <c r="A100" s="6" t="s">
        <v>43</v>
      </c>
      <c r="B100" s="50"/>
      <c r="C100" s="32"/>
      <c r="D100" s="5"/>
      <c r="E100" s="48">
        <f t="shared" si="8"/>
        <v>1</v>
      </c>
      <c r="F100" s="5">
        <f t="shared" si="9"/>
        <v>0</v>
      </c>
    </row>
    <row r="101" spans="1:6">
      <c r="A101" s="6" t="s">
        <v>12</v>
      </c>
      <c r="B101" s="4"/>
      <c r="C101" s="32"/>
      <c r="D101" s="5"/>
      <c r="E101" s="48">
        <f t="shared" si="8"/>
        <v>10</v>
      </c>
      <c r="F101" s="5">
        <f t="shared" si="9"/>
        <v>0</v>
      </c>
    </row>
    <row r="102" spans="1:6">
      <c r="A102" s="6" t="s">
        <v>12</v>
      </c>
      <c r="B102" s="4"/>
      <c r="C102" s="32"/>
      <c r="D102" s="5"/>
      <c r="E102" s="48">
        <f t="shared" si="8"/>
        <v>10</v>
      </c>
      <c r="F102" s="5">
        <f t="shared" si="9"/>
        <v>0</v>
      </c>
    </row>
    <row r="103" spans="1:6">
      <c r="A103" s="6" t="s">
        <v>12</v>
      </c>
      <c r="B103" s="4"/>
      <c r="C103" s="32"/>
      <c r="D103" s="5"/>
      <c r="E103" s="48">
        <f t="shared" si="8"/>
        <v>10</v>
      </c>
      <c r="F103" s="5">
        <f t="shared" si="9"/>
        <v>0</v>
      </c>
    </row>
    <row r="104" spans="1:6">
      <c r="A104" s="6" t="s">
        <v>12</v>
      </c>
      <c r="B104" s="4"/>
      <c r="C104" s="32"/>
      <c r="D104" s="5"/>
      <c r="E104" s="48">
        <f t="shared" si="8"/>
        <v>10</v>
      </c>
      <c r="F104" s="5">
        <f t="shared" si="9"/>
        <v>0</v>
      </c>
    </row>
    <row r="105" spans="1:6">
      <c r="A105" s="6" t="s">
        <v>12</v>
      </c>
      <c r="B105" s="4"/>
      <c r="C105" s="32"/>
      <c r="D105" s="5"/>
      <c r="E105" s="48">
        <f t="shared" si="8"/>
        <v>10</v>
      </c>
      <c r="F105" s="5">
        <f t="shared" si="9"/>
        <v>0</v>
      </c>
    </row>
    <row r="106" spans="1:6">
      <c r="A106" s="6" t="s">
        <v>12</v>
      </c>
      <c r="B106" s="4"/>
      <c r="C106" s="32"/>
      <c r="D106" s="5"/>
      <c r="E106" s="48">
        <f t="shared" si="8"/>
        <v>10</v>
      </c>
      <c r="F106" s="5">
        <f t="shared" si="9"/>
        <v>0</v>
      </c>
    </row>
    <row r="107" spans="1:6">
      <c r="A107" s="6" t="s">
        <v>12</v>
      </c>
      <c r="B107" s="4"/>
      <c r="C107" s="32"/>
      <c r="D107" s="5"/>
      <c r="E107" s="48">
        <f t="shared" si="8"/>
        <v>10</v>
      </c>
      <c r="F107" s="5">
        <f t="shared" si="9"/>
        <v>0</v>
      </c>
    </row>
    <row r="108" spans="1:6">
      <c r="A108" s="6" t="s">
        <v>12</v>
      </c>
      <c r="B108" s="4"/>
      <c r="C108" s="32"/>
      <c r="D108" s="5"/>
      <c r="E108" s="48">
        <f t="shared" si="8"/>
        <v>10</v>
      </c>
      <c r="F108" s="5">
        <f t="shared" si="9"/>
        <v>0</v>
      </c>
    </row>
    <row r="109" spans="1:6">
      <c r="A109" s="27" t="s">
        <v>74</v>
      </c>
      <c r="B109" s="7"/>
      <c r="C109" s="32"/>
      <c r="D109" s="5">
        <v>0</v>
      </c>
      <c r="E109" s="48">
        <f t="shared" si="8"/>
        <v>10</v>
      </c>
      <c r="F109" s="5">
        <f t="shared" si="9"/>
        <v>0</v>
      </c>
    </row>
    <row r="110" spans="1:6" ht="15.75">
      <c r="A110" s="47">
        <f>EOMONTH(C89,-1)+1</f>
        <v>41426</v>
      </c>
      <c r="B110" s="46" t="s">
        <v>61</v>
      </c>
      <c r="C110" s="22" t="s">
        <v>10</v>
      </c>
      <c r="D110" s="33">
        <f>SUM(D89:D109)</f>
        <v>1100000</v>
      </c>
      <c r="E110" s="22" t="s">
        <v>48</v>
      </c>
      <c r="F110" s="52">
        <f>SUM(F89:F109)</f>
        <v>76000</v>
      </c>
    </row>
    <row r="111" spans="1:6" ht="15.75">
      <c r="A111" s="47">
        <f>EOMONTH(A110,0)</f>
        <v>41455</v>
      </c>
      <c r="B111" s="46" t="s">
        <v>60</v>
      </c>
      <c r="C111" s="28" t="s">
        <v>6</v>
      </c>
      <c r="D111" s="42"/>
      <c r="E111" s="22" t="s">
        <v>5</v>
      </c>
      <c r="F111" s="52">
        <f>F113*A113*F110</f>
        <v>3420</v>
      </c>
    </row>
    <row r="112" spans="1:6" ht="15.75">
      <c r="A112" s="39">
        <f>EOMONTH(A111,0)+7</f>
        <v>41462</v>
      </c>
      <c r="B112" s="46" t="s">
        <v>62</v>
      </c>
      <c r="C112" s="45" t="s">
        <v>40</v>
      </c>
      <c r="D112" s="43">
        <v>41497</v>
      </c>
      <c r="E112" s="22" t="s">
        <v>10</v>
      </c>
      <c r="F112" s="52">
        <f>F110+F111</f>
        <v>79420</v>
      </c>
    </row>
    <row r="113" spans="1:27" ht="15.75">
      <c r="A113" s="49">
        <f>IF(D112&lt;=A112,0,(YEAR(D112)-YEAR(A111))*12+MONTH(D112)-MONTH(A111)+1)</f>
        <v>3</v>
      </c>
      <c r="B113" s="51" t="s">
        <v>54</v>
      </c>
      <c r="C113" s="28" t="s">
        <v>49</v>
      </c>
      <c r="D113" s="44"/>
      <c r="E113" s="22" t="s">
        <v>39</v>
      </c>
      <c r="F113" s="41">
        <v>1.4999999999999999E-2</v>
      </c>
    </row>
    <row r="114" spans="1:27" s="2" customFormat="1">
      <c r="A114" s="10"/>
      <c r="B114" s="10"/>
      <c r="C114" s="10"/>
      <c r="D114" s="1"/>
      <c r="E114" s="1"/>
      <c r="F114" s="1"/>
      <c r="R114" s="1"/>
      <c r="S114" s="10"/>
      <c r="T114" s="1"/>
      <c r="U114" s="1"/>
      <c r="V114" s="29"/>
      <c r="W114" s="29"/>
      <c r="X114" s="1"/>
      <c r="Z114" s="15"/>
      <c r="AA114" s="13"/>
    </row>
    <row r="115" spans="1:27" s="2" customFormat="1">
      <c r="A115" s="10"/>
      <c r="B115" s="10"/>
      <c r="C115" s="10"/>
      <c r="D115" s="1"/>
      <c r="E115" s="1"/>
      <c r="F115" s="1"/>
      <c r="R115" s="1"/>
      <c r="S115" s="10"/>
      <c r="T115" s="1"/>
      <c r="U115" s="1"/>
      <c r="V115" s="29"/>
      <c r="W115" s="29"/>
      <c r="X115" s="1"/>
      <c r="Z115" s="15"/>
      <c r="AA115" s="13"/>
    </row>
    <row r="116" spans="1:27" s="2" customFormat="1">
      <c r="A116" s="25" t="s">
        <v>3</v>
      </c>
      <c r="B116" s="25" t="s">
        <v>2</v>
      </c>
      <c r="C116" s="25" t="s">
        <v>0</v>
      </c>
      <c r="D116" s="25" t="s">
        <v>1</v>
      </c>
      <c r="E116" s="25" t="s">
        <v>9</v>
      </c>
      <c r="F116" s="25" t="s">
        <v>7</v>
      </c>
    </row>
    <row r="117" spans="1:27" s="2" customFormat="1">
      <c r="A117" s="26" t="s">
        <v>13</v>
      </c>
      <c r="B117" s="4" t="s">
        <v>59</v>
      </c>
      <c r="C117" s="32">
        <v>41426</v>
      </c>
      <c r="D117" s="5">
        <v>100000</v>
      </c>
      <c r="E117" s="48">
        <f t="shared" ref="E117:E137" si="10">VLOOKUP(A117,$Q$292:$R$312,2,FALSE)</f>
        <v>1</v>
      </c>
      <c r="F117" s="5">
        <f>D117*E117%</f>
        <v>1000</v>
      </c>
    </row>
    <row r="118" spans="1:27" s="2" customFormat="1" ht="15" customHeight="1">
      <c r="A118" s="6" t="s">
        <v>45</v>
      </c>
      <c r="B118" s="4" t="s">
        <v>65</v>
      </c>
      <c r="C118" s="32">
        <v>41427</v>
      </c>
      <c r="D118" s="5">
        <v>100000</v>
      </c>
      <c r="E118" s="48">
        <f t="shared" si="10"/>
        <v>0</v>
      </c>
      <c r="F118" s="5">
        <f>D118*E118%</f>
        <v>0</v>
      </c>
    </row>
    <row r="119" spans="1:27" s="2" customFormat="1">
      <c r="A119" s="6" t="s">
        <v>75</v>
      </c>
      <c r="B119" s="4" t="s">
        <v>66</v>
      </c>
      <c r="C119" s="32">
        <v>41428</v>
      </c>
      <c r="D119" s="5">
        <v>100000</v>
      </c>
      <c r="E119" s="48">
        <f t="shared" si="10"/>
        <v>10</v>
      </c>
      <c r="F119" s="5">
        <f t="shared" ref="F119:F137" si="11">D119*E119%</f>
        <v>10000</v>
      </c>
    </row>
    <row r="120" spans="1:27" s="2" customFormat="1" ht="15" customHeight="1">
      <c r="A120" s="6" t="s">
        <v>74</v>
      </c>
      <c r="B120" s="4" t="s">
        <v>67</v>
      </c>
      <c r="C120" s="32">
        <v>41428</v>
      </c>
      <c r="D120" s="5">
        <v>100000</v>
      </c>
      <c r="E120" s="48">
        <f t="shared" si="10"/>
        <v>10</v>
      </c>
      <c r="F120" s="5">
        <f t="shared" si="11"/>
        <v>10000</v>
      </c>
    </row>
    <row r="121" spans="1:27" s="23" customFormat="1" ht="15" customHeight="1">
      <c r="A121" s="6" t="s">
        <v>11</v>
      </c>
      <c r="B121" s="4" t="s">
        <v>68</v>
      </c>
      <c r="C121" s="32">
        <v>41429</v>
      </c>
      <c r="D121" s="5">
        <v>100000</v>
      </c>
      <c r="E121" s="48">
        <f t="shared" si="10"/>
        <v>2</v>
      </c>
      <c r="F121" s="5">
        <f t="shared" si="11"/>
        <v>2000</v>
      </c>
      <c r="H121" s="24"/>
      <c r="X121" s="24"/>
    </row>
    <row r="122" spans="1:27">
      <c r="A122" s="6" t="s">
        <v>12</v>
      </c>
      <c r="B122" s="4" t="s">
        <v>69</v>
      </c>
      <c r="C122" s="32">
        <v>41429</v>
      </c>
      <c r="D122" s="5">
        <v>100000</v>
      </c>
      <c r="E122" s="48">
        <f t="shared" si="10"/>
        <v>10</v>
      </c>
      <c r="F122" s="5">
        <f t="shared" si="11"/>
        <v>10000</v>
      </c>
      <c r="H122" s="2"/>
    </row>
    <row r="123" spans="1:27">
      <c r="A123" s="6" t="s">
        <v>45</v>
      </c>
      <c r="B123" s="4" t="s">
        <v>70</v>
      </c>
      <c r="C123" s="32">
        <v>41430</v>
      </c>
      <c r="D123" s="5">
        <v>100000</v>
      </c>
      <c r="E123" s="48">
        <f t="shared" si="10"/>
        <v>0</v>
      </c>
      <c r="F123" s="5">
        <f t="shared" si="11"/>
        <v>0</v>
      </c>
      <c r="H123" s="2"/>
    </row>
    <row r="124" spans="1:27">
      <c r="A124" s="6" t="s">
        <v>14</v>
      </c>
      <c r="B124" s="4" t="s">
        <v>71</v>
      </c>
      <c r="C124" s="32">
        <v>41430</v>
      </c>
      <c r="D124" s="5">
        <v>100000</v>
      </c>
      <c r="E124" s="48">
        <f t="shared" si="10"/>
        <v>2</v>
      </c>
      <c r="F124" s="5">
        <f t="shared" si="11"/>
        <v>2000</v>
      </c>
      <c r="H124" s="2"/>
    </row>
    <row r="125" spans="1:27">
      <c r="A125" s="6" t="s">
        <v>13</v>
      </c>
      <c r="B125" s="4" t="s">
        <v>72</v>
      </c>
      <c r="C125" s="32">
        <v>41431</v>
      </c>
      <c r="D125" s="5">
        <v>100000</v>
      </c>
      <c r="E125" s="48">
        <f t="shared" si="10"/>
        <v>1</v>
      </c>
      <c r="F125" s="5">
        <f t="shared" si="11"/>
        <v>1000</v>
      </c>
    </row>
    <row r="126" spans="1:27">
      <c r="A126" s="6" t="s">
        <v>77</v>
      </c>
      <c r="B126" s="4" t="s">
        <v>73</v>
      </c>
      <c r="C126" s="32">
        <v>41431</v>
      </c>
      <c r="D126" s="5">
        <v>100000</v>
      </c>
      <c r="E126" s="48">
        <f t="shared" si="10"/>
        <v>30</v>
      </c>
      <c r="F126" s="5">
        <f t="shared" si="11"/>
        <v>30000</v>
      </c>
    </row>
    <row r="127" spans="1:27">
      <c r="A127" s="6" t="s">
        <v>41</v>
      </c>
      <c r="B127" s="4"/>
      <c r="C127" s="32">
        <v>41432</v>
      </c>
      <c r="D127" s="5">
        <v>100000</v>
      </c>
      <c r="E127" s="48">
        <f t="shared" si="10"/>
        <v>10</v>
      </c>
      <c r="F127" s="5">
        <f t="shared" si="11"/>
        <v>10000</v>
      </c>
    </row>
    <row r="128" spans="1:27">
      <c r="A128" s="6" t="s">
        <v>43</v>
      </c>
      <c r="B128" s="50"/>
      <c r="C128" s="32"/>
      <c r="D128" s="5"/>
      <c r="E128" s="48">
        <f t="shared" si="10"/>
        <v>1</v>
      </c>
      <c r="F128" s="5">
        <f t="shared" si="11"/>
        <v>0</v>
      </c>
    </row>
    <row r="129" spans="1:27">
      <c r="A129" s="6" t="s">
        <v>12</v>
      </c>
      <c r="B129" s="4"/>
      <c r="C129" s="32"/>
      <c r="D129" s="5"/>
      <c r="E129" s="48">
        <f t="shared" si="10"/>
        <v>10</v>
      </c>
      <c r="F129" s="5">
        <f t="shared" si="11"/>
        <v>0</v>
      </c>
    </row>
    <row r="130" spans="1:27">
      <c r="A130" s="6" t="s">
        <v>12</v>
      </c>
      <c r="B130" s="4"/>
      <c r="C130" s="32"/>
      <c r="D130" s="5"/>
      <c r="E130" s="48">
        <f t="shared" si="10"/>
        <v>10</v>
      </c>
      <c r="F130" s="5">
        <f t="shared" si="11"/>
        <v>0</v>
      </c>
    </row>
    <row r="131" spans="1:27">
      <c r="A131" s="6" t="s">
        <v>12</v>
      </c>
      <c r="B131" s="4"/>
      <c r="C131" s="32"/>
      <c r="D131" s="5"/>
      <c r="E131" s="48">
        <f t="shared" si="10"/>
        <v>10</v>
      </c>
      <c r="F131" s="5">
        <f t="shared" si="11"/>
        <v>0</v>
      </c>
    </row>
    <row r="132" spans="1:27">
      <c r="A132" s="6" t="s">
        <v>12</v>
      </c>
      <c r="B132" s="4"/>
      <c r="C132" s="32"/>
      <c r="D132" s="5"/>
      <c r="E132" s="48">
        <f t="shared" si="10"/>
        <v>10</v>
      </c>
      <c r="F132" s="5">
        <f t="shared" si="11"/>
        <v>0</v>
      </c>
    </row>
    <row r="133" spans="1:27">
      <c r="A133" s="6" t="s">
        <v>12</v>
      </c>
      <c r="B133" s="4"/>
      <c r="C133" s="32"/>
      <c r="D133" s="5"/>
      <c r="E133" s="48">
        <f t="shared" si="10"/>
        <v>10</v>
      </c>
      <c r="F133" s="5">
        <f t="shared" si="11"/>
        <v>0</v>
      </c>
    </row>
    <row r="134" spans="1:27">
      <c r="A134" s="6" t="s">
        <v>12</v>
      </c>
      <c r="B134" s="4"/>
      <c r="C134" s="32"/>
      <c r="D134" s="5"/>
      <c r="E134" s="48">
        <f t="shared" si="10"/>
        <v>10</v>
      </c>
      <c r="F134" s="5">
        <f t="shared" si="11"/>
        <v>0</v>
      </c>
    </row>
    <row r="135" spans="1:27">
      <c r="A135" s="6" t="s">
        <v>12</v>
      </c>
      <c r="B135" s="4"/>
      <c r="C135" s="32"/>
      <c r="D135" s="5"/>
      <c r="E135" s="48">
        <f t="shared" si="10"/>
        <v>10</v>
      </c>
      <c r="F135" s="5">
        <f t="shared" si="11"/>
        <v>0</v>
      </c>
    </row>
    <row r="136" spans="1:27">
      <c r="A136" s="6" t="s">
        <v>12</v>
      </c>
      <c r="B136" s="4"/>
      <c r="C136" s="32"/>
      <c r="D136" s="5"/>
      <c r="E136" s="48">
        <f t="shared" si="10"/>
        <v>10</v>
      </c>
      <c r="F136" s="5">
        <f t="shared" si="11"/>
        <v>0</v>
      </c>
    </row>
    <row r="137" spans="1:27">
      <c r="A137" s="27" t="s">
        <v>74</v>
      </c>
      <c r="B137" s="7"/>
      <c r="C137" s="32"/>
      <c r="D137" s="5">
        <v>0</v>
      </c>
      <c r="E137" s="48">
        <f t="shared" si="10"/>
        <v>10</v>
      </c>
      <c r="F137" s="5">
        <f t="shared" si="11"/>
        <v>0</v>
      </c>
    </row>
    <row r="138" spans="1:27" ht="15.75">
      <c r="A138" s="47">
        <f>EOMONTH(C117,-1)+1</f>
        <v>41426</v>
      </c>
      <c r="B138" s="46" t="s">
        <v>61</v>
      </c>
      <c r="C138" s="22" t="s">
        <v>10</v>
      </c>
      <c r="D138" s="33">
        <f>SUM(D117:D137)</f>
        <v>1100000</v>
      </c>
      <c r="E138" s="22" t="s">
        <v>48</v>
      </c>
      <c r="F138" s="52">
        <f>SUM(F117:F137)</f>
        <v>76000</v>
      </c>
    </row>
    <row r="139" spans="1:27" ht="15.75">
      <c r="A139" s="47">
        <f>EOMONTH(A138,0)</f>
        <v>41455</v>
      </c>
      <c r="B139" s="46" t="s">
        <v>60</v>
      </c>
      <c r="C139" s="28" t="s">
        <v>6</v>
      </c>
      <c r="D139" s="42"/>
      <c r="E139" s="22" t="s">
        <v>5</v>
      </c>
      <c r="F139" s="52">
        <f>F141*A141*F138</f>
        <v>3420</v>
      </c>
    </row>
    <row r="140" spans="1:27" ht="15.75">
      <c r="A140" s="39">
        <f>EOMONTH(A139,0)+7</f>
        <v>41462</v>
      </c>
      <c r="B140" s="46" t="s">
        <v>62</v>
      </c>
      <c r="C140" s="45" t="s">
        <v>40</v>
      </c>
      <c r="D140" s="43">
        <v>41497</v>
      </c>
      <c r="E140" s="22" t="s">
        <v>10</v>
      </c>
      <c r="F140" s="52">
        <f>F138+F139</f>
        <v>79420</v>
      </c>
    </row>
    <row r="141" spans="1:27" ht="15.75">
      <c r="A141" s="49">
        <f>IF(D140&lt;=A140,0,(YEAR(D140)-YEAR(A139))*12+MONTH(D140)-MONTH(A139)+1)</f>
        <v>3</v>
      </c>
      <c r="B141" s="51" t="s">
        <v>54</v>
      </c>
      <c r="C141" s="28" t="s">
        <v>49</v>
      </c>
      <c r="D141" s="44"/>
      <c r="E141" s="22" t="s">
        <v>39</v>
      </c>
      <c r="F141" s="41">
        <v>1.4999999999999999E-2</v>
      </c>
    </row>
    <row r="142" spans="1:27" s="2" customFormat="1">
      <c r="A142" s="10"/>
      <c r="B142" s="10"/>
      <c r="C142" s="10"/>
      <c r="D142" s="1"/>
      <c r="E142" s="1"/>
      <c r="F142" s="1"/>
      <c r="R142" s="1"/>
      <c r="S142" s="10"/>
      <c r="T142" s="1"/>
      <c r="U142" s="1"/>
      <c r="V142" s="29"/>
      <c r="W142" s="29"/>
      <c r="X142" s="1"/>
      <c r="Z142" s="15"/>
      <c r="AA142" s="13"/>
    </row>
    <row r="143" spans="1:27" s="2" customFormat="1">
      <c r="A143" s="10"/>
      <c r="B143" s="10"/>
      <c r="C143" s="10"/>
      <c r="D143" s="1"/>
      <c r="E143" s="1"/>
      <c r="F143" s="1"/>
      <c r="R143" s="1"/>
      <c r="S143" s="10"/>
      <c r="T143" s="1"/>
      <c r="U143" s="1"/>
      <c r="V143" s="29"/>
      <c r="W143" s="29"/>
      <c r="X143" s="1"/>
      <c r="Z143" s="15"/>
      <c r="AA143" s="13"/>
    </row>
    <row r="144" spans="1:27" s="2" customFormat="1" ht="30">
      <c r="A144" s="10"/>
      <c r="B144" s="10"/>
      <c r="C144" s="10"/>
      <c r="D144" s="3" t="s">
        <v>48</v>
      </c>
      <c r="E144" s="3" t="s">
        <v>63</v>
      </c>
      <c r="F144" s="3" t="s">
        <v>64</v>
      </c>
      <c r="R144" s="1"/>
      <c r="S144" s="10"/>
      <c r="T144" s="1"/>
      <c r="U144" s="1"/>
      <c r="V144" s="29"/>
      <c r="W144" s="29"/>
      <c r="X144" s="1"/>
      <c r="Z144" s="15"/>
      <c r="AA144" s="13"/>
    </row>
    <row r="145" spans="1:27" s="2" customFormat="1">
      <c r="A145" s="10"/>
      <c r="B145" s="10"/>
      <c r="C145" s="10"/>
      <c r="D145" s="53">
        <f>F138+F110+F82+F54+F26</f>
        <v>380000</v>
      </c>
      <c r="E145" s="53">
        <f>F139+F111+F83+F55+F27</f>
        <v>20520</v>
      </c>
      <c r="F145" s="53">
        <f>F140+F112+F84+F56+F28</f>
        <v>400520</v>
      </c>
      <c r="R145" s="1"/>
      <c r="S145" s="10"/>
      <c r="T145" s="1"/>
      <c r="U145" s="1"/>
      <c r="V145" s="29"/>
      <c r="W145" s="29"/>
      <c r="X145" s="1"/>
      <c r="Z145" s="15"/>
      <c r="AA145" s="13"/>
    </row>
    <row r="146" spans="1:27" s="2" customFormat="1">
      <c r="A146" s="10"/>
      <c r="B146" s="10"/>
      <c r="C146" s="10"/>
      <c r="D146" s="1"/>
      <c r="E146" s="1"/>
      <c r="F146" s="1"/>
      <c r="R146" s="1"/>
      <c r="S146" s="10"/>
      <c r="T146" s="1"/>
      <c r="U146" s="1"/>
      <c r="V146" s="29"/>
      <c r="W146" s="29"/>
      <c r="X146" s="1"/>
      <c r="Z146" s="15"/>
      <c r="AA146" s="13"/>
    </row>
    <row r="147" spans="1:27" s="2" customFormat="1">
      <c r="A147" s="10"/>
      <c r="B147" s="10"/>
      <c r="C147" s="10"/>
      <c r="D147" s="1"/>
      <c r="E147" s="1"/>
      <c r="F147" s="1"/>
      <c r="R147" s="1"/>
      <c r="S147" s="10"/>
      <c r="T147" s="1"/>
      <c r="U147" s="1"/>
      <c r="V147" s="29"/>
      <c r="W147" s="29"/>
      <c r="X147" s="1"/>
      <c r="Z147" s="15"/>
      <c r="AA147" s="13"/>
    </row>
    <row r="148" spans="1:27" s="2" customFormat="1">
      <c r="A148" s="10"/>
      <c r="B148" s="10"/>
      <c r="C148" s="10"/>
      <c r="D148" s="1"/>
      <c r="E148" s="1"/>
      <c r="F148" s="1"/>
      <c r="R148" s="1"/>
      <c r="S148" s="10"/>
      <c r="T148" s="1"/>
      <c r="U148" s="1"/>
      <c r="V148" s="29"/>
      <c r="W148" s="29"/>
      <c r="X148" s="1"/>
      <c r="Z148" s="15"/>
      <c r="AA148" s="13"/>
    </row>
    <row r="149" spans="1:27" s="2" customFormat="1">
      <c r="A149" s="10"/>
      <c r="B149" s="10"/>
      <c r="C149" s="10"/>
      <c r="D149" s="1"/>
      <c r="E149" s="1"/>
      <c r="F149" s="1"/>
      <c r="R149" s="1"/>
      <c r="S149" s="10"/>
      <c r="T149" s="1"/>
      <c r="U149" s="1"/>
      <c r="V149" s="29"/>
      <c r="W149" s="29"/>
      <c r="X149" s="1"/>
      <c r="Z149" s="15"/>
      <c r="AA149" s="13"/>
    </row>
    <row r="150" spans="1:27" s="2" customFormat="1">
      <c r="A150" s="10"/>
      <c r="B150" s="10"/>
      <c r="C150" s="10"/>
      <c r="D150" s="1"/>
      <c r="E150" s="1"/>
      <c r="F150" s="1"/>
      <c r="R150" s="1"/>
      <c r="S150" s="10"/>
      <c r="T150" s="1"/>
      <c r="U150" s="1"/>
      <c r="V150" s="29"/>
      <c r="W150" s="29"/>
      <c r="X150" s="1"/>
      <c r="Z150" s="15"/>
      <c r="AA150" s="13"/>
    </row>
    <row r="151" spans="1:27" s="2" customFormat="1">
      <c r="A151" s="10"/>
      <c r="B151" s="10"/>
      <c r="C151" s="10"/>
      <c r="D151" s="1"/>
      <c r="E151" s="1"/>
      <c r="F151" s="1"/>
      <c r="R151" s="1"/>
      <c r="S151" s="10"/>
      <c r="T151" s="1"/>
      <c r="U151" s="1"/>
      <c r="V151" s="29"/>
      <c r="W151" s="29"/>
      <c r="X151" s="1"/>
      <c r="Z151" s="15"/>
      <c r="AA151" s="13"/>
    </row>
    <row r="152" spans="1:27" s="2" customFormat="1">
      <c r="A152" s="10"/>
      <c r="B152" s="10"/>
      <c r="C152" s="10"/>
      <c r="D152" s="1"/>
      <c r="E152" s="1"/>
      <c r="F152" s="1"/>
      <c r="R152" s="1"/>
      <c r="S152" s="10"/>
      <c r="T152" s="1"/>
      <c r="U152" s="1"/>
      <c r="V152" s="29"/>
      <c r="W152" s="29"/>
      <c r="X152" s="1"/>
      <c r="Z152" s="15"/>
      <c r="AA152" s="13"/>
    </row>
    <row r="153" spans="1:27" s="2" customFormat="1">
      <c r="A153" s="10"/>
      <c r="B153" s="10"/>
      <c r="C153" s="10"/>
      <c r="D153" s="1"/>
      <c r="E153" s="1"/>
      <c r="F153" s="1"/>
      <c r="R153" s="1"/>
      <c r="S153" s="10"/>
      <c r="T153" s="1"/>
      <c r="U153" s="1"/>
      <c r="V153" s="29"/>
      <c r="W153" s="29"/>
      <c r="X153" s="1"/>
      <c r="Z153" s="15"/>
      <c r="AA153" s="13"/>
    </row>
    <row r="154" spans="1:27" s="2" customFormat="1">
      <c r="A154" s="10"/>
      <c r="B154" s="10"/>
      <c r="C154" s="10"/>
      <c r="D154" s="1"/>
      <c r="E154" s="1"/>
      <c r="F154" s="1"/>
      <c r="R154" s="1"/>
      <c r="S154" s="10"/>
      <c r="T154" s="1"/>
      <c r="U154" s="1"/>
      <c r="V154" s="29"/>
      <c r="W154" s="29"/>
      <c r="X154" s="1"/>
      <c r="Z154" s="15"/>
      <c r="AA154" s="13"/>
    </row>
    <row r="155" spans="1:27" s="2" customFormat="1">
      <c r="A155" s="10"/>
      <c r="B155" s="10"/>
      <c r="C155" s="10"/>
      <c r="D155" s="1"/>
      <c r="E155" s="1"/>
      <c r="F155" s="1"/>
      <c r="R155" s="1"/>
      <c r="S155" s="10"/>
      <c r="T155" s="1"/>
      <c r="U155" s="1"/>
      <c r="V155" s="29"/>
      <c r="W155" s="29"/>
      <c r="X155" s="1"/>
      <c r="Z155" s="15"/>
      <c r="AA155" s="13"/>
    </row>
    <row r="156" spans="1:27" s="2" customFormat="1">
      <c r="A156" s="10"/>
      <c r="B156" s="10"/>
      <c r="C156" s="10"/>
      <c r="D156" s="1"/>
      <c r="E156" s="1"/>
      <c r="F156" s="1"/>
      <c r="R156" s="1"/>
      <c r="S156" s="10"/>
      <c r="T156" s="1"/>
      <c r="U156" s="1"/>
      <c r="V156" s="29"/>
      <c r="W156" s="29"/>
      <c r="X156" s="1"/>
      <c r="Z156" s="15"/>
      <c r="AA156" s="13"/>
    </row>
    <row r="157" spans="1:27" s="2" customFormat="1">
      <c r="A157" s="10"/>
      <c r="B157" s="10"/>
      <c r="C157" s="10"/>
      <c r="D157" s="1"/>
      <c r="E157" s="1"/>
      <c r="F157" s="1"/>
      <c r="R157" s="1"/>
      <c r="S157" s="10"/>
      <c r="T157" s="1"/>
      <c r="U157" s="1"/>
      <c r="V157" s="29"/>
      <c r="W157" s="29"/>
      <c r="X157" s="1"/>
      <c r="Z157" s="15"/>
      <c r="AA157" s="13"/>
    </row>
    <row r="158" spans="1:27" s="2" customFormat="1">
      <c r="A158" s="10"/>
      <c r="B158" s="10"/>
      <c r="C158" s="10"/>
      <c r="D158" s="1"/>
      <c r="E158" s="1"/>
      <c r="F158" s="1"/>
      <c r="R158" s="1"/>
      <c r="S158" s="10"/>
      <c r="T158" s="1"/>
      <c r="U158" s="1"/>
      <c r="V158" s="29"/>
      <c r="W158" s="29"/>
      <c r="X158" s="1"/>
      <c r="Z158" s="15"/>
      <c r="AA158" s="13"/>
    </row>
    <row r="159" spans="1:27" s="2" customFormat="1">
      <c r="A159" s="10"/>
      <c r="B159" s="10"/>
      <c r="C159" s="10"/>
      <c r="D159" s="1"/>
      <c r="E159" s="1"/>
      <c r="F159" s="1"/>
      <c r="R159" s="1"/>
      <c r="S159" s="10"/>
      <c r="T159" s="1"/>
      <c r="U159" s="1"/>
      <c r="V159" s="29"/>
      <c r="W159" s="29"/>
      <c r="X159" s="1"/>
      <c r="Z159" s="15"/>
      <c r="AA159" s="13"/>
    </row>
    <row r="160" spans="1:27">
      <c r="H160" s="2"/>
    </row>
    <row r="161" spans="8:8">
      <c r="H161" s="2"/>
    </row>
    <row r="178" spans="1:27" s="2" customFormat="1">
      <c r="A178" s="10"/>
      <c r="B178" s="10"/>
      <c r="C178" s="10"/>
      <c r="D178" s="1"/>
      <c r="E178" s="1"/>
      <c r="F178" s="1"/>
      <c r="R178" s="1"/>
      <c r="S178" s="10"/>
      <c r="T178" s="1"/>
      <c r="U178" s="1"/>
      <c r="V178" s="29"/>
      <c r="W178" s="29"/>
      <c r="X178" s="1"/>
      <c r="Z178" s="15"/>
      <c r="AA178" s="13"/>
    </row>
    <row r="179" spans="1:27" s="2" customFormat="1">
      <c r="A179" s="10"/>
      <c r="B179" s="10"/>
      <c r="C179" s="10"/>
      <c r="D179" s="1"/>
      <c r="E179" s="1"/>
      <c r="F179" s="1"/>
      <c r="R179" s="1"/>
      <c r="S179" s="10"/>
      <c r="T179" s="1"/>
      <c r="U179" s="1"/>
      <c r="V179" s="29"/>
      <c r="W179" s="29"/>
      <c r="X179" s="1"/>
      <c r="Z179" s="15"/>
      <c r="AA179" s="13"/>
    </row>
    <row r="180" spans="1:27" s="2" customFormat="1">
      <c r="A180" s="10"/>
      <c r="B180" s="10"/>
      <c r="C180" s="10"/>
      <c r="D180" s="1"/>
      <c r="E180" s="1"/>
      <c r="F180" s="1"/>
      <c r="R180" s="1"/>
      <c r="S180" s="10"/>
      <c r="T180" s="1"/>
      <c r="U180" s="1"/>
      <c r="V180" s="29"/>
      <c r="W180" s="29"/>
      <c r="X180" s="1"/>
      <c r="Z180" s="15"/>
      <c r="AA180" s="13"/>
    </row>
    <row r="181" spans="1:27" s="2" customFormat="1">
      <c r="A181" s="10"/>
      <c r="B181" s="10"/>
      <c r="C181" s="10"/>
      <c r="D181" s="1"/>
      <c r="E181" s="1"/>
      <c r="F181" s="1"/>
      <c r="R181" s="1"/>
      <c r="S181" s="10"/>
      <c r="T181" s="1"/>
      <c r="U181" s="1"/>
      <c r="V181" s="29"/>
      <c r="W181" s="29"/>
      <c r="X181" s="1"/>
      <c r="Z181" s="15"/>
      <c r="AA181" s="13"/>
    </row>
    <row r="182" spans="1:27" s="2" customFormat="1">
      <c r="A182" s="10"/>
      <c r="B182" s="10"/>
      <c r="C182" s="10"/>
      <c r="D182" s="1"/>
      <c r="E182" s="1"/>
      <c r="F182" s="1"/>
      <c r="R182" s="1"/>
      <c r="S182" s="10"/>
      <c r="T182" s="1"/>
      <c r="U182" s="1"/>
      <c r="V182" s="29"/>
      <c r="W182" s="29"/>
      <c r="X182" s="1"/>
      <c r="Z182" s="15"/>
      <c r="AA182" s="13"/>
    </row>
    <row r="183" spans="1:27">
      <c r="H183" s="2"/>
    </row>
    <row r="184" spans="1:27">
      <c r="H184" s="2"/>
    </row>
    <row r="291" spans="17:27">
      <c r="Q291" s="20" t="s">
        <v>8</v>
      </c>
      <c r="R291" s="21" t="s">
        <v>9</v>
      </c>
      <c r="S291" s="59" t="s">
        <v>38</v>
      </c>
      <c r="T291" s="59"/>
      <c r="U291" s="59"/>
      <c r="V291" s="59"/>
      <c r="W291" s="59"/>
      <c r="X291" s="11"/>
      <c r="Y291" s="11"/>
      <c r="Z291" s="34" t="s">
        <v>4</v>
      </c>
      <c r="AA291" s="35" t="s">
        <v>53</v>
      </c>
    </row>
    <row r="292" spans="17:27">
      <c r="Q292" s="16" t="s">
        <v>44</v>
      </c>
      <c r="R292" s="17">
        <v>10</v>
      </c>
      <c r="S292" s="55" t="s">
        <v>15</v>
      </c>
      <c r="T292" s="55"/>
      <c r="U292" s="55"/>
      <c r="V292" s="55"/>
      <c r="W292" s="55"/>
      <c r="X292" s="11"/>
      <c r="Y292" s="11"/>
      <c r="Z292" s="36">
        <v>41000</v>
      </c>
      <c r="AA292" s="37" t="s">
        <v>55</v>
      </c>
    </row>
    <row r="293" spans="17:27">
      <c r="Q293" s="19" t="s">
        <v>41</v>
      </c>
      <c r="R293" s="18">
        <v>10</v>
      </c>
      <c r="S293" s="55" t="s">
        <v>16</v>
      </c>
      <c r="T293" s="55"/>
      <c r="U293" s="55"/>
      <c r="V293" s="55"/>
      <c r="W293" s="55"/>
      <c r="X293" s="11"/>
      <c r="Y293" s="11"/>
      <c r="Z293" s="36">
        <v>41030</v>
      </c>
      <c r="AA293" s="37" t="s">
        <v>55</v>
      </c>
    </row>
    <row r="294" spans="17:27">
      <c r="Q294" s="16" t="s">
        <v>42</v>
      </c>
      <c r="R294" s="17">
        <v>10</v>
      </c>
      <c r="S294" s="55" t="s">
        <v>17</v>
      </c>
      <c r="T294" s="55"/>
      <c r="U294" s="55"/>
      <c r="V294" s="55"/>
      <c r="W294" s="55"/>
      <c r="X294" s="11"/>
      <c r="Y294" s="11"/>
      <c r="Z294" s="36">
        <v>41061</v>
      </c>
      <c r="AA294" s="37" t="s">
        <v>55</v>
      </c>
    </row>
    <row r="295" spans="17:27">
      <c r="Q295" s="19" t="s">
        <v>76</v>
      </c>
      <c r="R295" s="18">
        <v>30</v>
      </c>
      <c r="S295" s="55" t="s">
        <v>18</v>
      </c>
      <c r="T295" s="55"/>
      <c r="U295" s="55"/>
      <c r="V295" s="55"/>
      <c r="W295" s="55"/>
      <c r="X295" s="11"/>
      <c r="Y295" s="11"/>
      <c r="Z295" s="36">
        <v>41091</v>
      </c>
      <c r="AA295" s="37" t="s">
        <v>56</v>
      </c>
    </row>
    <row r="296" spans="17:27">
      <c r="Q296" s="19" t="s">
        <v>77</v>
      </c>
      <c r="R296" s="18">
        <v>30</v>
      </c>
      <c r="S296" s="56" t="s">
        <v>19</v>
      </c>
      <c r="T296" s="57"/>
      <c r="U296" s="57"/>
      <c r="V296" s="57"/>
      <c r="W296" s="58"/>
      <c r="X296" s="11"/>
      <c r="Y296" s="11"/>
      <c r="Z296" s="36">
        <v>41122</v>
      </c>
      <c r="AA296" s="37" t="s">
        <v>56</v>
      </c>
    </row>
    <row r="297" spans="17:27">
      <c r="Q297" s="16" t="s">
        <v>13</v>
      </c>
      <c r="R297" s="17">
        <v>1</v>
      </c>
      <c r="S297" s="55" t="s">
        <v>20</v>
      </c>
      <c r="T297" s="55"/>
      <c r="U297" s="55"/>
      <c r="V297" s="55"/>
      <c r="W297" s="55"/>
      <c r="X297" s="11"/>
      <c r="Y297" s="11"/>
      <c r="Z297" s="36">
        <v>41153</v>
      </c>
      <c r="AA297" s="37" t="s">
        <v>56</v>
      </c>
    </row>
    <row r="298" spans="17:27">
      <c r="Q298" s="16" t="s">
        <v>14</v>
      </c>
      <c r="R298" s="17">
        <v>2</v>
      </c>
      <c r="S298" s="56" t="s">
        <v>21</v>
      </c>
      <c r="T298" s="57"/>
      <c r="U298" s="57"/>
      <c r="V298" s="57"/>
      <c r="W298" s="58"/>
      <c r="X298" s="11"/>
      <c r="Y298" s="11"/>
      <c r="Z298" s="36">
        <v>41183</v>
      </c>
      <c r="AA298" s="37" t="s">
        <v>57</v>
      </c>
    </row>
    <row r="299" spans="17:27">
      <c r="Q299" s="16" t="s">
        <v>45</v>
      </c>
      <c r="R299" s="17">
        <v>0</v>
      </c>
      <c r="S299" s="56" t="s">
        <v>22</v>
      </c>
      <c r="T299" s="57"/>
      <c r="U299" s="57"/>
      <c r="V299" s="57"/>
      <c r="W299" s="58"/>
      <c r="X299" s="11"/>
      <c r="Y299" s="11"/>
      <c r="Z299" s="36">
        <v>41214</v>
      </c>
      <c r="AA299" s="37" t="s">
        <v>57</v>
      </c>
    </row>
    <row r="300" spans="17:27">
      <c r="Q300" s="19" t="s">
        <v>75</v>
      </c>
      <c r="R300" s="18">
        <v>10</v>
      </c>
      <c r="S300" s="55" t="s">
        <v>23</v>
      </c>
      <c r="T300" s="55"/>
      <c r="U300" s="55"/>
      <c r="V300" s="55"/>
      <c r="W300" s="55"/>
      <c r="X300" s="11"/>
      <c r="Y300" s="11"/>
      <c r="Z300" s="36">
        <v>41244</v>
      </c>
      <c r="AA300" s="37" t="s">
        <v>57</v>
      </c>
    </row>
    <row r="301" spans="17:27">
      <c r="Q301" s="16" t="s">
        <v>78</v>
      </c>
      <c r="R301" s="17">
        <v>10</v>
      </c>
      <c r="S301" s="55" t="s">
        <v>24</v>
      </c>
      <c r="T301" s="55"/>
      <c r="U301" s="55"/>
      <c r="V301" s="55"/>
      <c r="W301" s="55"/>
      <c r="X301" s="11"/>
      <c r="Y301" s="11"/>
      <c r="Z301" s="36">
        <v>41275</v>
      </c>
      <c r="AA301" s="37" t="s">
        <v>58</v>
      </c>
    </row>
    <row r="302" spans="17:27">
      <c r="Q302" s="16" t="s">
        <v>79</v>
      </c>
      <c r="R302" s="17">
        <v>10</v>
      </c>
      <c r="S302" s="55" t="s">
        <v>25</v>
      </c>
      <c r="T302" s="55"/>
      <c r="U302" s="55"/>
      <c r="V302" s="55"/>
      <c r="W302" s="55"/>
      <c r="X302" s="11"/>
      <c r="Y302" s="11"/>
      <c r="Z302" s="36">
        <v>41306</v>
      </c>
      <c r="AA302" s="37" t="s">
        <v>58</v>
      </c>
    </row>
    <row r="303" spans="17:27">
      <c r="Q303" s="16" t="s">
        <v>74</v>
      </c>
      <c r="R303" s="17">
        <v>10</v>
      </c>
      <c r="S303" s="55" t="s">
        <v>26</v>
      </c>
      <c r="T303" s="55"/>
      <c r="U303" s="55"/>
      <c r="V303" s="55"/>
      <c r="W303" s="55"/>
      <c r="X303" s="11"/>
      <c r="Y303" s="11"/>
      <c r="Z303" s="36">
        <v>41334</v>
      </c>
      <c r="AA303" s="37" t="s">
        <v>58</v>
      </c>
    </row>
    <row r="304" spans="17:27">
      <c r="Q304" s="16" t="s">
        <v>46</v>
      </c>
      <c r="R304" s="17">
        <v>10</v>
      </c>
      <c r="S304" s="55" t="s">
        <v>27</v>
      </c>
      <c r="T304" s="55"/>
      <c r="U304" s="55"/>
      <c r="V304" s="55"/>
      <c r="W304" s="55"/>
      <c r="X304" s="11"/>
      <c r="Y304" s="11"/>
      <c r="Z304" s="36">
        <v>41365</v>
      </c>
      <c r="AA304" s="37" t="s">
        <v>55</v>
      </c>
    </row>
    <row r="305" spans="17:27">
      <c r="Q305" s="16" t="s">
        <v>11</v>
      </c>
      <c r="R305" s="18">
        <v>2</v>
      </c>
      <c r="S305" s="55" t="s">
        <v>28</v>
      </c>
      <c r="T305" s="55"/>
      <c r="U305" s="55"/>
      <c r="V305" s="55"/>
      <c r="W305" s="55"/>
      <c r="X305" s="11"/>
      <c r="Y305" s="11"/>
      <c r="Z305" s="36">
        <v>41395</v>
      </c>
      <c r="AA305" s="37" t="s">
        <v>55</v>
      </c>
    </row>
    <row r="306" spans="17:27">
      <c r="Q306" s="16" t="s">
        <v>12</v>
      </c>
      <c r="R306" s="18">
        <v>10</v>
      </c>
      <c r="S306" s="55" t="s">
        <v>29</v>
      </c>
      <c r="T306" s="55"/>
      <c r="U306" s="55"/>
      <c r="V306" s="55"/>
      <c r="W306" s="55"/>
      <c r="X306" s="11"/>
      <c r="Y306" s="11"/>
      <c r="Z306" s="36">
        <v>41426</v>
      </c>
      <c r="AA306" s="37" t="s">
        <v>55</v>
      </c>
    </row>
    <row r="307" spans="17:27">
      <c r="Q307" s="19" t="s">
        <v>43</v>
      </c>
      <c r="R307" s="18">
        <v>1</v>
      </c>
      <c r="S307" s="55" t="s">
        <v>30</v>
      </c>
      <c r="T307" s="55"/>
      <c r="U307" s="55"/>
      <c r="V307" s="55"/>
      <c r="W307" s="55"/>
      <c r="X307" s="11"/>
      <c r="Y307" s="11"/>
      <c r="Z307" s="36">
        <v>41456</v>
      </c>
      <c r="AA307" s="37" t="s">
        <v>56</v>
      </c>
    </row>
    <row r="308" spans="17:27">
      <c r="Q308" s="19" t="s">
        <v>47</v>
      </c>
      <c r="R308" s="18">
        <v>10</v>
      </c>
      <c r="S308" s="55" t="s">
        <v>31</v>
      </c>
      <c r="T308" s="55"/>
      <c r="U308" s="55"/>
      <c r="V308" s="55"/>
      <c r="W308" s="55"/>
      <c r="X308" s="11"/>
      <c r="Y308" s="11"/>
      <c r="Z308" s="36">
        <v>41487</v>
      </c>
      <c r="AA308" s="37" t="s">
        <v>56</v>
      </c>
    </row>
    <row r="309" spans="17:27">
      <c r="Q309" s="19" t="s">
        <v>80</v>
      </c>
      <c r="R309" s="18">
        <v>10</v>
      </c>
      <c r="S309" s="55" t="s">
        <v>32</v>
      </c>
      <c r="T309" s="55"/>
      <c r="U309" s="55"/>
      <c r="V309" s="55"/>
      <c r="W309" s="55"/>
      <c r="X309" s="11"/>
      <c r="Y309" s="11"/>
      <c r="Z309" s="36">
        <v>41518</v>
      </c>
      <c r="AA309" s="37" t="s">
        <v>56</v>
      </c>
    </row>
    <row r="310" spans="17:27">
      <c r="Q310" s="19" t="s">
        <v>81</v>
      </c>
      <c r="R310" s="18">
        <v>10</v>
      </c>
      <c r="S310" s="55" t="s">
        <v>33</v>
      </c>
      <c r="T310" s="55"/>
      <c r="U310" s="55"/>
      <c r="V310" s="55"/>
      <c r="W310" s="55"/>
      <c r="X310" s="11"/>
      <c r="Y310" s="11"/>
      <c r="Z310" s="36">
        <v>41548</v>
      </c>
      <c r="AA310" s="37" t="s">
        <v>57</v>
      </c>
    </row>
    <row r="311" spans="17:27">
      <c r="Q311" s="19" t="s">
        <v>35</v>
      </c>
      <c r="R311" s="18">
        <v>10</v>
      </c>
      <c r="S311" s="56" t="s">
        <v>34</v>
      </c>
      <c r="T311" s="57"/>
      <c r="U311" s="57"/>
      <c r="V311" s="57"/>
      <c r="W311" s="58"/>
      <c r="X311" s="11"/>
      <c r="Y311" s="11"/>
      <c r="Z311" s="36">
        <v>41579</v>
      </c>
      <c r="AA311" s="37" t="s">
        <v>57</v>
      </c>
    </row>
    <row r="312" spans="17:27">
      <c r="Q312" s="19" t="s">
        <v>36</v>
      </c>
      <c r="R312" s="18">
        <v>5</v>
      </c>
      <c r="S312" s="55" t="s">
        <v>37</v>
      </c>
      <c r="T312" s="55"/>
      <c r="U312" s="55"/>
      <c r="V312" s="55"/>
      <c r="W312" s="55"/>
      <c r="X312" s="11"/>
      <c r="Y312" s="11"/>
      <c r="Z312" s="36">
        <v>41609</v>
      </c>
      <c r="AA312" s="37" t="s">
        <v>57</v>
      </c>
    </row>
    <row r="313" spans="17:27">
      <c r="Q313" s="11"/>
      <c r="R313" s="11"/>
      <c r="S313" s="38"/>
      <c r="T313" s="11"/>
      <c r="U313" s="11"/>
      <c r="V313" s="14"/>
      <c r="W313" s="14"/>
      <c r="X313" s="11"/>
      <c r="Y313" s="11"/>
      <c r="Z313" s="36">
        <v>41640</v>
      </c>
      <c r="AA313" s="37" t="s">
        <v>58</v>
      </c>
    </row>
    <row r="314" spans="17:27">
      <c r="Q314" s="11"/>
      <c r="R314" s="11"/>
      <c r="S314" s="38"/>
      <c r="T314" s="11"/>
      <c r="U314" s="11"/>
      <c r="V314" s="14"/>
      <c r="W314" s="14"/>
      <c r="X314" s="11"/>
      <c r="Y314" s="11"/>
      <c r="Z314" s="36">
        <v>41671</v>
      </c>
      <c r="AA314" s="37" t="s">
        <v>58</v>
      </c>
    </row>
    <row r="315" spans="17:27">
      <c r="Q315" s="11"/>
      <c r="R315" s="11"/>
      <c r="S315" s="38"/>
      <c r="T315" s="11"/>
      <c r="U315" s="11"/>
      <c r="V315" s="14"/>
      <c r="W315" s="14"/>
      <c r="X315" s="11"/>
      <c r="Y315" s="11"/>
      <c r="Z315" s="36">
        <v>41699</v>
      </c>
      <c r="AA315" s="37" t="s">
        <v>58</v>
      </c>
    </row>
    <row r="316" spans="17:27">
      <c r="Q316" s="11"/>
      <c r="R316" s="11"/>
      <c r="S316" s="38"/>
      <c r="T316" s="11"/>
      <c r="U316" s="11"/>
      <c r="V316" s="14"/>
      <c r="W316" s="14"/>
      <c r="X316" s="11"/>
      <c r="Y316" s="11"/>
      <c r="Z316" s="36">
        <v>41730</v>
      </c>
      <c r="AA316" s="37" t="s">
        <v>55</v>
      </c>
    </row>
    <row r="317" spans="17:27">
      <c r="Q317" s="11"/>
      <c r="R317" s="11"/>
      <c r="S317" s="38"/>
      <c r="T317" s="11"/>
      <c r="U317" s="11"/>
      <c r="V317" s="14"/>
      <c r="W317" s="14"/>
      <c r="X317" s="11"/>
      <c r="Y317" s="11"/>
      <c r="Z317" s="36">
        <v>41760</v>
      </c>
      <c r="AA317" s="37" t="s">
        <v>55</v>
      </c>
    </row>
    <row r="318" spans="17:27">
      <c r="Q318" s="11"/>
      <c r="R318" s="11"/>
      <c r="S318" s="38"/>
      <c r="T318" s="11"/>
      <c r="U318" s="11"/>
      <c r="V318" s="14"/>
      <c r="W318" s="14"/>
      <c r="X318" s="11"/>
      <c r="Y318" s="11"/>
      <c r="Z318" s="36">
        <v>41791</v>
      </c>
      <c r="AA318" s="37" t="s">
        <v>55</v>
      </c>
    </row>
    <row r="319" spans="17:27">
      <c r="Q319" s="11"/>
      <c r="R319" s="11"/>
      <c r="S319" s="38"/>
      <c r="T319" s="11"/>
      <c r="U319" s="11"/>
      <c r="V319" s="14"/>
      <c r="W319" s="14"/>
      <c r="X319" s="11"/>
      <c r="Y319" s="11"/>
      <c r="Z319" s="36">
        <v>41821</v>
      </c>
      <c r="AA319" s="37" t="s">
        <v>56</v>
      </c>
    </row>
    <row r="320" spans="17:27">
      <c r="Q320" s="11"/>
      <c r="R320" s="11"/>
      <c r="S320" s="38"/>
      <c r="T320" s="11"/>
      <c r="U320" s="11"/>
      <c r="V320" s="14"/>
      <c r="W320" s="14"/>
      <c r="X320" s="11"/>
      <c r="Y320" s="11"/>
      <c r="Z320" s="36">
        <v>41852</v>
      </c>
      <c r="AA320" s="37" t="s">
        <v>56</v>
      </c>
    </row>
    <row r="321" spans="17:27">
      <c r="Q321" s="11"/>
      <c r="R321" s="11"/>
      <c r="S321" s="38"/>
      <c r="T321" s="11"/>
      <c r="U321" s="11"/>
      <c r="V321" s="14"/>
      <c r="W321" s="14"/>
      <c r="X321" s="11"/>
      <c r="Y321" s="11"/>
      <c r="Z321" s="36">
        <v>41883</v>
      </c>
      <c r="AA321" s="37" t="s">
        <v>56</v>
      </c>
    </row>
    <row r="322" spans="17:27">
      <c r="Q322" s="11"/>
      <c r="R322" s="11"/>
      <c r="S322" s="38"/>
      <c r="T322" s="11"/>
      <c r="U322" s="11"/>
      <c r="V322" s="14"/>
      <c r="W322" s="14"/>
      <c r="X322" s="11"/>
      <c r="Y322" s="11"/>
      <c r="Z322" s="36">
        <v>41913</v>
      </c>
      <c r="AA322" s="37" t="s">
        <v>57</v>
      </c>
    </row>
    <row r="323" spans="17:27">
      <c r="Q323" s="11"/>
      <c r="R323" s="11"/>
      <c r="S323" s="38"/>
      <c r="T323" s="11"/>
      <c r="U323" s="11"/>
      <c r="V323" s="14"/>
      <c r="W323" s="14"/>
      <c r="X323" s="11"/>
      <c r="Y323" s="11"/>
      <c r="Z323" s="36">
        <v>41944</v>
      </c>
      <c r="AA323" s="37" t="s">
        <v>57</v>
      </c>
    </row>
    <row r="324" spans="17:27">
      <c r="Q324" s="11"/>
      <c r="R324" s="11"/>
      <c r="S324" s="38"/>
      <c r="T324" s="11"/>
      <c r="U324" s="11"/>
      <c r="V324" s="14"/>
      <c r="W324" s="14"/>
      <c r="X324" s="11"/>
      <c r="Y324" s="11"/>
      <c r="Z324" s="36">
        <v>41974</v>
      </c>
      <c r="AA324" s="37" t="s">
        <v>57</v>
      </c>
    </row>
    <row r="325" spans="17:27">
      <c r="Q325" s="11"/>
      <c r="R325" s="11"/>
      <c r="S325" s="38"/>
      <c r="T325" s="11"/>
      <c r="U325" s="11"/>
      <c r="V325" s="14"/>
      <c r="W325" s="14"/>
      <c r="X325" s="11"/>
      <c r="Y325" s="11"/>
      <c r="Z325" s="36">
        <v>42005</v>
      </c>
      <c r="AA325" s="37" t="s">
        <v>58</v>
      </c>
    </row>
    <row r="326" spans="17:27">
      <c r="Q326" s="11"/>
      <c r="R326" s="11"/>
      <c r="S326" s="38"/>
      <c r="T326" s="11"/>
      <c r="U326" s="11"/>
      <c r="V326" s="14"/>
      <c r="W326" s="14"/>
      <c r="X326" s="11"/>
      <c r="Y326" s="11"/>
      <c r="Z326" s="36">
        <v>42036</v>
      </c>
      <c r="AA326" s="37" t="s">
        <v>58</v>
      </c>
    </row>
    <row r="327" spans="17:27">
      <c r="Q327" s="11"/>
      <c r="R327" s="11"/>
      <c r="S327" s="38"/>
      <c r="T327" s="11"/>
      <c r="U327" s="11"/>
      <c r="V327" s="14"/>
      <c r="W327" s="14"/>
      <c r="X327" s="11"/>
      <c r="Y327" s="11"/>
      <c r="Z327" s="36">
        <v>42064</v>
      </c>
      <c r="AA327" s="37" t="s">
        <v>58</v>
      </c>
    </row>
    <row r="328" spans="17:27">
      <c r="Q328" s="11"/>
      <c r="R328" s="11"/>
      <c r="S328" s="38"/>
      <c r="T328" s="11"/>
      <c r="U328" s="11"/>
      <c r="V328" s="14"/>
      <c r="W328" s="14"/>
      <c r="X328" s="11"/>
      <c r="Y328" s="11"/>
      <c r="Z328" s="36">
        <v>42095</v>
      </c>
      <c r="AA328" s="37" t="s">
        <v>55</v>
      </c>
    </row>
    <row r="329" spans="17:27">
      <c r="Q329" s="11"/>
      <c r="R329" s="11"/>
      <c r="S329" s="38"/>
      <c r="T329" s="11"/>
      <c r="U329" s="11"/>
      <c r="V329" s="14"/>
      <c r="W329" s="14"/>
      <c r="X329" s="11"/>
      <c r="Y329" s="11"/>
      <c r="Z329" s="36">
        <v>42125</v>
      </c>
      <c r="AA329" s="37" t="s">
        <v>55</v>
      </c>
    </row>
    <row r="330" spans="17:27">
      <c r="Q330" s="11"/>
      <c r="R330" s="11"/>
      <c r="S330" s="38"/>
      <c r="T330" s="11"/>
      <c r="U330" s="11"/>
      <c r="V330" s="14"/>
      <c r="W330" s="14"/>
      <c r="X330" s="11"/>
      <c r="Y330" s="11"/>
      <c r="Z330" s="36">
        <v>42156</v>
      </c>
      <c r="AA330" s="37" t="s">
        <v>55</v>
      </c>
    </row>
    <row r="331" spans="17:27">
      <c r="Q331" s="11"/>
      <c r="R331" s="11"/>
      <c r="S331" s="38"/>
      <c r="T331" s="11"/>
      <c r="U331" s="11"/>
      <c r="V331" s="14"/>
      <c r="W331" s="14"/>
      <c r="X331" s="11"/>
      <c r="Y331" s="11"/>
      <c r="Z331" s="36">
        <v>42186</v>
      </c>
      <c r="AA331" s="37" t="s">
        <v>56</v>
      </c>
    </row>
    <row r="332" spans="17:27">
      <c r="Q332" s="11"/>
      <c r="R332" s="11"/>
      <c r="S332" s="38"/>
      <c r="T332" s="11"/>
      <c r="U332" s="11"/>
      <c r="V332" s="14"/>
      <c r="W332" s="14"/>
      <c r="X332" s="11"/>
      <c r="Y332" s="11"/>
      <c r="Z332" s="36">
        <v>42217</v>
      </c>
      <c r="AA332" s="37" t="s">
        <v>56</v>
      </c>
    </row>
    <row r="333" spans="17:27">
      <c r="Q333" s="11"/>
      <c r="R333" s="11"/>
      <c r="S333" s="38"/>
      <c r="T333" s="11"/>
      <c r="U333" s="11"/>
      <c r="V333" s="14"/>
      <c r="W333" s="14"/>
      <c r="X333" s="11"/>
      <c r="Y333" s="11"/>
      <c r="Z333" s="36">
        <v>42248</v>
      </c>
      <c r="AA333" s="37" t="s">
        <v>56</v>
      </c>
    </row>
    <row r="334" spans="17:27">
      <c r="Q334" s="11"/>
      <c r="R334" s="11"/>
      <c r="S334" s="38"/>
      <c r="T334" s="11"/>
      <c r="U334" s="11"/>
      <c r="V334" s="14"/>
      <c r="W334" s="14"/>
      <c r="X334" s="11"/>
      <c r="Y334" s="11"/>
      <c r="Z334" s="36">
        <v>42278</v>
      </c>
      <c r="AA334" s="37" t="s">
        <v>57</v>
      </c>
    </row>
    <row r="335" spans="17:27">
      <c r="Q335" s="11"/>
      <c r="R335" s="11"/>
      <c r="S335" s="38"/>
      <c r="T335" s="11"/>
      <c r="U335" s="11"/>
      <c r="V335" s="14"/>
      <c r="W335" s="14"/>
      <c r="X335" s="11"/>
      <c r="Y335" s="11"/>
      <c r="Z335" s="36">
        <v>42309</v>
      </c>
      <c r="AA335" s="37" t="s">
        <v>57</v>
      </c>
    </row>
    <row r="336" spans="17:27">
      <c r="Q336" s="11"/>
      <c r="R336" s="11"/>
      <c r="S336" s="38"/>
      <c r="T336" s="11"/>
      <c r="U336" s="11"/>
      <c r="V336" s="14"/>
      <c r="W336" s="14"/>
      <c r="X336" s="11"/>
      <c r="Y336" s="11"/>
      <c r="Z336" s="36">
        <v>42339</v>
      </c>
      <c r="AA336" s="37" t="s">
        <v>57</v>
      </c>
    </row>
    <row r="337" spans="17:27">
      <c r="Q337" s="11"/>
      <c r="R337" s="11"/>
      <c r="S337" s="38"/>
      <c r="T337" s="11"/>
      <c r="U337" s="11"/>
      <c r="V337" s="14"/>
      <c r="W337" s="14"/>
      <c r="X337" s="11"/>
      <c r="Y337" s="11"/>
      <c r="Z337" s="36">
        <v>42370</v>
      </c>
      <c r="AA337" s="37" t="s">
        <v>58</v>
      </c>
    </row>
    <row r="338" spans="17:27">
      <c r="Q338" s="11"/>
      <c r="R338" s="11"/>
      <c r="S338" s="38"/>
      <c r="T338" s="11"/>
      <c r="U338" s="11"/>
      <c r="V338" s="14"/>
      <c r="W338" s="14"/>
      <c r="X338" s="11"/>
      <c r="Y338" s="11"/>
      <c r="Z338" s="36">
        <v>42401</v>
      </c>
      <c r="AA338" s="37" t="s">
        <v>58</v>
      </c>
    </row>
    <row r="339" spans="17:27">
      <c r="Q339" s="11"/>
      <c r="R339" s="11"/>
      <c r="S339" s="38"/>
      <c r="T339" s="11"/>
      <c r="U339" s="11"/>
      <c r="V339" s="14"/>
      <c r="W339" s="14"/>
      <c r="X339" s="11"/>
      <c r="Y339" s="11"/>
      <c r="Z339" s="36">
        <v>42430</v>
      </c>
      <c r="AA339" s="37" t="s">
        <v>58</v>
      </c>
    </row>
    <row r="340" spans="17:27">
      <c r="Q340" s="11"/>
      <c r="R340" s="11"/>
      <c r="S340" s="38"/>
      <c r="T340" s="11"/>
      <c r="U340" s="11"/>
      <c r="V340" s="14"/>
      <c r="W340" s="14"/>
      <c r="X340" s="11"/>
      <c r="Y340" s="11"/>
      <c r="Z340" s="36">
        <v>42461</v>
      </c>
      <c r="AA340" s="37" t="s">
        <v>55</v>
      </c>
    </row>
    <row r="341" spans="17:27">
      <c r="Q341" s="11"/>
      <c r="R341" s="11"/>
      <c r="S341" s="38"/>
      <c r="T341" s="11"/>
      <c r="U341" s="11"/>
      <c r="V341" s="14"/>
      <c r="W341" s="14"/>
      <c r="X341" s="11"/>
      <c r="Y341" s="11"/>
      <c r="Z341" s="36">
        <v>42491</v>
      </c>
      <c r="AA341" s="37" t="s">
        <v>55</v>
      </c>
    </row>
    <row r="342" spans="17:27">
      <c r="Q342" s="11"/>
      <c r="R342" s="11"/>
      <c r="S342" s="38"/>
      <c r="T342" s="11"/>
      <c r="U342" s="11"/>
      <c r="V342" s="14"/>
      <c r="W342" s="14"/>
      <c r="X342" s="11"/>
      <c r="Y342" s="11"/>
      <c r="Z342" s="36">
        <v>42522</v>
      </c>
      <c r="AA342" s="37" t="s">
        <v>55</v>
      </c>
    </row>
    <row r="343" spans="17:27">
      <c r="Q343" s="11"/>
      <c r="R343" s="11"/>
      <c r="S343" s="38"/>
      <c r="T343" s="11"/>
      <c r="U343" s="11"/>
      <c r="V343" s="14"/>
      <c r="W343" s="14"/>
      <c r="X343" s="11"/>
      <c r="Y343" s="11"/>
      <c r="Z343" s="36">
        <v>42552</v>
      </c>
      <c r="AA343" s="37" t="s">
        <v>56</v>
      </c>
    </row>
    <row r="344" spans="17:27">
      <c r="Q344" s="11"/>
      <c r="R344" s="11"/>
      <c r="S344" s="38"/>
      <c r="T344" s="11"/>
      <c r="U344" s="11"/>
      <c r="V344" s="14"/>
      <c r="W344" s="14"/>
      <c r="X344" s="11"/>
      <c r="Y344" s="11"/>
      <c r="Z344" s="36">
        <v>42583</v>
      </c>
      <c r="AA344" s="37" t="s">
        <v>56</v>
      </c>
    </row>
    <row r="345" spans="17:27">
      <c r="Q345" s="11"/>
      <c r="R345" s="11"/>
      <c r="S345" s="38"/>
      <c r="T345" s="11"/>
      <c r="U345" s="11"/>
      <c r="V345" s="14"/>
      <c r="W345" s="14"/>
      <c r="X345" s="11"/>
      <c r="Y345" s="11"/>
      <c r="Z345" s="36">
        <v>42614</v>
      </c>
      <c r="AA345" s="37" t="s">
        <v>56</v>
      </c>
    </row>
    <row r="346" spans="17:27">
      <c r="Q346" s="11"/>
      <c r="R346" s="11"/>
      <c r="S346" s="38"/>
      <c r="T346" s="11"/>
      <c r="U346" s="11"/>
      <c r="V346" s="14"/>
      <c r="W346" s="14"/>
      <c r="X346" s="11"/>
      <c r="Y346" s="11"/>
      <c r="Z346" s="36">
        <v>42644</v>
      </c>
      <c r="AA346" s="37" t="s">
        <v>57</v>
      </c>
    </row>
    <row r="347" spans="17:27">
      <c r="Q347" s="11"/>
      <c r="R347" s="11"/>
      <c r="S347" s="38"/>
      <c r="T347" s="11"/>
      <c r="U347" s="11"/>
      <c r="V347" s="14"/>
      <c r="W347" s="14"/>
      <c r="X347" s="11"/>
      <c r="Y347" s="11"/>
      <c r="Z347" s="36">
        <v>42675</v>
      </c>
      <c r="AA347" s="37" t="s">
        <v>57</v>
      </c>
    </row>
    <row r="348" spans="17:27">
      <c r="Q348" s="11"/>
      <c r="R348" s="11"/>
      <c r="S348" s="38"/>
      <c r="T348" s="11"/>
      <c r="U348" s="11"/>
      <c r="V348" s="14"/>
      <c r="W348" s="14"/>
      <c r="X348" s="11"/>
      <c r="Y348" s="11"/>
      <c r="Z348" s="36">
        <v>42705</v>
      </c>
      <c r="AA348" s="37" t="s">
        <v>57</v>
      </c>
    </row>
    <row r="349" spans="17:27">
      <c r="Q349" s="11"/>
      <c r="R349" s="11"/>
      <c r="S349" s="38"/>
      <c r="T349" s="11"/>
      <c r="U349" s="11"/>
      <c r="V349" s="14"/>
      <c r="W349" s="14"/>
      <c r="X349" s="11"/>
      <c r="Y349" s="11"/>
      <c r="Z349" s="36">
        <v>42736</v>
      </c>
      <c r="AA349" s="37" t="s">
        <v>58</v>
      </c>
    </row>
    <row r="350" spans="17:27">
      <c r="Q350" s="11"/>
      <c r="R350" s="11"/>
      <c r="S350" s="38"/>
      <c r="T350" s="11"/>
      <c r="U350" s="11"/>
      <c r="V350" s="14"/>
      <c r="W350" s="14"/>
      <c r="X350" s="11"/>
      <c r="Y350" s="11"/>
      <c r="Z350" s="36">
        <v>42767</v>
      </c>
      <c r="AA350" s="37" t="s">
        <v>58</v>
      </c>
    </row>
    <row r="351" spans="17:27">
      <c r="Q351" s="11"/>
      <c r="R351" s="11"/>
      <c r="S351" s="38"/>
      <c r="T351" s="11"/>
      <c r="U351" s="11"/>
      <c r="V351" s="14"/>
      <c r="W351" s="14"/>
      <c r="X351" s="11"/>
      <c r="Y351" s="11"/>
      <c r="Z351" s="36">
        <v>42795</v>
      </c>
      <c r="AA351" s="37" t="s">
        <v>58</v>
      </c>
    </row>
  </sheetData>
  <sheetProtection password="C5C1" sheet="1" objects="1" scenarios="1" formatRows="0" insertRows="0" deleteRows="0" sort="0" autoFilter="0" pivotTables="0"/>
  <protectedRanges>
    <protectedRange sqref="A5:XFD25" name="Range1"/>
  </protectedRanges>
  <autoFilter ref="Z291:AA327"/>
  <mergeCells count="25">
    <mergeCell ref="A1:B1"/>
    <mergeCell ref="A2:B2"/>
    <mergeCell ref="S306:W306"/>
    <mergeCell ref="S307:W307"/>
    <mergeCell ref="S308:W308"/>
    <mergeCell ref="S300:W300"/>
    <mergeCell ref="S301:W301"/>
    <mergeCell ref="S302:W302"/>
    <mergeCell ref="S303:W303"/>
    <mergeCell ref="S304:W304"/>
    <mergeCell ref="S296:W296"/>
    <mergeCell ref="S297:W297"/>
    <mergeCell ref="S294:W294"/>
    <mergeCell ref="S295:W295"/>
    <mergeCell ref="S291:W291"/>
    <mergeCell ref="S292:W292"/>
    <mergeCell ref="S298:W298"/>
    <mergeCell ref="S299:W299"/>
    <mergeCell ref="S305:W305"/>
    <mergeCell ref="F1:F2"/>
    <mergeCell ref="S312:W312"/>
    <mergeCell ref="S309:W309"/>
    <mergeCell ref="S310:W310"/>
    <mergeCell ref="S311:W311"/>
    <mergeCell ref="S293:W293"/>
  </mergeCells>
  <dataValidations count="8">
    <dataValidation type="list" allowBlank="1" showInputMessage="1" showErrorMessage="1" sqref="A6:A25 A34:A53 A90:A109 A62:A81 A118:A137">
      <formula1>$Q$292:$Q$312</formula1>
    </dataValidation>
    <dataValidation type="list" allowBlank="1" showInputMessage="1" showErrorMessage="1" errorTitle="Input Type" error="Input Type from Drop Down List Only." sqref="A5 A33 A89 A61 A117">
      <formula1>$Q$292:$Q$312</formula1>
    </dataValidation>
    <dataValidation operator="greaterThan" showInputMessage="1" showErrorMessage="1" sqref="C5 C33 C61 C89 C117"/>
    <dataValidation type="date" showInputMessage="1" showErrorMessage="1" errorTitle="Input Date of Current Month Only" error="Input Date of Current Month Only (Date should be between First Date &amp; Last Date of Month written below the Current Table)" sqref="C6:C25">
      <formula1>$A$26</formula1>
      <formula2>$A$27</formula2>
    </dataValidation>
    <dataValidation type="date" showInputMessage="1" showErrorMessage="1" errorTitle="Input Date of Current Month Only" error="Input Date of Current Month Only (Date should be between First Date &amp; Last Date of Month written below the Current Table)" sqref="C34:C53">
      <formula1>$A$54</formula1>
      <formula2>$A$55</formula2>
    </dataValidation>
    <dataValidation type="date" showInputMessage="1" showErrorMessage="1" errorTitle="Input Date of Current Month Only" error="Input Date of Current Month Only (Date should be between First Date &amp; Last Date of Month written below the Current Table)" sqref="C62:C81">
      <formula1>$A$82</formula1>
      <formula2>$A$83</formula2>
    </dataValidation>
    <dataValidation type="date" showInputMessage="1" showErrorMessage="1" errorTitle="Input Date of Current Month Only" error="Input Date of Current Month Only (Date should be between First Date &amp; Last Date of Month written below the Current Table)" sqref="C90:C109 C119:C137">
      <formula1>$A$110</formula1>
      <formula2>$A$111</formula2>
    </dataValidation>
    <dataValidation type="date" showInputMessage="1" showErrorMessage="1" errorTitle="Input Date of Current Month Only" error="Input Date of Current Month Only (Date should be between First Date &amp; Last Date of Month written below the Current Table)" sqref="C118">
      <formula1>$A$138</formula1>
      <formula2>$A$139</formula2>
    </dataValidation>
  </dataValidations>
  <printOptions horizontalCentered="1"/>
  <pageMargins left="0.7" right="0.4" top="0.4" bottom="0.25" header="0.3" footer="0.3"/>
  <pageSetup paperSize="9" scale="88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Q1</vt:lpstr>
      <vt:lpstr>'Q1'!Print_Titles</vt:lpstr>
    </vt:vector>
  </TitlesOfParts>
  <Company>Rameshchandra B Patel &amp; 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Patel</dc:creator>
  <cp:lastModifiedBy>user 2</cp:lastModifiedBy>
  <cp:lastPrinted>2013-08-11T16:11:49Z</cp:lastPrinted>
  <dcterms:created xsi:type="dcterms:W3CDTF">2010-03-31T16:59:27Z</dcterms:created>
  <dcterms:modified xsi:type="dcterms:W3CDTF">2013-08-16T05:19:47Z</dcterms:modified>
</cp:coreProperties>
</file>