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AY 13-14" sheetId="1" r:id="rId1"/>
  </sheets>
  <definedNames>
    <definedName name="_xlnm.Print_Area" localSheetId="0">'AY 13-14'!$A:$E</definedName>
  </definedNames>
  <calcPr calcId="144525"/>
</workbook>
</file>

<file path=xl/calcChain.xml><?xml version="1.0" encoding="utf-8"?>
<calcChain xmlns="http://schemas.openxmlformats.org/spreadsheetml/2006/main">
  <c r="D5" i="1" l="1"/>
  <c r="E5" i="1" l="1"/>
  <c r="C20" i="1"/>
  <c r="D20" i="1" s="1"/>
  <c r="E20" i="1" s="1"/>
  <c r="E33" i="1"/>
  <c r="D33" i="1"/>
  <c r="E32" i="1"/>
  <c r="D32" i="1"/>
  <c r="G19" i="1"/>
  <c r="G22" i="1" s="1"/>
  <c r="C15" i="1" l="1"/>
  <c r="D15" i="1" s="1"/>
  <c r="E15" i="1" s="1"/>
  <c r="C7" i="1" l="1"/>
  <c r="D7" i="1" s="1"/>
  <c r="E7" i="1" s="1"/>
  <c r="C8" i="1" l="1"/>
  <c r="D8" i="1" s="1"/>
  <c r="E8" i="1" s="1"/>
  <c r="C19" i="1"/>
  <c r="D19" i="1" s="1"/>
  <c r="E19" i="1" s="1"/>
  <c r="C18" i="1"/>
  <c r="D18" i="1" s="1"/>
  <c r="E18" i="1" s="1"/>
  <c r="C12" i="1"/>
  <c r="D12" i="1" s="1"/>
  <c r="E12" i="1" s="1"/>
  <c r="C10" i="1"/>
  <c r="D10" i="1" s="1"/>
  <c r="E10" i="1" s="1"/>
  <c r="B22" i="1"/>
  <c r="C21" i="1"/>
  <c r="D21" i="1" s="1"/>
  <c r="E21" i="1" s="1"/>
  <c r="C17" i="1"/>
  <c r="D17" i="1" s="1"/>
  <c r="E17" i="1" s="1"/>
  <c r="C16" i="1"/>
  <c r="D16" i="1" s="1"/>
  <c r="E16" i="1" s="1"/>
  <c r="C14" i="1"/>
  <c r="D14" i="1" s="1"/>
  <c r="E14" i="1" s="1"/>
  <c r="C13" i="1"/>
  <c r="D13" i="1" s="1"/>
  <c r="E13" i="1" s="1"/>
  <c r="C11" i="1"/>
  <c r="D11" i="1" s="1"/>
  <c r="E11" i="1" s="1"/>
  <c r="C9" i="1" l="1"/>
  <c r="D9" i="1" s="1"/>
  <c r="E9" i="1" s="1"/>
  <c r="C22" i="1" l="1"/>
  <c r="E22" i="1"/>
  <c r="D22" i="1"/>
  <c r="D24" i="1" l="1"/>
  <c r="D26" i="1" s="1"/>
  <c r="D27" i="1" s="1"/>
  <c r="E24" i="1"/>
  <c r="E26" i="1" s="1"/>
  <c r="E27" i="1" s="1"/>
  <c r="C24" i="1"/>
  <c r="C26" i="1" s="1"/>
  <c r="C27" i="1" s="1"/>
  <c r="E29" i="1" l="1"/>
  <c r="E34" i="1" s="1"/>
  <c r="F5" i="1" s="1"/>
  <c r="C29" i="1"/>
  <c r="C34" i="1" s="1"/>
  <c r="F1" i="1" s="1"/>
  <c r="D29" i="1" l="1"/>
  <c r="D34" i="1" s="1"/>
  <c r="F4" i="1" s="1"/>
</calcChain>
</file>

<file path=xl/sharedStrings.xml><?xml version="1.0" encoding="utf-8"?>
<sst xmlns="http://schemas.openxmlformats.org/spreadsheetml/2006/main" count="33" uniqueCount="33">
  <si>
    <t>SANDEEP PRESENTS - [8889006969]</t>
  </si>
  <si>
    <t>Super Senior Citizen (80 yrs &amp; above)</t>
  </si>
  <si>
    <t>Gross Total Income</t>
  </si>
  <si>
    <t>Net Taxable Income</t>
  </si>
  <si>
    <t xml:space="preserve">80C </t>
  </si>
  <si>
    <t>80CCC</t>
  </si>
  <si>
    <t>80CCD</t>
  </si>
  <si>
    <t>80D</t>
  </si>
  <si>
    <t>80DD</t>
  </si>
  <si>
    <t>80DDB</t>
  </si>
  <si>
    <t>80E</t>
  </si>
  <si>
    <t>80G</t>
  </si>
  <si>
    <t>80GGB</t>
  </si>
  <si>
    <t>80GGC</t>
  </si>
  <si>
    <t>80QQB</t>
  </si>
  <si>
    <t>80RRB</t>
  </si>
  <si>
    <t>80U</t>
  </si>
  <si>
    <t>Income Tax</t>
  </si>
  <si>
    <t>Total Deduction</t>
  </si>
  <si>
    <t>Total Tax</t>
  </si>
  <si>
    <t>Less : Tax Paid</t>
  </si>
  <si>
    <t>TDS</t>
  </si>
  <si>
    <t>Self Assessment Tax</t>
  </si>
  <si>
    <t>Senior Citizen (60 years or more)</t>
  </si>
  <si>
    <t>www.sandeepchaure.webnode.com</t>
  </si>
  <si>
    <t>80GG</t>
  </si>
  <si>
    <t>Less : Deduction under Chapter VI-A</t>
  </si>
  <si>
    <t>INCOME TAX CALCULATOR  AY - [2013-2014]</t>
  </si>
  <si>
    <t>Other's</t>
  </si>
  <si>
    <t>Nat Tax Payable/(Refundable)</t>
  </si>
  <si>
    <t>80TTF</t>
  </si>
  <si>
    <t>Type Of Person ==============&gt;&gt;</t>
  </si>
  <si>
    <t>Education &amp; Higher Education 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</si>
</sst>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60"/>
      <name val="Comic Sans MS"/>
      <family val="4"/>
    </font>
    <font>
      <sz val="11"/>
      <color theme="0" tint="-4.9989318521683403E-2"/>
      <name val="Calibri"/>
      <family val="2"/>
      <scheme val="minor"/>
    </font>
    <font>
      <sz val="10"/>
      <color indexed="60"/>
      <name val="Comic Sans MS"/>
      <family val="4"/>
    </font>
    <font>
      <sz val="10"/>
      <color indexed="62"/>
      <name val="Comic Sans MS"/>
      <family val="4"/>
    </font>
    <font>
      <sz val="10"/>
      <color indexed="36"/>
      <name val="Comic Sans MS"/>
      <family val="4"/>
    </font>
    <font>
      <sz val="10"/>
      <color theme="7"/>
      <name val="Comic Sans MS"/>
      <family val="4"/>
    </font>
    <font>
      <u/>
      <sz val="11"/>
      <color theme="10"/>
      <name val="Calibri"/>
      <family val="2"/>
      <scheme val="minor"/>
    </font>
    <font>
      <sz val="11"/>
      <color theme="0"/>
      <name val="Comic Sans MS"/>
      <family val="4"/>
    </font>
    <font>
      <sz val="12"/>
      <color indexed="60"/>
      <name val="Comic Sans MS"/>
      <family val="4"/>
    </font>
    <font>
      <sz val="11"/>
      <color indexed="62"/>
      <name val="Comic Sans MS"/>
      <family val="4"/>
    </font>
    <font>
      <sz val="14"/>
      <color indexed="60"/>
      <name val="Comic Sans MS"/>
      <family val="4"/>
    </font>
    <font>
      <sz val="14"/>
      <color indexed="9"/>
      <name val="Comic Sans MS"/>
      <family val="4"/>
    </font>
    <font>
      <b/>
      <sz val="11"/>
      <color indexed="60"/>
      <name val="Comic Sans MS"/>
      <family val="4"/>
    </font>
    <font>
      <u/>
      <sz val="12"/>
      <color theme="0"/>
      <name val="Calibri"/>
      <family val="2"/>
      <scheme val="minor"/>
    </font>
    <font>
      <sz val="14"/>
      <color theme="0"/>
      <name val="Comic Sans MS"/>
      <family val="4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double">
        <color indexed="50"/>
      </left>
      <right style="double">
        <color indexed="50"/>
      </right>
      <top style="double">
        <color indexed="50"/>
      </top>
      <bottom style="double">
        <color indexed="50"/>
      </bottom>
      <diagonal/>
    </border>
    <border>
      <left style="double">
        <color indexed="50"/>
      </left>
      <right/>
      <top style="double">
        <color indexed="50"/>
      </top>
      <bottom style="double">
        <color indexed="50"/>
      </bottom>
      <diagonal/>
    </border>
    <border>
      <left/>
      <right style="double">
        <color indexed="50"/>
      </right>
      <top style="double">
        <color indexed="50"/>
      </top>
      <bottom style="double">
        <color indexed="50"/>
      </bottom>
      <diagonal/>
    </border>
    <border>
      <left style="double">
        <color indexed="50"/>
      </left>
      <right/>
      <top/>
      <bottom/>
      <diagonal/>
    </border>
    <border>
      <left style="double">
        <color indexed="50"/>
      </left>
      <right/>
      <top style="double">
        <color indexed="50"/>
      </top>
      <bottom/>
      <diagonal/>
    </border>
    <border>
      <left/>
      <right style="double">
        <color indexed="50"/>
      </right>
      <top style="double">
        <color indexed="50"/>
      </top>
      <bottom/>
      <diagonal/>
    </border>
    <border>
      <left/>
      <right style="double">
        <color indexed="50"/>
      </right>
      <top/>
      <bottom/>
      <diagonal/>
    </border>
    <border>
      <left style="double">
        <color indexed="50"/>
      </left>
      <right/>
      <top/>
      <bottom style="double">
        <color indexed="50"/>
      </bottom>
      <diagonal/>
    </border>
    <border>
      <left/>
      <right/>
      <top/>
      <bottom style="double">
        <color indexed="50"/>
      </bottom>
      <diagonal/>
    </border>
    <border>
      <left/>
      <right style="double">
        <color indexed="50"/>
      </right>
      <top/>
      <bottom style="double">
        <color indexed="50"/>
      </bottom>
      <diagonal/>
    </border>
    <border>
      <left/>
      <right/>
      <top style="double">
        <color indexed="5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3" fontId="3" fillId="3" borderId="1" xfId="0" applyNumberFormat="1" applyFont="1" applyFill="1" applyBorder="1" applyAlignment="1" applyProtection="1">
      <protection hidden="1"/>
    </xf>
    <xf numFmtId="3" fontId="5" fillId="6" borderId="1" xfId="0" applyNumberFormat="1" applyFont="1" applyFill="1" applyBorder="1" applyAlignment="1" applyProtection="1">
      <protection hidden="1"/>
    </xf>
    <xf numFmtId="38" fontId="1" fillId="3" borderId="1" xfId="0" applyNumberFormat="1" applyFont="1" applyFill="1" applyBorder="1" applyAlignment="1" applyProtection="1">
      <alignment horizontal="right"/>
      <protection hidden="1"/>
    </xf>
    <xf numFmtId="0" fontId="0" fillId="8" borderId="0" xfId="0" applyFill="1" applyProtection="1">
      <protection hidden="1"/>
    </xf>
    <xf numFmtId="3" fontId="0" fillId="8" borderId="0" xfId="0" applyNumberFormat="1" applyFill="1" applyProtection="1">
      <protection hidden="1"/>
    </xf>
    <xf numFmtId="3" fontId="10" fillId="4" borderId="1" xfId="0" applyNumberFormat="1" applyFont="1" applyFill="1" applyBorder="1" applyAlignment="1" applyProtection="1">
      <alignment horizontal="right"/>
      <protection locked="0"/>
    </xf>
    <xf numFmtId="3" fontId="4" fillId="4" borderId="1" xfId="0" applyNumberFormat="1" applyFont="1" applyFill="1" applyBorder="1" applyAlignment="1" applyProtection="1">
      <protection locked="0"/>
    </xf>
    <xf numFmtId="0" fontId="0" fillId="0" borderId="0" xfId="0" applyFill="1" applyProtection="1">
      <protection hidden="1"/>
    </xf>
    <xf numFmtId="0" fontId="0" fillId="0" borderId="0" xfId="0" applyProtection="1"/>
    <xf numFmtId="0" fontId="0" fillId="8" borderId="0" xfId="0" applyFill="1" applyProtection="1"/>
    <xf numFmtId="0" fontId="9" fillId="3" borderId="1" xfId="0" applyFont="1" applyFill="1" applyBorder="1" applyAlignment="1" applyProtection="1">
      <alignment horizontal="left" indent="4"/>
    </xf>
    <xf numFmtId="1" fontId="3" fillId="3" borderId="1" xfId="0" applyNumberFormat="1" applyFont="1" applyFill="1" applyBorder="1" applyAlignment="1" applyProtection="1">
      <alignment horizontal="right"/>
    </xf>
    <xf numFmtId="0" fontId="3" fillId="3" borderId="1" xfId="0" applyFont="1" applyFill="1" applyBorder="1" applyProtection="1"/>
    <xf numFmtId="3" fontId="3" fillId="3" borderId="1" xfId="0" applyNumberFormat="1" applyFont="1" applyFill="1" applyBorder="1" applyProtection="1"/>
    <xf numFmtId="1" fontId="3" fillId="3" borderId="1" xfId="0" applyNumberFormat="1" applyFont="1" applyFill="1" applyBorder="1" applyProtection="1"/>
    <xf numFmtId="0" fontId="5" fillId="6" borderId="2" xfId="0" applyFont="1" applyFill="1" applyBorder="1" applyAlignment="1" applyProtection="1">
      <alignment horizontal="left" indent="9"/>
    </xf>
    <xf numFmtId="0" fontId="5" fillId="6" borderId="3" xfId="0" applyFont="1" applyFill="1" applyBorder="1" applyAlignment="1" applyProtection="1">
      <alignment horizontal="left" indent="9"/>
    </xf>
    <xf numFmtId="3" fontId="5" fillId="6" borderId="1" xfId="0" applyNumberFormat="1" applyFont="1" applyFill="1" applyBorder="1" applyAlignment="1" applyProtection="1"/>
    <xf numFmtId="3" fontId="3" fillId="3" borderId="1" xfId="0" applyNumberFormat="1" applyFont="1" applyFill="1" applyBorder="1" applyAlignment="1" applyProtection="1"/>
    <xf numFmtId="3" fontId="3" fillId="5" borderId="1" xfId="0" applyNumberFormat="1" applyFont="1" applyFill="1" applyBorder="1" applyAlignment="1" applyProtection="1">
      <alignment horizontal="right"/>
      <protection locked="0" hidden="1"/>
    </xf>
    <xf numFmtId="3" fontId="6" fillId="5" borderId="1" xfId="0" applyNumberFormat="1" applyFont="1" applyFill="1" applyBorder="1" applyAlignment="1" applyProtection="1">
      <protection locked="0" hidden="1"/>
    </xf>
    <xf numFmtId="0" fontId="3" fillId="9" borderId="1" xfId="0" applyFont="1" applyFill="1" applyBorder="1" applyAlignment="1" applyProtection="1">
      <alignment horizontal="left" indent="7"/>
    </xf>
    <xf numFmtId="0" fontId="1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left" indent="9"/>
    </xf>
    <xf numFmtId="0" fontId="3" fillId="3" borderId="3" xfId="0" applyFont="1" applyFill="1" applyBorder="1" applyAlignment="1" applyProtection="1">
      <alignment horizontal="left" indent="9"/>
    </xf>
    <xf numFmtId="0" fontId="10" fillId="9" borderId="5" xfId="0" applyFont="1" applyFill="1" applyBorder="1" applyAlignment="1" applyProtection="1">
      <alignment horizontal="center" vertical="top"/>
    </xf>
    <xf numFmtId="0" fontId="10" fillId="9" borderId="6" xfId="0" applyFont="1" applyFill="1" applyBorder="1" applyAlignment="1" applyProtection="1">
      <alignment horizontal="center" vertical="top"/>
    </xf>
    <xf numFmtId="0" fontId="4" fillId="9" borderId="2" xfId="0" applyFont="1" applyFill="1" applyBorder="1" applyAlignment="1" applyProtection="1">
      <alignment horizontal="left" indent="14"/>
    </xf>
    <xf numFmtId="0" fontId="4" fillId="9" borderId="3" xfId="0" applyFont="1" applyFill="1" applyBorder="1" applyAlignment="1" applyProtection="1">
      <alignment horizontal="left" indent="14"/>
    </xf>
    <xf numFmtId="0" fontId="1" fillId="3" borderId="2" xfId="0" applyFont="1" applyFill="1" applyBorder="1" applyAlignment="1" applyProtection="1">
      <alignment horizontal="left" indent="9"/>
      <protection hidden="1"/>
    </xf>
    <xf numFmtId="0" fontId="1" fillId="3" borderId="3" xfId="0" applyFont="1" applyFill="1" applyBorder="1" applyAlignment="1" applyProtection="1">
      <alignment horizontal="left" indent="9"/>
      <protection hidden="1"/>
    </xf>
    <xf numFmtId="0" fontId="5" fillId="6" borderId="2" xfId="0" applyFont="1" applyFill="1" applyBorder="1" applyAlignment="1" applyProtection="1">
      <alignment horizontal="left" indent="9"/>
    </xf>
    <xf numFmtId="0" fontId="5" fillId="6" borderId="3" xfId="0" applyFont="1" applyFill="1" applyBorder="1" applyAlignment="1" applyProtection="1">
      <alignment horizontal="left" indent="9"/>
    </xf>
    <xf numFmtId="1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/>
    </xf>
    <xf numFmtId="0" fontId="12" fillId="2" borderId="11" xfId="0" applyFont="1" applyFill="1" applyBorder="1" applyAlignment="1" applyProtection="1">
      <alignment horizontal="center"/>
    </xf>
    <xf numFmtId="0" fontId="12" fillId="2" borderId="6" xfId="0" applyFont="1" applyFill="1" applyBorder="1" applyAlignment="1" applyProtection="1">
      <alignment horizontal="center"/>
    </xf>
    <xf numFmtId="0" fontId="14" fillId="7" borderId="4" xfId="1" applyFont="1" applyFill="1" applyBorder="1" applyAlignment="1" applyProtection="1">
      <alignment horizontal="center"/>
    </xf>
    <xf numFmtId="0" fontId="14" fillId="7" borderId="0" xfId="1" applyFont="1" applyFill="1" applyBorder="1" applyAlignment="1" applyProtection="1">
      <alignment horizontal="center"/>
    </xf>
    <xf numFmtId="0" fontId="14" fillId="7" borderId="7" xfId="1" applyFont="1" applyFill="1" applyBorder="1" applyAlignment="1" applyProtection="1">
      <alignment horizontal="center"/>
    </xf>
    <xf numFmtId="0" fontId="15" fillId="7" borderId="8" xfId="0" applyFont="1" applyFill="1" applyBorder="1" applyAlignment="1" applyProtection="1">
      <alignment horizontal="center"/>
    </xf>
    <xf numFmtId="0" fontId="15" fillId="7" borderId="9" xfId="0" applyFont="1" applyFill="1" applyBorder="1" applyAlignment="1" applyProtection="1">
      <alignment horizontal="center"/>
    </xf>
    <xf numFmtId="0" fontId="15" fillId="7" borderId="10" xfId="0" applyFont="1" applyFill="1" applyBorder="1" applyAlignment="1" applyProtection="1">
      <alignment horizontal="center"/>
    </xf>
    <xf numFmtId="0" fontId="16" fillId="7" borderId="0" xfId="0" applyFont="1" applyFill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deepchaure.webnod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pane ySplit="6" topLeftCell="A7" activePane="bottomLeft" state="frozen"/>
      <selection pane="bottomLeft" activeCell="C5" sqref="C5"/>
    </sheetView>
  </sheetViews>
  <sheetFormatPr defaultColWidth="0" defaultRowHeight="15" zeroHeight="1" x14ac:dyDescent="0.25"/>
  <cols>
    <col min="1" max="1" width="27.28515625" style="11" customWidth="1"/>
    <col min="2" max="2" width="17.85546875" style="11" customWidth="1"/>
    <col min="3" max="3" width="17.140625" style="11" bestFit="1" customWidth="1"/>
    <col min="4" max="4" width="20.28515625" style="11" bestFit="1" customWidth="1"/>
    <col min="5" max="5" width="22.85546875" style="11" customWidth="1"/>
    <col min="6" max="6" width="39.140625" style="11" bestFit="1" customWidth="1"/>
    <col min="7" max="16384" width="9.140625" style="11" hidden="1"/>
  </cols>
  <sheetData>
    <row r="1" spans="1:7" ht="18" customHeight="1" thickTop="1" x14ac:dyDescent="0.4">
      <c r="A1" s="41" t="s">
        <v>0</v>
      </c>
      <c r="B1" s="42"/>
      <c r="C1" s="42"/>
      <c r="D1" s="42"/>
      <c r="E1" s="43"/>
      <c r="F1" s="38" t="str">
        <f>IF(C34&gt;0,"Other's Tax Payable Rs. "&amp;C34,"Other's Tax Refundable Rs. "&amp;-C34)</f>
        <v>Other's Tax Payable Rs. 113300</v>
      </c>
    </row>
    <row r="2" spans="1:7" ht="15.75" x14ac:dyDescent="0.25">
      <c r="A2" s="44" t="s">
        <v>24</v>
      </c>
      <c r="B2" s="45"/>
      <c r="C2" s="45"/>
      <c r="D2" s="45"/>
      <c r="E2" s="46"/>
      <c r="F2" s="38"/>
    </row>
    <row r="3" spans="1:7" ht="21.75" thickBot="1" x14ac:dyDescent="0.45">
      <c r="A3" s="47" t="s">
        <v>27</v>
      </c>
      <c r="B3" s="48"/>
      <c r="C3" s="48"/>
      <c r="D3" s="48"/>
      <c r="E3" s="49"/>
      <c r="F3" s="38"/>
    </row>
    <row r="4" spans="1:7" ht="37.5" thickTop="1" thickBot="1" x14ac:dyDescent="0.3">
      <c r="A4" s="39" t="s">
        <v>31</v>
      </c>
      <c r="B4" s="40"/>
      <c r="C4" s="25" t="s">
        <v>28</v>
      </c>
      <c r="D4" s="25" t="s">
        <v>23</v>
      </c>
      <c r="E4" s="25" t="s">
        <v>1</v>
      </c>
      <c r="F4" s="50" t="str">
        <f>IF(D34&gt;-1,"Senior &gt;60&lt;80 Tax Payable Rs. "&amp;D34,"Senior &gt;60&lt;80 Tax Refundable Rs. "&amp;-D34)</f>
        <v>Senior &gt;60&lt;80 Tax Payable Rs. 108150</v>
      </c>
    </row>
    <row r="5" spans="1:7" ht="18" thickTop="1" thickBot="1" x14ac:dyDescent="0.35">
      <c r="A5" s="30" t="s">
        <v>2</v>
      </c>
      <c r="B5" s="31"/>
      <c r="C5" s="8">
        <v>1000000</v>
      </c>
      <c r="D5" s="8">
        <f>+C5</f>
        <v>1000000</v>
      </c>
      <c r="E5" s="8">
        <f>+D5</f>
        <v>1000000</v>
      </c>
      <c r="F5" s="50" t="str">
        <f>IF(E34&gt;-1,"Senior &gt;80 Tax Payable Rs. "&amp;E34,"Senior &gt;80 Tax Refundable Rs. "&amp;-E34)</f>
        <v>Senior &gt;80 Tax Payable Rs. 82400</v>
      </c>
    </row>
    <row r="6" spans="1:7" ht="21" thickTop="1" thickBot="1" x14ac:dyDescent="0.45">
      <c r="A6" s="13" t="s">
        <v>26</v>
      </c>
      <c r="B6" s="14"/>
      <c r="C6" s="14"/>
      <c r="D6" s="14"/>
      <c r="E6" s="14"/>
      <c r="F6" s="12"/>
    </row>
    <row r="7" spans="1:7" s="1" customFormat="1" ht="17.25" thickTop="1" thickBot="1" x14ac:dyDescent="0.35">
      <c r="A7" s="24" t="s">
        <v>4</v>
      </c>
      <c r="B7" s="22">
        <v>40000</v>
      </c>
      <c r="C7" s="23">
        <f>IF(B7&gt;100000,100000,B7)</f>
        <v>40000</v>
      </c>
      <c r="D7" s="23">
        <f>+C7</f>
        <v>40000</v>
      </c>
      <c r="E7" s="23">
        <f>+D7</f>
        <v>40000</v>
      </c>
      <c r="F7" s="6"/>
    </row>
    <row r="8" spans="1:7" s="1" customFormat="1" ht="17.25" thickTop="1" thickBot="1" x14ac:dyDescent="0.35">
      <c r="A8" s="24" t="s">
        <v>5</v>
      </c>
      <c r="B8" s="22">
        <v>50000</v>
      </c>
      <c r="C8" s="23">
        <f>IF(C7+B8&gt;100000,100000-C7,MIN(100000-C7,100000,B8))</f>
        <v>50000</v>
      </c>
      <c r="D8" s="23">
        <f t="shared" ref="D8:E21" si="0">+C8</f>
        <v>50000</v>
      </c>
      <c r="E8" s="23">
        <f t="shared" si="0"/>
        <v>50000</v>
      </c>
      <c r="F8" s="6"/>
    </row>
    <row r="9" spans="1:7" s="1" customFormat="1" ht="17.25" thickTop="1" thickBot="1" x14ac:dyDescent="0.35">
      <c r="A9" s="24" t="s">
        <v>6</v>
      </c>
      <c r="B9" s="22">
        <v>20000</v>
      </c>
      <c r="C9" s="23">
        <f>IF(C7+C8+B9&gt;100000,100000-C7-C8,MIN(100000-C7-C8,B9,100000))</f>
        <v>10000</v>
      </c>
      <c r="D9" s="23">
        <f t="shared" si="0"/>
        <v>10000</v>
      </c>
      <c r="E9" s="23">
        <f t="shared" si="0"/>
        <v>10000</v>
      </c>
      <c r="F9" s="6"/>
    </row>
    <row r="10" spans="1:7" s="1" customFormat="1" ht="17.25" thickTop="1" thickBot="1" x14ac:dyDescent="0.35">
      <c r="A10" s="24" t="s">
        <v>7</v>
      </c>
      <c r="B10" s="22">
        <v>0</v>
      </c>
      <c r="C10" s="23">
        <f>IF(B10&gt;40000,40000,B10)</f>
        <v>0</v>
      </c>
      <c r="D10" s="23">
        <f t="shared" si="0"/>
        <v>0</v>
      </c>
      <c r="E10" s="23">
        <f t="shared" si="0"/>
        <v>0</v>
      </c>
      <c r="F10" s="6"/>
      <c r="G10" s="2">
        <v>50000</v>
      </c>
    </row>
    <row r="11" spans="1:7" s="1" customFormat="1" ht="17.25" thickTop="1" thickBot="1" x14ac:dyDescent="0.35">
      <c r="A11" s="24" t="s">
        <v>8</v>
      </c>
      <c r="B11" s="22"/>
      <c r="C11" s="23">
        <f>+B11</f>
        <v>0</v>
      </c>
      <c r="D11" s="23">
        <f t="shared" si="0"/>
        <v>0</v>
      </c>
      <c r="E11" s="23">
        <f t="shared" si="0"/>
        <v>0</v>
      </c>
      <c r="F11" s="6"/>
      <c r="G11" s="2">
        <v>100000</v>
      </c>
    </row>
    <row r="12" spans="1:7" s="1" customFormat="1" ht="17.25" thickTop="1" thickBot="1" x14ac:dyDescent="0.35">
      <c r="A12" s="24" t="s">
        <v>9</v>
      </c>
      <c r="B12" s="22">
        <v>0</v>
      </c>
      <c r="C12" s="23">
        <f>IF(B12&gt;60000,60000,B12)</f>
        <v>0</v>
      </c>
      <c r="D12" s="23">
        <f t="shared" si="0"/>
        <v>0</v>
      </c>
      <c r="E12" s="23">
        <f t="shared" si="0"/>
        <v>0</v>
      </c>
      <c r="F12" s="6"/>
    </row>
    <row r="13" spans="1:7" s="1" customFormat="1" ht="17.25" thickTop="1" thickBot="1" x14ac:dyDescent="0.35">
      <c r="A13" s="24" t="s">
        <v>10</v>
      </c>
      <c r="B13" s="22">
        <v>0</v>
      </c>
      <c r="C13" s="23">
        <f>+B13</f>
        <v>0</v>
      </c>
      <c r="D13" s="23">
        <f t="shared" si="0"/>
        <v>0</v>
      </c>
      <c r="E13" s="23">
        <f t="shared" si="0"/>
        <v>0</v>
      </c>
      <c r="F13" s="6"/>
    </row>
    <row r="14" spans="1:7" s="1" customFormat="1" ht="17.25" thickTop="1" thickBot="1" x14ac:dyDescent="0.35">
      <c r="A14" s="24" t="s">
        <v>11</v>
      </c>
      <c r="B14" s="22">
        <v>0</v>
      </c>
      <c r="C14" s="23">
        <f>+B14</f>
        <v>0</v>
      </c>
      <c r="D14" s="23">
        <f t="shared" si="0"/>
        <v>0</v>
      </c>
      <c r="E14" s="23">
        <f t="shared" si="0"/>
        <v>0</v>
      </c>
      <c r="F14" s="6"/>
    </row>
    <row r="15" spans="1:7" s="1" customFormat="1" ht="17.25" thickTop="1" thickBot="1" x14ac:dyDescent="0.35">
      <c r="A15" s="24" t="s">
        <v>25</v>
      </c>
      <c r="B15" s="22">
        <v>0</v>
      </c>
      <c r="C15" s="23">
        <f>IF(B15&gt;24000,24000,B15)</f>
        <v>0</v>
      </c>
      <c r="D15" s="23">
        <f t="shared" si="0"/>
        <v>0</v>
      </c>
      <c r="E15" s="23">
        <f t="shared" si="0"/>
        <v>0</v>
      </c>
      <c r="F15" s="6"/>
    </row>
    <row r="16" spans="1:7" s="1" customFormat="1" ht="17.25" thickTop="1" thickBot="1" x14ac:dyDescent="0.35">
      <c r="A16" s="24" t="s">
        <v>12</v>
      </c>
      <c r="B16" s="22">
        <v>0</v>
      </c>
      <c r="C16" s="23">
        <f>+B16</f>
        <v>0</v>
      </c>
      <c r="D16" s="23">
        <f t="shared" si="0"/>
        <v>0</v>
      </c>
      <c r="E16" s="23">
        <f t="shared" si="0"/>
        <v>0</v>
      </c>
      <c r="F16" s="6"/>
    </row>
    <row r="17" spans="1:7" s="1" customFormat="1" ht="17.25" thickTop="1" thickBot="1" x14ac:dyDescent="0.35">
      <c r="A17" s="24" t="s">
        <v>13</v>
      </c>
      <c r="B17" s="22">
        <v>0</v>
      </c>
      <c r="C17" s="23">
        <f>+B17</f>
        <v>0</v>
      </c>
      <c r="D17" s="23">
        <f t="shared" si="0"/>
        <v>0</v>
      </c>
      <c r="E17" s="23">
        <f t="shared" si="0"/>
        <v>0</v>
      </c>
      <c r="F17" s="6"/>
    </row>
    <row r="18" spans="1:7" s="1" customFormat="1" ht="17.25" thickTop="1" thickBot="1" x14ac:dyDescent="0.35">
      <c r="A18" s="24" t="s">
        <v>14</v>
      </c>
      <c r="B18" s="22">
        <v>0</v>
      </c>
      <c r="C18" s="23">
        <f>IF(B18&gt;300000,300000,B18)</f>
        <v>0</v>
      </c>
      <c r="D18" s="23">
        <f t="shared" si="0"/>
        <v>0</v>
      </c>
      <c r="E18" s="23">
        <f t="shared" si="0"/>
        <v>0</v>
      </c>
      <c r="F18" s="6"/>
      <c r="G18" s="1">
        <v>25000</v>
      </c>
    </row>
    <row r="19" spans="1:7" s="1" customFormat="1" ht="17.25" thickTop="1" thickBot="1" x14ac:dyDescent="0.35">
      <c r="A19" s="24" t="s">
        <v>15</v>
      </c>
      <c r="B19" s="22">
        <v>0</v>
      </c>
      <c r="C19" s="23">
        <f>IF(B19&gt;300000,300000,B19)</f>
        <v>0</v>
      </c>
      <c r="D19" s="23">
        <f t="shared" si="0"/>
        <v>0</v>
      </c>
      <c r="E19" s="23">
        <f t="shared" si="0"/>
        <v>0</v>
      </c>
      <c r="F19" s="6"/>
      <c r="G19" s="10">
        <f>500000*0.2</f>
        <v>100000</v>
      </c>
    </row>
    <row r="20" spans="1:7" s="1" customFormat="1" ht="17.25" thickTop="1" thickBot="1" x14ac:dyDescent="0.35">
      <c r="A20" s="24" t="s">
        <v>30</v>
      </c>
      <c r="B20" s="22">
        <v>0</v>
      </c>
      <c r="C20" s="23">
        <f>IF(B20&gt;10000,10000,B20)</f>
        <v>0</v>
      </c>
      <c r="D20" s="23">
        <f t="shared" si="0"/>
        <v>0</v>
      </c>
      <c r="E20" s="23">
        <f t="shared" si="0"/>
        <v>0</v>
      </c>
      <c r="F20" s="6"/>
      <c r="G20" s="10"/>
    </row>
    <row r="21" spans="1:7" s="1" customFormat="1" ht="17.25" thickTop="1" thickBot="1" x14ac:dyDescent="0.35">
      <c r="A21" s="24" t="s">
        <v>16</v>
      </c>
      <c r="B21" s="22"/>
      <c r="C21" s="23">
        <f>+B21</f>
        <v>0</v>
      </c>
      <c r="D21" s="23">
        <f t="shared" si="0"/>
        <v>0</v>
      </c>
      <c r="E21" s="23">
        <f t="shared" si="0"/>
        <v>0</v>
      </c>
      <c r="F21" s="6"/>
    </row>
    <row r="22" spans="1:7" s="1" customFormat="1" ht="17.25" thickTop="1" thickBot="1" x14ac:dyDescent="0.35">
      <c r="A22" s="15" t="s">
        <v>18</v>
      </c>
      <c r="B22" s="16">
        <f>SUM(B7:B21)</f>
        <v>110000</v>
      </c>
      <c r="C22" s="3">
        <f>SUM(C7:C21)</f>
        <v>100000</v>
      </c>
      <c r="D22" s="3">
        <f>SUM(D7:D21)</f>
        <v>100000</v>
      </c>
      <c r="E22" s="3">
        <f>SUM(E7:E21)</f>
        <v>100000</v>
      </c>
      <c r="F22" s="7"/>
      <c r="G22" s="1">
        <f>+G19+G18</f>
        <v>125000</v>
      </c>
    </row>
    <row r="23" spans="1:7" s="1" customFormat="1" ht="3" customHeight="1" thickTop="1" thickBot="1" x14ac:dyDescent="0.35">
      <c r="A23" s="15"/>
      <c r="B23" s="17"/>
      <c r="C23" s="3"/>
      <c r="D23" s="3"/>
      <c r="E23" s="3"/>
      <c r="F23" s="6"/>
    </row>
    <row r="24" spans="1:7" s="1" customFormat="1" ht="17.25" thickTop="1" thickBot="1" x14ac:dyDescent="0.35">
      <c r="A24" s="26" t="s">
        <v>3</v>
      </c>
      <c r="B24" s="27"/>
      <c r="C24" s="3">
        <f>ROUND(IF(C5-C22&lt;0,0,C5-C22),-1)</f>
        <v>900000</v>
      </c>
      <c r="D24" s="3">
        <f>ROUND(IF(D5-D22&lt;0,0,D5-D22),-1)</f>
        <v>900000</v>
      </c>
      <c r="E24" s="3">
        <f>ROUND(IF(E5-E22&lt;0,0,E5-E22),-1)</f>
        <v>900000</v>
      </c>
      <c r="F24" s="6"/>
    </row>
    <row r="25" spans="1:7" s="1" customFormat="1" ht="3" customHeight="1" thickTop="1" thickBot="1" x14ac:dyDescent="0.35">
      <c r="A25" s="26"/>
      <c r="B25" s="27"/>
      <c r="C25" s="3"/>
      <c r="D25" s="3"/>
      <c r="E25" s="3"/>
      <c r="F25" s="6"/>
    </row>
    <row r="26" spans="1:7" s="1" customFormat="1" ht="17.25" thickTop="1" thickBot="1" x14ac:dyDescent="0.35">
      <c r="A26" s="28" t="s">
        <v>17</v>
      </c>
      <c r="B26" s="29"/>
      <c r="C26" s="3">
        <f>IF(C24&gt;1000000,((C24-1000000)*0.3+130000),IF(C24&gt;500000,((C24-500000)*0.2+30000),IF(C24&gt;200000,((C24-200000)*0.1),0)))</f>
        <v>110000</v>
      </c>
      <c r="D26" s="3">
        <f>IF(D24&gt;1000000,((D24-1000000)*0.3+125000),IF(D24&gt;500000,((D24-500000)*0.2+25000),IF(D24&gt;250000,((D24-250000)*0.1),0)))</f>
        <v>105000</v>
      </c>
      <c r="E26" s="3">
        <f>IF(E24&gt;1000000,((E24-1000000)*0.3+100000),IF(E24&gt;500000,((E24-500000)*0.2),0))</f>
        <v>80000</v>
      </c>
      <c r="F26" s="6"/>
    </row>
    <row r="27" spans="1:7" s="1" customFormat="1" ht="17.25" thickTop="1" thickBot="1" x14ac:dyDescent="0.35">
      <c r="A27" s="28" t="s">
        <v>32</v>
      </c>
      <c r="B27" s="29"/>
      <c r="C27" s="3">
        <f>ROUND(C26*3%,0)</f>
        <v>3300</v>
      </c>
      <c r="D27" s="3">
        <f>ROUND(D26*3%,0)</f>
        <v>3150</v>
      </c>
      <c r="E27" s="3">
        <f>ROUND(E26*3%,0)</f>
        <v>2400</v>
      </c>
      <c r="F27" s="6"/>
    </row>
    <row r="28" spans="1:7" s="1" customFormat="1" ht="17.25" hidden="1" thickTop="1" thickBot="1" x14ac:dyDescent="0.35">
      <c r="A28" s="28"/>
      <c r="B28" s="29"/>
      <c r="C28" s="3"/>
      <c r="D28" s="3"/>
      <c r="E28" s="3"/>
      <c r="F28" s="6"/>
    </row>
    <row r="29" spans="1:7" s="1" customFormat="1" ht="17.25" thickTop="1" thickBot="1" x14ac:dyDescent="0.35">
      <c r="A29" s="36" t="s">
        <v>19</v>
      </c>
      <c r="B29" s="37"/>
      <c r="C29" s="4">
        <f>ROUND(SUM(C26:C28),-1)</f>
        <v>113300</v>
      </c>
      <c r="D29" s="4">
        <f>ROUND(SUM(D26:D28),-1)</f>
        <v>108150</v>
      </c>
      <c r="E29" s="4">
        <f>ROUND(SUM(E26:E28),-1)</f>
        <v>82400</v>
      </c>
      <c r="F29" s="6"/>
    </row>
    <row r="30" spans="1:7" ht="17.25" hidden="1" thickTop="1" thickBot="1" x14ac:dyDescent="0.35">
      <c r="A30" s="18"/>
      <c r="B30" s="19"/>
      <c r="C30" s="20"/>
      <c r="D30" s="20"/>
      <c r="E30" s="20"/>
      <c r="F30" s="12"/>
    </row>
    <row r="31" spans="1:7" ht="17.25" thickTop="1" thickBot="1" x14ac:dyDescent="0.35">
      <c r="A31" s="28" t="s">
        <v>20</v>
      </c>
      <c r="B31" s="29"/>
      <c r="C31" s="21"/>
      <c r="D31" s="21"/>
      <c r="E31" s="21"/>
      <c r="F31" s="12"/>
    </row>
    <row r="32" spans="1:7" ht="17.25" thickTop="1" thickBot="1" x14ac:dyDescent="0.35">
      <c r="A32" s="32" t="s">
        <v>21</v>
      </c>
      <c r="B32" s="33"/>
      <c r="C32" s="9">
        <v>0</v>
      </c>
      <c r="D32" s="9">
        <f>+C32</f>
        <v>0</v>
      </c>
      <c r="E32" s="9">
        <f>+D32</f>
        <v>0</v>
      </c>
      <c r="F32" s="12"/>
    </row>
    <row r="33" spans="1:6" ht="17.25" thickTop="1" thickBot="1" x14ac:dyDescent="0.35">
      <c r="A33" s="32" t="s">
        <v>22</v>
      </c>
      <c r="B33" s="33"/>
      <c r="C33" s="9">
        <v>0</v>
      </c>
      <c r="D33" s="9">
        <f>+C33</f>
        <v>0</v>
      </c>
      <c r="E33" s="9">
        <f>+D33</f>
        <v>0</v>
      </c>
      <c r="F33" s="12"/>
    </row>
    <row r="34" spans="1:6" ht="18" thickTop="1" thickBot="1" x14ac:dyDescent="0.35">
      <c r="A34" s="34" t="s">
        <v>29</v>
      </c>
      <c r="B34" s="35"/>
      <c r="C34" s="5">
        <f>+C29-C32-C33</f>
        <v>113300</v>
      </c>
      <c r="D34" s="5">
        <f t="shared" ref="D34:E34" si="1">+D29-D32-D33</f>
        <v>108150</v>
      </c>
      <c r="E34" s="5">
        <f t="shared" si="1"/>
        <v>82400</v>
      </c>
      <c r="F34" s="12"/>
    </row>
    <row r="35" spans="1:6" ht="15.75" hidden="1" thickTop="1" x14ac:dyDescent="0.25"/>
    <row r="36" spans="1:6" ht="15.75" hidden="1" thickTop="1" x14ac:dyDescent="0.25"/>
    <row r="37" spans="1:6" hidden="1" x14ac:dyDescent="0.25"/>
    <row r="38" spans="1:6" x14ac:dyDescent="0.25"/>
  </sheetData>
  <sheetProtection password="A924" sheet="1" objects="1" scenarios="1" selectLockedCells="1"/>
  <protectedRanges>
    <protectedRange sqref="C32:E33 C4:E5 B7:B21" name="Range1"/>
  </protectedRanges>
  <mergeCells count="16">
    <mergeCell ref="F1:F3"/>
    <mergeCell ref="A4:B4"/>
    <mergeCell ref="A1:E1"/>
    <mergeCell ref="A2:E2"/>
    <mergeCell ref="A3:E3"/>
    <mergeCell ref="A32:B32"/>
    <mergeCell ref="A33:B33"/>
    <mergeCell ref="A31:B31"/>
    <mergeCell ref="A34:B34"/>
    <mergeCell ref="A25:B25"/>
    <mergeCell ref="A29:B29"/>
    <mergeCell ref="A24:B24"/>
    <mergeCell ref="A26:B26"/>
    <mergeCell ref="A27:B27"/>
    <mergeCell ref="A28:B28"/>
    <mergeCell ref="A5:B5"/>
  </mergeCells>
  <dataValidations count="2">
    <dataValidation type="list" allowBlank="1" showInputMessage="1" showErrorMessage="1" sqref="B11 B21">
      <formula1>$G$10:$G$11</formula1>
    </dataValidation>
    <dataValidation allowBlank="1" showInputMessage="1" showErrorMessage="1" prompt="Please fill yellow cells only." sqref="C5:E5"/>
  </dataValidations>
  <hyperlinks>
    <hyperlink ref="A2" r:id="rId1"/>
  </hyperlinks>
  <printOptions horizontalCentered="1"/>
  <pageMargins left="0.25" right="0.25" top="0.25" bottom="0.25" header="0.3" footer="0.3"/>
  <pageSetup paperSize="9" scale="105" orientation="landscape" horizontalDpi="30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AY 13-14</vt:lpstr>
      <vt:lpstr>'AY 13-14'!Print_Area</vt:lpstr>
    </vt:vector>
  </TitlesOfParts>
  <Company>SANDEEP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</dc:creator>
  <cp:lastModifiedBy>Sandeep Presents (Ph: 8889006969)</cp:lastModifiedBy>
  <cp:lastPrinted>2013-06-19T16:39:25Z</cp:lastPrinted>
  <dcterms:created xsi:type="dcterms:W3CDTF">2012-02-06T11:37:09Z</dcterms:created>
  <dcterms:modified xsi:type="dcterms:W3CDTF">2013-06-19T16:39:53Z</dcterms:modified>
</cp:coreProperties>
</file>