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1" sheetId="1" r:id="rId1"/>
    <sheet name="2" sheetId="2" r:id="rId2"/>
    <sheet name="3" sheetId="3" r:id="rId3"/>
    <sheet name="readme" sheetId="4" r:id="rId4"/>
  </sheets>
  <definedNames>
    <definedName name="_xlnm.Print_Area" localSheetId="1">'2'!$A$1:$N$52</definedName>
  </definedNames>
  <calcPr calcId="124519"/>
</workbook>
</file>

<file path=xl/calcChain.xml><?xml version="1.0" encoding="utf-8"?>
<calcChain xmlns="http://schemas.openxmlformats.org/spreadsheetml/2006/main">
  <c r="O55" i="3"/>
  <c r="Q55" s="1"/>
  <c r="Q90" s="1"/>
  <c r="BK60" i="1"/>
  <c r="BK58"/>
  <c r="BK56"/>
  <c r="BJ10"/>
  <c r="H72" i="3" s="1"/>
  <c r="BK70" i="1"/>
  <c r="AM83"/>
  <c r="BK74" s="1"/>
  <c r="K45" i="2"/>
  <c r="K46"/>
  <c r="K47"/>
  <c r="K48"/>
  <c r="K44"/>
  <c r="K34"/>
  <c r="K35"/>
  <c r="K33"/>
  <c r="K22"/>
  <c r="K23"/>
  <c r="K24"/>
  <c r="K21"/>
  <c r="K12"/>
  <c r="K11"/>
  <c r="H55" i="3"/>
  <c r="H56" s="1"/>
  <c r="C30" s="1"/>
  <c r="J15"/>
  <c r="J16"/>
  <c r="J17"/>
  <c r="J18"/>
  <c r="J19"/>
  <c r="J20"/>
  <c r="J21"/>
  <c r="J14"/>
  <c r="Q96" i="1"/>
  <c r="Q97" s="1"/>
  <c r="P96"/>
  <c r="P97" s="1"/>
  <c r="O96"/>
  <c r="O97" s="1"/>
  <c r="N96"/>
  <c r="N97" s="1"/>
  <c r="M96"/>
  <c r="M97" s="1"/>
  <c r="F126"/>
  <c r="G126"/>
  <c r="G127"/>
  <c r="G128" s="1"/>
  <c r="H126"/>
  <c r="H127"/>
  <c r="H128" s="1"/>
  <c r="I126"/>
  <c r="I127"/>
  <c r="J126"/>
  <c r="J127" s="1"/>
  <c r="J128" s="1"/>
  <c r="K126"/>
  <c r="K127"/>
  <c r="K128" s="1"/>
  <c r="L126"/>
  <c r="L127" s="1"/>
  <c r="L128" s="1"/>
  <c r="M126"/>
  <c r="M127"/>
  <c r="M128" s="1"/>
  <c r="N126"/>
  <c r="N127" s="1"/>
  <c r="N128" s="1"/>
  <c r="O126"/>
  <c r="O127"/>
  <c r="O128" s="1"/>
  <c r="P126"/>
  <c r="P127" s="1"/>
  <c r="P128" s="1"/>
  <c r="Q126"/>
  <c r="Q127"/>
  <c r="R126"/>
  <c r="R127" s="1"/>
  <c r="R128" s="1"/>
  <c r="S126"/>
  <c r="S127"/>
  <c r="S128" s="1"/>
  <c r="T126"/>
  <c r="T127" s="1"/>
  <c r="T128" s="1"/>
  <c r="U126"/>
  <c r="U127"/>
  <c r="U128" s="1"/>
  <c r="V126"/>
  <c r="V127" s="1"/>
  <c r="V128" s="1"/>
  <c r="W126"/>
  <c r="W127"/>
  <c r="W128" s="1"/>
  <c r="X126"/>
  <c r="X127" s="1"/>
  <c r="X128" s="1"/>
  <c r="Y126"/>
  <c r="Y127"/>
  <c r="Y128" s="1"/>
  <c r="F130"/>
  <c r="F131" s="1"/>
  <c r="F132" s="1"/>
  <c r="G130"/>
  <c r="G131"/>
  <c r="H130"/>
  <c r="H131" s="1"/>
  <c r="H132" s="1"/>
  <c r="I130"/>
  <c r="I131"/>
  <c r="I132" s="1"/>
  <c r="J130"/>
  <c r="J131"/>
  <c r="J132" s="1"/>
  <c r="K130"/>
  <c r="K131"/>
  <c r="L130"/>
  <c r="L131" s="1"/>
  <c r="L132" s="1"/>
  <c r="M130"/>
  <c r="M131"/>
  <c r="M132" s="1"/>
  <c r="N130"/>
  <c r="N131" s="1"/>
  <c r="N132" s="1"/>
  <c r="O130"/>
  <c r="P130"/>
  <c r="P131"/>
  <c r="P132" s="1"/>
  <c r="Q130"/>
  <c r="R130"/>
  <c r="R131"/>
  <c r="R132" s="1"/>
  <c r="S130"/>
  <c r="T130"/>
  <c r="T131"/>
  <c r="T132" s="1"/>
  <c r="U130"/>
  <c r="V130"/>
  <c r="V131"/>
  <c r="V132" s="1"/>
  <c r="W130"/>
  <c r="X130"/>
  <c r="X131"/>
  <c r="X132" s="1"/>
  <c r="Y130"/>
  <c r="Y131"/>
  <c r="F134"/>
  <c r="G134"/>
  <c r="H134"/>
  <c r="I134"/>
  <c r="J134"/>
  <c r="K134"/>
  <c r="K135"/>
  <c r="K136" s="1"/>
  <c r="L134"/>
  <c r="M134"/>
  <c r="M135"/>
  <c r="M136" s="1"/>
  <c r="N134"/>
  <c r="O134"/>
  <c r="P134"/>
  <c r="Q134"/>
  <c r="R134"/>
  <c r="S134"/>
  <c r="T134"/>
  <c r="U134"/>
  <c r="V134"/>
  <c r="W134"/>
  <c r="X134"/>
  <c r="Y134"/>
  <c r="Y135"/>
  <c r="Y136" s="1"/>
  <c r="E134"/>
  <c r="E135" s="1"/>
  <c r="E136" s="1"/>
  <c r="E130"/>
  <c r="E126"/>
  <c r="E127"/>
  <c r="E128" s="1"/>
  <c r="Y42"/>
  <c r="AF30"/>
  <c r="AG30"/>
  <c r="AE30"/>
  <c r="AD30"/>
  <c r="L96"/>
  <c r="L97" s="1"/>
  <c r="E81"/>
  <c r="E80"/>
  <c r="E79"/>
  <c r="AO27"/>
  <c r="AL27"/>
  <c r="AH30"/>
  <c r="AI40"/>
  <c r="AF40"/>
  <c r="O42"/>
  <c r="L42"/>
  <c r="Q128"/>
  <c r="I128"/>
  <c r="E131"/>
  <c r="E132" s="1"/>
  <c r="W131"/>
  <c r="W132" s="1"/>
  <c r="U131"/>
  <c r="U132" s="1"/>
  <c r="S131"/>
  <c r="S132" s="1"/>
  <c r="Q131"/>
  <c r="Q132" s="1"/>
  <c r="K132"/>
  <c r="G132"/>
  <c r="W135"/>
  <c r="W136" s="1"/>
  <c r="U135"/>
  <c r="U136" s="1"/>
  <c r="S135"/>
  <c r="S136" s="1"/>
  <c r="Q135"/>
  <c r="Q136" s="1"/>
  <c r="O135"/>
  <c r="O136" s="1"/>
  <c r="I135"/>
  <c r="I136" s="1"/>
  <c r="G135"/>
  <c r="G136" s="1"/>
  <c r="X135"/>
  <c r="X136" s="1"/>
  <c r="V135"/>
  <c r="V136" s="1"/>
  <c r="T135"/>
  <c r="T136" s="1"/>
  <c r="R135"/>
  <c r="R136" s="1"/>
  <c r="P135"/>
  <c r="P136" s="1"/>
  <c r="N135"/>
  <c r="N136" s="1"/>
  <c r="L135"/>
  <c r="L136" s="1"/>
  <c r="J135"/>
  <c r="J136" s="1"/>
  <c r="H135"/>
  <c r="H136" s="1"/>
  <c r="F135"/>
  <c r="F136" s="1"/>
  <c r="O131"/>
  <c r="O132" s="1"/>
  <c r="Y132"/>
  <c r="F127"/>
  <c r="F128" s="1"/>
  <c r="M14" i="2" l="1"/>
  <c r="BK54" i="1" s="1"/>
  <c r="BN54" s="1"/>
  <c r="R55" i="3"/>
  <c r="Q91" s="1"/>
  <c r="AI30" i="1"/>
  <c r="E55" i="2"/>
  <c r="BM74" i="1"/>
  <c r="BN74"/>
  <c r="BO74"/>
  <c r="BP74"/>
  <c r="BQ74"/>
  <c r="BR74"/>
  <c r="CB74" s="1"/>
  <c r="M50" i="2"/>
  <c r="M26"/>
  <c r="M37"/>
  <c r="AJ30" i="1"/>
  <c r="BQ54" l="1"/>
  <c r="BM54"/>
  <c r="BO54"/>
  <c r="BP54"/>
  <c r="BR54"/>
  <c r="CB54" s="1"/>
  <c r="AS54" s="1"/>
  <c r="BF137"/>
  <c r="C31" i="3"/>
  <c r="BM58" i="1"/>
  <c r="BN58"/>
  <c r="BO58"/>
  <c r="BP58"/>
  <c r="BQ58"/>
  <c r="BR58"/>
  <c r="CB58" s="1"/>
  <c r="AS58" s="1"/>
  <c r="BM60"/>
  <c r="BN60"/>
  <c r="BO60"/>
  <c r="BP60"/>
  <c r="BQ60"/>
  <c r="BR60"/>
  <c r="CB60" s="1"/>
  <c r="AS61" s="1"/>
  <c r="BT74"/>
  <c r="BU74"/>
  <c r="BV74" s="1"/>
  <c r="BW74" s="1"/>
  <c r="BX74" s="1"/>
  <c r="BY74" s="1"/>
  <c r="BZ74" s="1"/>
  <c r="CA74" s="1"/>
  <c r="BU54"/>
  <c r="BT54"/>
  <c r="AK54" s="1"/>
  <c r="BF140" l="1"/>
  <c r="BK64"/>
  <c r="BN64" s="1"/>
  <c r="BT60"/>
  <c r="AK61" s="1"/>
  <c r="BU60"/>
  <c r="BM56"/>
  <c r="BN56"/>
  <c r="BO56"/>
  <c r="BP56"/>
  <c r="BQ56"/>
  <c r="BR56"/>
  <c r="CB56" s="1"/>
  <c r="AS56" s="1"/>
  <c r="BT58"/>
  <c r="AK58" s="1"/>
  <c r="BU58"/>
  <c r="BK63"/>
  <c r="BV54"/>
  <c r="AL54"/>
  <c r="BW64" l="1"/>
  <c r="BV64"/>
  <c r="BR64"/>
  <c r="CB64" s="1"/>
  <c r="BP64"/>
  <c r="BQ64"/>
  <c r="BM64"/>
  <c r="BO64"/>
  <c r="BK66"/>
  <c r="BK68" s="1"/>
  <c r="BM63"/>
  <c r="BN63"/>
  <c r="BO63"/>
  <c r="BP63"/>
  <c r="BQ63"/>
  <c r="BR63"/>
  <c r="CB63" s="1"/>
  <c r="AS64" s="1"/>
  <c r="AL58"/>
  <c r="BV58"/>
  <c r="BT56"/>
  <c r="AK56" s="1"/>
  <c r="BU56"/>
  <c r="AL56" s="1"/>
  <c r="AL61"/>
  <c r="BV60"/>
  <c r="BW54"/>
  <c r="AM54"/>
  <c r="BX64" l="1"/>
  <c r="BY64" s="1"/>
  <c r="BZ64" s="1"/>
  <c r="CA64" s="1"/>
  <c r="BU64"/>
  <c r="BT64"/>
  <c r="AM61"/>
  <c r="BW60"/>
  <c r="BV56"/>
  <c r="AM58"/>
  <c r="BW58"/>
  <c r="BT63"/>
  <c r="AK64" s="1"/>
  <c r="BU63"/>
  <c r="AL64" s="1"/>
  <c r="BM66"/>
  <c r="BN66"/>
  <c r="BO66"/>
  <c r="BP66"/>
  <c r="BQ66"/>
  <c r="BR66"/>
  <c r="CB66" s="1"/>
  <c r="BX54"/>
  <c r="AN54"/>
  <c r="AN61" l="1"/>
  <c r="BX60"/>
  <c r="AM56"/>
  <c r="BW56"/>
  <c r="BV63"/>
  <c r="AO54"/>
  <c r="BY54"/>
  <c r="BV66"/>
  <c r="BW66"/>
  <c r="BX66" s="1"/>
  <c r="BY66" s="1"/>
  <c r="BZ66" s="1"/>
  <c r="CA66" s="1"/>
  <c r="BT66"/>
  <c r="BU66"/>
  <c r="BK72"/>
  <c r="BN68"/>
  <c r="BO68"/>
  <c r="BP68"/>
  <c r="BQ68"/>
  <c r="BR68"/>
  <c r="CB68" s="1"/>
  <c r="AS70" s="1"/>
  <c r="BM68"/>
  <c r="AN58"/>
  <c r="BX58"/>
  <c r="AM64" l="1"/>
  <c r="BW63"/>
  <c r="AO61"/>
  <c r="BY60"/>
  <c r="AN56"/>
  <c r="BX56"/>
  <c r="AP54"/>
  <c r="BZ54"/>
  <c r="AO58"/>
  <c r="BY58"/>
  <c r="BT68"/>
  <c r="AK70" s="1"/>
  <c r="BU68"/>
  <c r="AL70" s="1"/>
  <c r="BK78"/>
  <c r="BK76"/>
  <c r="BM72"/>
  <c r="BN72"/>
  <c r="BO72"/>
  <c r="BP72"/>
  <c r="BQ72"/>
  <c r="BR72"/>
  <c r="CB72" s="1"/>
  <c r="AS74" s="1"/>
  <c r="BV68" l="1"/>
  <c r="AP61"/>
  <c r="BZ60"/>
  <c r="AN64"/>
  <c r="BX63"/>
  <c r="AO56"/>
  <c r="BY56"/>
  <c r="CA54"/>
  <c r="AR54" s="1"/>
  <c r="AQ54"/>
  <c r="AP58"/>
  <c r="BZ58"/>
  <c r="BT72"/>
  <c r="AK74" s="1"/>
  <c r="BU72"/>
  <c r="AL74" s="1"/>
  <c r="BM76"/>
  <c r="BN76"/>
  <c r="BO76"/>
  <c r="BP76"/>
  <c r="BQ76"/>
  <c r="BR76"/>
  <c r="CB76" s="1"/>
  <c r="AS86" s="1"/>
  <c r="BM78"/>
  <c r="BN78"/>
  <c r="BO78"/>
  <c r="BP78"/>
  <c r="BQ78"/>
  <c r="BR78"/>
  <c r="CB78" s="1"/>
  <c r="AS88" s="1"/>
  <c r="AM70" l="1"/>
  <c r="BW68"/>
  <c r="AO64"/>
  <c r="BY63"/>
  <c r="AQ61"/>
  <c r="CA60"/>
  <c r="AR61" s="1"/>
  <c r="AP56"/>
  <c r="BZ56"/>
  <c r="BV72"/>
  <c r="AQ58"/>
  <c r="CA58"/>
  <c r="AR58" s="1"/>
  <c r="BT78"/>
  <c r="AK88" s="1"/>
  <c r="BU78"/>
  <c r="AL88" s="1"/>
  <c r="BT76"/>
  <c r="AK86" s="1"/>
  <c r="BU76"/>
  <c r="AL86" s="1"/>
  <c r="AN70" l="1"/>
  <c r="BX68"/>
  <c r="BV78"/>
  <c r="BW78" s="1"/>
  <c r="AP64"/>
  <c r="BZ63"/>
  <c r="AQ56"/>
  <c r="CA56"/>
  <c r="AR56" s="1"/>
  <c r="AM74"/>
  <c r="BW72"/>
  <c r="BV76"/>
  <c r="AM88" l="1"/>
  <c r="BY68"/>
  <c r="AO70"/>
  <c r="AN74"/>
  <c r="BX72"/>
  <c r="AQ64"/>
  <c r="CA63"/>
  <c r="AR64" s="1"/>
  <c r="AM86"/>
  <c r="BW76"/>
  <c r="AN88"/>
  <c r="BX78"/>
  <c r="AP70" l="1"/>
  <c r="BZ68"/>
  <c r="AO74"/>
  <c r="BY72"/>
  <c r="BF96"/>
  <c r="BG96" s="1"/>
  <c r="AN86"/>
  <c r="BX76"/>
  <c r="AO88"/>
  <c r="BY78"/>
  <c r="CA68" l="1"/>
  <c r="AR70" s="1"/>
  <c r="AQ70"/>
  <c r="AP74"/>
  <c r="BZ72"/>
  <c r="BM96"/>
  <c r="BM97" s="1"/>
  <c r="BM98" s="1"/>
  <c r="BI96"/>
  <c r="BH96"/>
  <c r="BH97" s="1"/>
  <c r="BH98" s="1"/>
  <c r="BK96"/>
  <c r="BJ96"/>
  <c r="BJ97" s="1"/>
  <c r="BJ98" s="1"/>
  <c r="AO86"/>
  <c r="BY76"/>
  <c r="AP88"/>
  <c r="BZ78"/>
  <c r="AQ74" l="1"/>
  <c r="CA72"/>
  <c r="AR74" s="1"/>
  <c r="BK97"/>
  <c r="BK98" s="1"/>
  <c r="BI97"/>
  <c r="BL98"/>
  <c r="BI98"/>
  <c r="AP86"/>
  <c r="BZ76"/>
  <c r="AQ88"/>
  <c r="CA78"/>
  <c r="AR88" s="1"/>
  <c r="BH100" l="1"/>
  <c r="BH101" s="1"/>
  <c r="I66" s="1"/>
  <c r="AQ86"/>
  <c r="CA76"/>
  <c r="AR86" s="1"/>
</calcChain>
</file>

<file path=xl/comments1.xml><?xml version="1.0" encoding="utf-8"?>
<comments xmlns="http://schemas.openxmlformats.org/spreadsheetml/2006/main">
  <authors>
    <author>Author</author>
  </authors>
  <commentList>
    <comment ref="CD4" authorId="0">
      <text>
        <r>
          <rPr>
            <b/>
            <sz val="8"/>
            <color indexed="81"/>
            <rFont val="Tahoma"/>
            <family val="2"/>
          </rPr>
          <t>Joseph Doyl:</t>
        </r>
        <r>
          <rPr>
            <sz val="8"/>
            <color indexed="81"/>
            <rFont val="Tahoma"/>
            <family val="2"/>
          </rPr>
          <t xml:space="preserve">
Select GUI mode to recognize the cells in which data should be entered.  Select Print mode to get the Form ready for printing.</t>
        </r>
      </text>
    </comment>
    <comment ref="AS72" authorId="0">
      <text>
        <r>
          <rPr>
            <b/>
            <sz val="8"/>
            <color indexed="81"/>
            <rFont val="Tahoma"/>
            <family val="2"/>
          </rPr>
          <t>Joseph Doyl:</t>
        </r>
        <r>
          <rPr>
            <sz val="8"/>
            <color indexed="81"/>
            <rFont val="Tahoma"/>
            <family val="2"/>
          </rPr>
          <t xml:space="preserve">
Interest is chargeable u/s 17B @ 1% per month or part of month on the amount of wealth tax, for the period commencing from the end of last day of filing the return u/s 14(1), till the date of filing the return or completion of assessment.
The due date of filing the Wealth Tax Return u/s 14(1) is same as required by the Income Tax Act u/s 139(1).</t>
        </r>
      </text>
    </comment>
  </commentList>
</comments>
</file>

<file path=xl/sharedStrings.xml><?xml version="1.0" encoding="utf-8"?>
<sst xmlns="http://schemas.openxmlformats.org/spreadsheetml/2006/main" count="587" uniqueCount="463">
  <si>
    <t>PIN</t>
  </si>
  <si>
    <t>Telephone</t>
  </si>
  <si>
    <t>Fax, if any</t>
  </si>
  <si>
    <t>Date of Birth</t>
  </si>
  <si>
    <t>(DD-MM-YYYY)</t>
  </si>
  <si>
    <t>4. Sex (M/F)</t>
  </si>
  <si>
    <t>Is there any change in Address ?</t>
  </si>
  <si>
    <t>Yes</t>
  </si>
  <si>
    <t>No</t>
  </si>
  <si>
    <t>If yes, whether</t>
  </si>
  <si>
    <t>A. Residence</t>
  </si>
  <si>
    <t>ADDRESS FOR COMMUNICATION</t>
  </si>
  <si>
    <t>A. RESIDENCE</t>
  </si>
  <si>
    <t>(</t>
  </si>
  <si>
    <t>)</t>
  </si>
  <si>
    <t>District, State / Union Territory, in that order)</t>
  </si>
  <si>
    <t xml:space="preserve">(Flat No: / Door / House No:, Premises, Road, Locality / Village, Town / </t>
  </si>
  <si>
    <t>NAME (Last name / Surname, First name, Middle name, in that order)</t>
  </si>
  <si>
    <t>PERMANENT ACCOUNT NUMBER</t>
  </si>
  <si>
    <t>1.</t>
  </si>
  <si>
    <t>2.</t>
  </si>
  <si>
    <t>3.</t>
  </si>
  <si>
    <t>5.</t>
  </si>
  <si>
    <t>7.</t>
  </si>
  <si>
    <t>STATEMENT OF NET WEALTH</t>
  </si>
  <si>
    <t>Aggregate value of movable property (item 28.2d)</t>
  </si>
  <si>
    <t>Includible net wealth of other persons (item 28.3e)</t>
  </si>
  <si>
    <t xml:space="preserve">NET WEALTH (As Rounded off to nearest multiple of </t>
  </si>
  <si>
    <t>hundred rupees) (17+18+19+20)</t>
  </si>
  <si>
    <t>in words</t>
  </si>
  <si>
    <t>Are you assessed to Income Tax ?</t>
  </si>
  <si>
    <t>Is this your first Return?</t>
  </si>
  <si>
    <t>If revised, Receipt No:</t>
  </si>
  <si>
    <t>Whether Original</t>
  </si>
  <si>
    <t>or Revised</t>
  </si>
  <si>
    <t>Return?</t>
  </si>
  <si>
    <t>Assessment Year</t>
  </si>
  <si>
    <t>Valuation date</t>
  </si>
  <si>
    <t xml:space="preserve">If there is change in jurisdiction, state old </t>
  </si>
  <si>
    <t>8.</t>
  </si>
  <si>
    <t>9.</t>
  </si>
  <si>
    <t>10.</t>
  </si>
  <si>
    <t>11.</t>
  </si>
  <si>
    <t>13.</t>
  </si>
  <si>
    <t>14.</t>
  </si>
  <si>
    <t>15.</t>
  </si>
  <si>
    <t>16.</t>
  </si>
  <si>
    <t>STATEMENT OF TAX</t>
  </si>
  <si>
    <t>Tax on net wealth</t>
  </si>
  <si>
    <t>TOTAL TAX AND INTEREST PAYBABLE (22+23)</t>
  </si>
  <si>
    <t>Less: Prepaid tax and interest (Attach Challans)</t>
  </si>
  <si>
    <t>Date</t>
  </si>
  <si>
    <t>Amount (Rs.)</t>
  </si>
  <si>
    <t>Name of Bank and Branch</t>
  </si>
  <si>
    <t>Branch Code</t>
  </si>
  <si>
    <t>Total</t>
  </si>
  <si>
    <t>Balance tax and interest payable (24-25)</t>
  </si>
  <si>
    <t>Amount of refund due, if any</t>
  </si>
  <si>
    <t>STATEMENT OF NET WEALTH AND TAX (in Rs.)</t>
  </si>
  <si>
    <t>PAN MUST BE QUOTED</t>
  </si>
  <si>
    <t>PLEASE FOLLOW ENCLOSED INSTRUCTIONS</t>
  </si>
  <si>
    <t>USE BLOCK LETTERS ONLY</t>
  </si>
  <si>
    <t>INDIVIDUALS / HINDU UNDIVIDED FAMILIES / COMPANIES</t>
  </si>
  <si>
    <t>Seal and Signature of Receiving Official</t>
  </si>
  <si>
    <t>ACKNOWLEDGEMENT</t>
  </si>
  <si>
    <t>For Office use only</t>
  </si>
  <si>
    <t>Receipt No:</t>
  </si>
  <si>
    <t>Date:</t>
  </si>
  <si>
    <t>RETURN OF NET WEALTH</t>
  </si>
  <si>
    <t>* Fill in code as mentioned in instructions</t>
  </si>
  <si>
    <t>6. Status*</t>
  </si>
  <si>
    <t>12. Residential Status*</t>
  </si>
  <si>
    <t>17.</t>
  </si>
  <si>
    <t>18.</t>
  </si>
  <si>
    <t>19.</t>
  </si>
  <si>
    <t>20.</t>
  </si>
  <si>
    <t>Aggregate value of interest in assets held in a Firm / AOP as partner /</t>
  </si>
  <si>
    <t>21.</t>
  </si>
  <si>
    <t>22.</t>
  </si>
  <si>
    <t>23.</t>
  </si>
  <si>
    <t>24.</t>
  </si>
  <si>
    <t>25.</t>
  </si>
  <si>
    <t>26.</t>
  </si>
  <si>
    <t>27.</t>
  </si>
  <si>
    <t>ASSESSEE'S PROFIT SHARING RATIO (%)</t>
  </si>
  <si>
    <t>DEBTS OWED IN RELATION OT SUCH INTEREST</t>
  </si>
  <si>
    <t>VALUE OF THE ASSESSEE'S INTEREST IN THE ASSETS OF FIRM / AOP AS PER SCHEDULE III</t>
  </si>
  <si>
    <t>NAME OF OTHER PERSON</t>
  </si>
  <si>
    <t>RELATIONSHIP</t>
  </si>
  <si>
    <t>AGGREGATE VALUE OF ALL ASSETS</t>
  </si>
  <si>
    <t>DEBTS OWED IN RELATION TO SUCH ASSETS</t>
  </si>
  <si>
    <t>INCLUDIBLE NET WEALTH OF OTHER PERSONS</t>
  </si>
  <si>
    <t>MOVABLE PROPERTY</t>
  </si>
  <si>
    <t>DESCRIPTION</t>
  </si>
  <si>
    <t>VALUE AS PER SCHEDULE III</t>
  </si>
  <si>
    <t>DEBTS OWED IN RELATION TO THE ASSET</t>
  </si>
  <si>
    <t>ADDRESS</t>
  </si>
  <si>
    <t>IMMOVABLE PROPERTY</t>
  </si>
  <si>
    <t>VALUE OF ASSETS AS DEFINED U/S 2(ea) OF THE WEALTH TAX ACT</t>
  </si>
  <si>
    <t>(Attach separate sheet(s) wherever necessary and mention aggregate figures in relevant columns)</t>
  </si>
  <si>
    <t>28.</t>
  </si>
  <si>
    <t>28.1</t>
  </si>
  <si>
    <t>28.2</t>
  </si>
  <si>
    <t>28.3</t>
  </si>
  <si>
    <t>28.4</t>
  </si>
  <si>
    <t>(a)</t>
  </si>
  <si>
    <t>(b)</t>
  </si>
  <si>
    <t>(c)</t>
  </si>
  <si>
    <t>(d)</t>
  </si>
  <si>
    <t>(e)</t>
  </si>
  <si>
    <t>(f)</t>
  </si>
  <si>
    <t>(iv) Cash in hand</t>
  </si>
  <si>
    <t>S. 2(ea)(ii)</t>
  </si>
  <si>
    <t>S. 2(ea)(iii)</t>
  </si>
  <si>
    <t>S. 2(ea)(iv)</t>
  </si>
  <si>
    <t>S. 2(ea)(vi)</t>
  </si>
  <si>
    <t>(ii)  Jewellery</t>
  </si>
  <si>
    <t>(i)   Motor Cars</t>
  </si>
  <si>
    <t>Building(s)</t>
  </si>
  <si>
    <t>Urban Land</t>
  </si>
  <si>
    <t>S. 2(ea)(i)</t>
  </si>
  <si>
    <t>S. 2(ea)(v)</t>
  </si>
  <si>
    <t>(i)</t>
  </si>
  <si>
    <t>(ii)</t>
  </si>
  <si>
    <t>INTEREST HELD IN THE ASSETS OF A FIRM OR ASSOCIATION OF PERSONS (AOP) AS A PARTNER OR MEMBER THEREOF:</t>
  </si>
  <si>
    <t>ASSETS CLAIMED EXEMPT :</t>
  </si>
  <si>
    <t>Description of Asset</t>
  </si>
  <si>
    <t>Value</t>
  </si>
  <si>
    <t>Debt owed in relation to the Asset</t>
  </si>
  <si>
    <t>Reasons for the claim</t>
  </si>
  <si>
    <t>Description</t>
  </si>
  <si>
    <t>In Words</t>
  </si>
  <si>
    <t>In Figures</t>
  </si>
  <si>
    <t>(Name in full and in BLOCK letters ), son / daughter of</t>
  </si>
  <si>
    <t>solemnly declare that, to the best of my knowledge and</t>
  </si>
  <si>
    <t>belief, the information given in this return and the annexures and statements accompanying it is correct and complete,</t>
  </si>
  <si>
    <t>and that the net wealth and other particulars shown therein are truly stated and in accordance with the provisions of</t>
  </si>
  <si>
    <t>(designation in case of</t>
  </si>
  <si>
    <t>Company / Hindu Undivided family) and that I am competent to make this return and verify it.</t>
  </si>
  <si>
    <t>29.</t>
  </si>
  <si>
    <t>30.</t>
  </si>
  <si>
    <t>Place:</t>
  </si>
  <si>
    <t>Signature</t>
  </si>
  <si>
    <t>*</t>
  </si>
  <si>
    <t>Before signing the verification, the signatory should satisfy himself that this return is correct and complete in every</t>
  </si>
  <si>
    <t>respect.  Any person making a false statement in this return shall be liable to prosecution under section 35D of the</t>
  </si>
  <si>
    <t>In a case where the tax sought to be evaded exceeds one lakh rupees, with rigorous imprisonment for a term</t>
  </si>
  <si>
    <t>which shall not be less than six months but which may extend to save years and with fine;</t>
  </si>
  <si>
    <t>In any other case, with rigorous imprisonment for a term which shall not be less than three months but which</t>
  </si>
  <si>
    <t>may extend to three years and with fine.</t>
  </si>
  <si>
    <r>
      <t>VERIFICATION</t>
    </r>
    <r>
      <rPr>
        <sz val="11"/>
        <color theme="1"/>
        <rFont val="Calibri"/>
        <family val="2"/>
        <scheme val="minor"/>
      </rPr>
      <t>*</t>
    </r>
  </si>
  <si>
    <t>………………………………………………………………………………….</t>
  </si>
  <si>
    <t>I………………………………………………………………………………</t>
  </si>
  <si>
    <t>I further declare that I am making this return in my capacity as……………………………………………………….</t>
  </si>
  <si>
    <t>A</t>
  </si>
  <si>
    <t>E</t>
  </si>
  <si>
    <t>I</t>
  </si>
  <si>
    <t>P</t>
  </si>
  <si>
    <t>G</t>
  </si>
  <si>
    <t>D</t>
  </si>
  <si>
    <t>B</t>
  </si>
  <si>
    <t>C</t>
  </si>
  <si>
    <t>F</t>
  </si>
  <si>
    <t>H</t>
  </si>
  <si>
    <t>J</t>
  </si>
  <si>
    <t>K</t>
  </si>
  <si>
    <t>L</t>
  </si>
  <si>
    <t>M</t>
  </si>
  <si>
    <t>N</t>
  </si>
  <si>
    <t>O</t>
  </si>
  <si>
    <t>Q</t>
  </si>
  <si>
    <t>R</t>
  </si>
  <si>
    <t>S</t>
  </si>
  <si>
    <t>T</t>
  </si>
  <si>
    <t>U</t>
  </si>
  <si>
    <t>V</t>
  </si>
  <si>
    <t>Y</t>
  </si>
  <si>
    <t>W</t>
  </si>
  <si>
    <t>X</t>
  </si>
  <si>
    <t>Z</t>
  </si>
  <si>
    <t>ALPHABET</t>
  </si>
  <si>
    <t>NUMBER</t>
  </si>
  <si>
    <t>CORRESPONDING NUMBER IN PAN</t>
  </si>
  <si>
    <t>Aggregate value of immovable property (item 28.1e)</t>
  </si>
  <si>
    <t>Add: Interest on late filing of return</t>
  </si>
  <si>
    <t xml:space="preserve">                                                                                                FORM BA                                                                                WTS-BA</t>
  </si>
  <si>
    <t>fourth letter</t>
  </si>
  <si>
    <t>status</t>
  </si>
  <si>
    <t>status code</t>
  </si>
  <si>
    <t>company</t>
  </si>
  <si>
    <t>HUF</t>
  </si>
  <si>
    <t>individual</t>
  </si>
  <si>
    <t>line 1</t>
  </si>
  <si>
    <t>line 2</t>
  </si>
  <si>
    <t>line 3</t>
  </si>
  <si>
    <t>alphabet no:</t>
  </si>
  <si>
    <t>capital letter?</t>
  </si>
  <si>
    <t>B. OFFICE</t>
  </si>
  <si>
    <t>or</t>
  </si>
  <si>
    <t>CHECKING FOR CAPITAL LETTERS IN THE NAME</t>
  </si>
  <si>
    <t>(If not applied for or not allotted, enclose Form 49A)</t>
  </si>
  <si>
    <t>ü</t>
  </si>
  <si>
    <t>Crore</t>
  </si>
  <si>
    <t>Lakh</t>
  </si>
  <si>
    <t>Thousand</t>
  </si>
  <si>
    <t>Hundred</t>
  </si>
  <si>
    <t>Units</t>
  </si>
  <si>
    <t>Two</t>
  </si>
  <si>
    <t>One</t>
  </si>
  <si>
    <t>Three</t>
  </si>
  <si>
    <t>Four</t>
  </si>
  <si>
    <t>Five</t>
  </si>
  <si>
    <t>Six</t>
  </si>
  <si>
    <t>Seven</t>
  </si>
  <si>
    <t>Eight</t>
  </si>
  <si>
    <t>Nine</t>
  </si>
  <si>
    <t>Eleven</t>
  </si>
  <si>
    <t>Twelve</t>
  </si>
  <si>
    <t>Thirteen</t>
  </si>
  <si>
    <t>Fourteen</t>
  </si>
  <si>
    <t>Fifteen</t>
  </si>
  <si>
    <t>Sixteen</t>
  </si>
  <si>
    <t>Seventeen</t>
  </si>
  <si>
    <t>Eigteen</t>
  </si>
  <si>
    <t>Nineteen</t>
  </si>
  <si>
    <t>Twenty</t>
  </si>
  <si>
    <t>Twenty One</t>
  </si>
  <si>
    <t>Twenty Two</t>
  </si>
  <si>
    <t>Twenty Three</t>
  </si>
  <si>
    <t>Twenty Four</t>
  </si>
  <si>
    <t>Twenty Five</t>
  </si>
  <si>
    <t>Twenty Six</t>
  </si>
  <si>
    <t>Twenty Seven</t>
  </si>
  <si>
    <t>Twenty Eight</t>
  </si>
  <si>
    <t>Twenty Nine</t>
  </si>
  <si>
    <t>Thirty</t>
  </si>
  <si>
    <t>Thirty One</t>
  </si>
  <si>
    <t>Thirty Two</t>
  </si>
  <si>
    <t>Thirty Three</t>
  </si>
  <si>
    <t>Thirty Four</t>
  </si>
  <si>
    <t>Thirty Five</t>
  </si>
  <si>
    <t>Thirty Six</t>
  </si>
  <si>
    <t>Thirty Seven</t>
  </si>
  <si>
    <t>Thirty Eight</t>
  </si>
  <si>
    <t>Thirty Nine</t>
  </si>
  <si>
    <t>Forty</t>
  </si>
  <si>
    <t>Forty One</t>
  </si>
  <si>
    <t>Forty Two</t>
  </si>
  <si>
    <t>Forty Three</t>
  </si>
  <si>
    <t>Forty Four</t>
  </si>
  <si>
    <t>Forty Five</t>
  </si>
  <si>
    <t>Forty Six</t>
  </si>
  <si>
    <t>Forty Seven</t>
  </si>
  <si>
    <t>Forty Nine</t>
  </si>
  <si>
    <t>Fifty One</t>
  </si>
  <si>
    <t>Fifty Three</t>
  </si>
  <si>
    <t>Fifty Four</t>
  </si>
  <si>
    <t>Fifty Five</t>
  </si>
  <si>
    <t>Fifty Six</t>
  </si>
  <si>
    <t>Fifty Seven</t>
  </si>
  <si>
    <t>Fifty Eight</t>
  </si>
  <si>
    <t>Fifty Nine</t>
  </si>
  <si>
    <t>Sixty</t>
  </si>
  <si>
    <t>Sixty One</t>
  </si>
  <si>
    <t>Sixty Two</t>
  </si>
  <si>
    <t>Sixty Three</t>
  </si>
  <si>
    <t>Sixty Four</t>
  </si>
  <si>
    <t>Sixty Five</t>
  </si>
  <si>
    <t>Sixty Six</t>
  </si>
  <si>
    <t>Sixty Seven</t>
  </si>
  <si>
    <t>Sixty Eight</t>
  </si>
  <si>
    <t>Sixty Nine</t>
  </si>
  <si>
    <t>Seventy</t>
  </si>
  <si>
    <t>Seventy One</t>
  </si>
  <si>
    <t>Seventy Two</t>
  </si>
  <si>
    <t>Seventy Three</t>
  </si>
  <si>
    <t>Seventy Four</t>
  </si>
  <si>
    <t>Seventy Five</t>
  </si>
  <si>
    <t>Seventy Six</t>
  </si>
  <si>
    <t>Seventy Seven</t>
  </si>
  <si>
    <t>Seventy Eight</t>
  </si>
  <si>
    <t>Seventy Nine</t>
  </si>
  <si>
    <t>Eighty</t>
  </si>
  <si>
    <t>Eighty One</t>
  </si>
  <si>
    <t>Eighty Two</t>
  </si>
  <si>
    <t>Eighty Three</t>
  </si>
  <si>
    <t>Eighty Four</t>
  </si>
  <si>
    <t>Eighty Five</t>
  </si>
  <si>
    <t>Eighty Six</t>
  </si>
  <si>
    <t>Eighty Seven</t>
  </si>
  <si>
    <t>Eighty Eight</t>
  </si>
  <si>
    <t>Eighty Nine</t>
  </si>
  <si>
    <t>Ninety</t>
  </si>
  <si>
    <t>Ninety One</t>
  </si>
  <si>
    <t>Ninety Two</t>
  </si>
  <si>
    <t>Ninety Three</t>
  </si>
  <si>
    <t>Ninety Four</t>
  </si>
  <si>
    <t>Ninety Five</t>
  </si>
  <si>
    <t>Ninety Six</t>
  </si>
  <si>
    <t>Ninety Seven</t>
  </si>
  <si>
    <t>Ninety Eight</t>
  </si>
  <si>
    <t>Ninety Nine</t>
  </si>
  <si>
    <t>words</t>
  </si>
  <si>
    <t>words (full)</t>
  </si>
  <si>
    <t>CONVERSION OF NUMBER TO WORDS</t>
  </si>
  <si>
    <t>Number in number format</t>
  </si>
  <si>
    <t>number</t>
  </si>
  <si>
    <t>NET AMOUNT
[ (c) - (d) ]</t>
  </si>
  <si>
    <t xml:space="preserve">COMPUTATION OF NET WEALTH INCLUDING NET WEALTH OF OTHER PERSON(S) </t>
  </si>
  <si>
    <t>INCLUDIBLE IN ASSESSEE'S NET WEALTH</t>
  </si>
  <si>
    <t>NET AMOUNT
[ (b) - (c) ]</t>
  </si>
  <si>
    <t>NET AMOUNT
[ (d) - (e) ]</t>
  </si>
  <si>
    <t>ONE</t>
  </si>
  <si>
    <t>TWO</t>
  </si>
  <si>
    <t>THREE</t>
  </si>
  <si>
    <t>FOUR</t>
  </si>
  <si>
    <t>FIVE</t>
  </si>
  <si>
    <t>SIX</t>
  </si>
  <si>
    <t>SEVEN</t>
  </si>
  <si>
    <t>EIGHT</t>
  </si>
  <si>
    <t>NINE</t>
  </si>
  <si>
    <t>TEN</t>
  </si>
  <si>
    <t>CALCULATION OF MONTH</t>
  </si>
  <si>
    <t>Given month</t>
  </si>
  <si>
    <t>Month in words</t>
  </si>
  <si>
    <t>January</t>
  </si>
  <si>
    <t>February</t>
  </si>
  <si>
    <t>March</t>
  </si>
  <si>
    <t>April</t>
  </si>
  <si>
    <t>May</t>
  </si>
  <si>
    <t>June</t>
  </si>
  <si>
    <t>July</t>
  </si>
  <si>
    <t>August</t>
  </si>
  <si>
    <t>September</t>
  </si>
  <si>
    <t>October</t>
  </si>
  <si>
    <t>November</t>
  </si>
  <si>
    <t>December</t>
  </si>
  <si>
    <t>Wealth Tax Act, 1957, and on conviction be punishable:</t>
  </si>
  <si>
    <t>LIST OF DOCUMENT(S) / STATEMENT(S) ATTACHED :</t>
  </si>
  <si>
    <t>NAME(S) AND ADDRESS(ES) OF FIRM(S) / AOP(S)</t>
  </si>
  <si>
    <t>NAME(S) OF OTHER PARTNERS / MEMBERS</t>
  </si>
  <si>
    <t>(iii) Yachts, etc.</t>
  </si>
  <si>
    <t>with amount</t>
  </si>
  <si>
    <t>Aggregate value of interest in assets held in a Firm / AOP as partner / member (item 28.4f)</t>
  </si>
  <si>
    <t>member (item 28.4f)</t>
  </si>
  <si>
    <t>Taxable Wealth</t>
  </si>
  <si>
    <t>CALCULATION OF WEALTH TAX</t>
  </si>
  <si>
    <t>Crores</t>
  </si>
  <si>
    <t>Lakhs</t>
  </si>
  <si>
    <t>Thousands</t>
  </si>
  <si>
    <t>Hundreds</t>
  </si>
  <si>
    <t>Tens</t>
  </si>
  <si>
    <t>crore 1</t>
  </si>
  <si>
    <t>crore 2</t>
  </si>
  <si>
    <t>lakh 1</t>
  </si>
  <si>
    <t>lakh 2</t>
  </si>
  <si>
    <t>thousand 1</t>
  </si>
  <si>
    <t>thousand 2</t>
  </si>
  <si>
    <t>unit</t>
  </si>
  <si>
    <t>hundreds</t>
  </si>
  <si>
    <t>tens</t>
  </si>
  <si>
    <t>final result</t>
  </si>
  <si>
    <t>B. Office</t>
  </si>
  <si>
    <t>Total tax &amp; interest paid</t>
  </si>
  <si>
    <t>Balance Payable</t>
  </si>
  <si>
    <t>SPLITTING OF AMOUNT INTO DIFFERENT CELLS</t>
  </si>
  <si>
    <t>u/s 14 / 15 / 17</t>
  </si>
  <si>
    <t>Interest (rounded u/s 44D)</t>
  </si>
  <si>
    <t>Tax + Interest (rounded u/s 44D)</t>
  </si>
  <si>
    <t>Refund if any (rounded u/s 44D)</t>
  </si>
  <si>
    <t>Net Wealth (rounded u/s 44C)</t>
  </si>
  <si>
    <t>Less: Deduction u/s 3(2)</t>
  </si>
  <si>
    <t>Wealth Tax u/s 3(2) (rounded u/s 44D)</t>
  </si>
  <si>
    <t>[See rule 3(1)(B) of Wealth-Tax Rules, 1957]</t>
  </si>
  <si>
    <t>Select View Mode</t>
  </si>
  <si>
    <t>Graphical User Interface Mode</t>
  </si>
  <si>
    <t>Print Mode</t>
  </si>
  <si>
    <t>VIEW MODE</t>
  </si>
  <si>
    <t>VIEW MODE CODE</t>
  </si>
  <si>
    <t>View mode code</t>
  </si>
  <si>
    <t>In this mode, the cells in</t>
  </si>
  <si>
    <t>which data should be entered</t>
  </si>
  <si>
    <t>can be seen in green color</t>
  </si>
  <si>
    <t>The creator of this document will have no liability in case of any loss sufferred by any person on account of any matter in this workbook</t>
  </si>
  <si>
    <t>Two copies of the front sheet is required to be printed</t>
  </si>
  <si>
    <t>One copy of the front sheet will be returned by the concerned Officer, after fixing the seal</t>
  </si>
  <si>
    <t>The creator has taken the best efforts to avoid any mistake or error</t>
  </si>
  <si>
    <t>Ten</t>
  </si>
  <si>
    <t>Forty Eight</t>
  </si>
  <si>
    <t>Fifty</t>
  </si>
  <si>
    <t>Fifty Two</t>
  </si>
  <si>
    <t>and</t>
  </si>
  <si>
    <t>date of filing original Return</t>
  </si>
  <si>
    <t>Ward</t>
  </si>
  <si>
    <t>Circle</t>
  </si>
  <si>
    <t>Special Range</t>
  </si>
  <si>
    <t>JURISDICTION</t>
  </si>
  <si>
    <t>Select current Jurisdiction</t>
  </si>
  <si>
    <t>Select previous Jurisdiction</t>
  </si>
  <si>
    <t>/</t>
  </si>
  <si>
    <t>Not Applicable</t>
  </si>
  <si>
    <t>NA</t>
  </si>
  <si>
    <t>SEX</t>
  </si>
  <si>
    <t>AY</t>
  </si>
  <si>
    <t>1994-95</t>
  </si>
  <si>
    <t>1995-96</t>
  </si>
  <si>
    <t>1996-97</t>
  </si>
  <si>
    <t>1998-99</t>
  </si>
  <si>
    <t>1999-00</t>
  </si>
  <si>
    <t>2000-01</t>
  </si>
  <si>
    <t>2001-02</t>
  </si>
  <si>
    <t>2002-03</t>
  </si>
  <si>
    <t>2003-04</t>
  </si>
  <si>
    <t>2004-05</t>
  </si>
  <si>
    <t>2005-06</t>
  </si>
  <si>
    <t>2006-07</t>
  </si>
  <si>
    <t>2007-08</t>
  </si>
  <si>
    <t>2008-09</t>
  </si>
  <si>
    <t>2009-10</t>
  </si>
  <si>
    <t>1993-94</t>
  </si>
  <si>
    <t>2010-11</t>
  </si>
  <si>
    <t>2011-12</t>
  </si>
  <si>
    <t>2012-13</t>
  </si>
  <si>
    <t>2013-14</t>
  </si>
  <si>
    <t>2014-15</t>
  </si>
  <si>
    <t>2015-16</t>
  </si>
  <si>
    <t>2016-17</t>
  </si>
  <si>
    <t>2017-18</t>
  </si>
  <si>
    <t>2018-19</t>
  </si>
  <si>
    <t>2019-20</t>
  </si>
  <si>
    <t>2020-21</t>
  </si>
  <si>
    <t>BASIC EXEMPTION U/S 3(2)</t>
  </si>
  <si>
    <t>CONCERNED AY</t>
  </si>
  <si>
    <t>SERIAL NO:</t>
  </si>
  <si>
    <t>CONCERNED AY SERIAL NO:</t>
  </si>
  <si>
    <t>1992-93</t>
  </si>
  <si>
    <t>LAST DATE FOR FILING BELATED / REVISED RETURN U/S 15</t>
  </si>
  <si>
    <t>LAST DATE +1 FOR FILING BELATED / REVISED RETURN U/S 15</t>
  </si>
  <si>
    <t>LEAST DATE FOR FILING RETURN</t>
  </si>
  <si>
    <t>1997-98</t>
  </si>
  <si>
    <t>DATE OF FILING RETURN</t>
  </si>
  <si>
    <t>Beyond last date?</t>
  </si>
  <si>
    <t>Before least date?</t>
  </si>
  <si>
    <t>WHAT'S NEW IN VERSION 2.0</t>
  </si>
  <si>
    <t>Rounding off of wealth and other related figures in the computation, for accurate calculations in case of links and decimals</t>
  </si>
  <si>
    <t>Reduced blackening of boxes on page 1, by applying white thick borders, to give increased feeling of congruence with the Original Return</t>
  </si>
  <si>
    <t>More formatting features even when the sheet is protected</t>
  </si>
  <si>
    <t>This excel document should be worked on Microsoft Office Excel 2007 or with later versions</t>
  </si>
  <si>
    <t>(g)</t>
  </si>
  <si>
    <t>Version 1.0 of the workbook was prepared on 19-October-2012.  This is version 2.0 and is prepared on 16-November-2012</t>
  </si>
  <si>
    <t>Error in version 1.0 related to changing of figures into words in relation to net wealth corrected</t>
  </si>
  <si>
    <t>(h)</t>
  </si>
  <si>
    <t>Verfity that the entire data in the verfication column of last page is included when the printing job is done</t>
  </si>
  <si>
    <t>Data validation in case of sex (item no: 4), in relation to inidvidual, HUF &amp; Company</t>
  </si>
  <si>
    <t>Automatic selection of basic exemption limit as per the relevant assessment year for calculations</t>
  </si>
  <si>
    <t>More data validations in the address cells (item no: 3)</t>
  </si>
  <si>
    <t>Automatic strikethrough of jurisdiction upon selection of data (item no: 8 &amp; 9)</t>
  </si>
  <si>
    <t>Insertion of Receipt Number (item no: 14) of original return, which was omitted in version 1.0</t>
  </si>
  <si>
    <t>Data validation in case of valuation date (item no: 10), in relation to the last cell</t>
  </si>
  <si>
    <t>Data validation for the date of filing of Return, in relation to date before least date and after last date of filing Return of Wealth u/s 15 of Wealth Tax Act, 1957</t>
  </si>
  <si>
    <t>It is assumed that the basic exemption u/s 3(2) of Wealth Tax Act, 1957, amounting to Rs. 30,00,000 will remain so along with other applied laws, till Assessment Year 2019-20</t>
  </si>
  <si>
    <t>POINTS TO NOTE</t>
  </si>
  <si>
    <t>Any person who uses this workbook will be doing the same under his / her / it's own risk</t>
  </si>
</sst>
</file>

<file path=xl/styles.xml><?xml version="1.0" encoding="utf-8"?>
<styleSheet xmlns="http://schemas.openxmlformats.org/spreadsheetml/2006/main">
  <numFmts count="7">
    <numFmt numFmtId="164" formatCode="dd/mmmm/yyyy"/>
    <numFmt numFmtId="165" formatCode="0000000"/>
    <numFmt numFmtId="166" formatCode="0_);\(0\)"/>
    <numFmt numFmtId="167" formatCode="dddd"/>
    <numFmt numFmtId="168" formatCode="00.00\ %"/>
    <numFmt numFmtId="169" formatCode="dd\ mmmm\ yyyy"/>
    <numFmt numFmtId="170" formatCode="00"/>
  </numFmts>
  <fonts count="11">
    <font>
      <sz val="11"/>
      <color theme="1"/>
      <name val="Calibri"/>
      <family val="2"/>
      <scheme val="minor"/>
    </font>
    <font>
      <b/>
      <sz val="12"/>
      <color theme="1"/>
      <name val="Calibri"/>
      <family val="2"/>
      <scheme val="minor"/>
    </font>
    <font>
      <sz val="11"/>
      <color theme="0"/>
      <name val="Calibri"/>
      <family val="2"/>
      <scheme val="minor"/>
    </font>
    <font>
      <sz val="8"/>
      <color theme="1"/>
      <name val="Calibri"/>
      <family val="2"/>
      <scheme val="minor"/>
    </font>
    <font>
      <sz val="11"/>
      <color theme="1"/>
      <name val="Wingdings"/>
      <charset val="2"/>
    </font>
    <font>
      <b/>
      <sz val="14"/>
      <color theme="1"/>
      <name val="Calibri"/>
      <family val="2"/>
      <scheme val="minor"/>
    </font>
    <font>
      <b/>
      <sz val="11"/>
      <color theme="1"/>
      <name val="Calibri"/>
      <family val="2"/>
      <scheme val="minor"/>
    </font>
    <font>
      <b/>
      <sz val="13"/>
      <color theme="1"/>
      <name val="Calibri"/>
      <family val="2"/>
      <scheme val="minor"/>
    </font>
    <font>
      <sz val="9"/>
      <color theme="1"/>
      <name val="Calibri"/>
      <family val="2"/>
      <scheme val="minor"/>
    </font>
    <font>
      <sz val="8"/>
      <color indexed="81"/>
      <name val="Tahoma"/>
      <family val="2"/>
    </font>
    <font>
      <b/>
      <sz val="8"/>
      <color indexed="81"/>
      <name val="Tahoma"/>
      <family val="2"/>
    </font>
  </fonts>
  <fills count="4">
    <fill>
      <patternFill patternType="none"/>
    </fill>
    <fill>
      <patternFill patternType="gray125"/>
    </fill>
    <fill>
      <patternFill patternType="solid">
        <fgColor theme="1"/>
        <bgColor indexed="64"/>
      </patternFill>
    </fill>
    <fill>
      <patternFill patternType="solid">
        <fgColor rgb="FF9FE9AB"/>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ck">
        <color theme="0"/>
      </top>
      <bottom/>
      <diagonal/>
    </border>
    <border>
      <left style="thick">
        <color theme="0"/>
      </left>
      <right style="thick">
        <color theme="0"/>
      </right>
      <top style="thick">
        <color theme="0"/>
      </top>
      <bottom style="thick">
        <color theme="0"/>
      </bottom>
      <diagonal/>
    </border>
    <border>
      <left style="thick">
        <color theme="0"/>
      </left>
      <right/>
      <top/>
      <bottom/>
      <diagonal/>
    </border>
    <border>
      <left/>
      <right/>
      <top style="thick">
        <color theme="0"/>
      </top>
      <bottom style="thick">
        <color theme="0"/>
      </bottom>
      <diagonal/>
    </border>
  </borders>
  <cellStyleXfs count="1">
    <xf numFmtId="0" fontId="0" fillId="0" borderId="0"/>
  </cellStyleXfs>
  <cellXfs count="157">
    <xf numFmtId="0" fontId="0" fillId="0" borderId="0" xfId="0"/>
    <xf numFmtId="0" fontId="0" fillId="0" borderId="10" xfId="0" applyBorder="1" applyAlignment="1" applyProtection="1">
      <alignment vertical="center"/>
      <protection hidden="1"/>
    </xf>
    <xf numFmtId="0" fontId="0" fillId="0" borderId="11" xfId="0" applyBorder="1" applyAlignment="1" applyProtection="1">
      <alignment vertical="center"/>
      <protection hidden="1"/>
    </xf>
    <xf numFmtId="0" fontId="0" fillId="0" borderId="12" xfId="0" applyBorder="1" applyAlignment="1" applyProtection="1">
      <alignment vertical="center"/>
      <protection hidden="1"/>
    </xf>
    <xf numFmtId="0" fontId="0" fillId="0" borderId="0" xfId="0" applyAlignment="1" applyProtection="1">
      <alignment vertical="center"/>
      <protection hidden="1"/>
    </xf>
    <xf numFmtId="0" fontId="0" fillId="0" borderId="13" xfId="0" applyBorder="1" applyAlignment="1" applyProtection="1">
      <alignment vertical="center"/>
      <protection hidden="1"/>
    </xf>
    <xf numFmtId="0" fontId="0" fillId="0" borderId="14" xfId="0" applyBorder="1" applyAlignment="1" applyProtection="1">
      <alignment vertical="center"/>
      <protection hidden="1"/>
    </xf>
    <xf numFmtId="0" fontId="0" fillId="0" borderId="0" xfId="0" applyBorder="1" applyAlignment="1" applyProtection="1">
      <alignment vertical="center"/>
      <protection hidden="1"/>
    </xf>
    <xf numFmtId="0" fontId="0" fillId="0" borderId="0" xfId="0" applyBorder="1" applyAlignment="1" applyProtection="1">
      <alignment horizontal="left" vertical="center" indent="1"/>
      <protection hidden="1"/>
    </xf>
    <xf numFmtId="0" fontId="0" fillId="0" borderId="0" xfId="0" quotePrefix="1" applyBorder="1" applyAlignment="1" applyProtection="1">
      <alignment vertical="center"/>
      <protection hidden="1"/>
    </xf>
    <xf numFmtId="0" fontId="0" fillId="0" borderId="1" xfId="0" applyBorder="1" applyAlignment="1" applyProtection="1">
      <alignment horizontal="center" vertical="center"/>
      <protection locked="0" hidden="1"/>
    </xf>
    <xf numFmtId="0" fontId="0" fillId="0" borderId="0" xfId="0" applyBorder="1" applyAlignment="1" applyProtection="1">
      <alignment horizontal="right" vertical="center"/>
      <protection hidden="1"/>
    </xf>
    <xf numFmtId="0" fontId="0" fillId="0" borderId="1"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0" xfId="0" applyBorder="1" applyAlignment="1" applyProtection="1">
      <alignment horizontal="right" vertical="center" indent="1"/>
      <protection hidden="1"/>
    </xf>
    <xf numFmtId="0" fontId="0" fillId="0" borderId="15" xfId="0" applyBorder="1" applyAlignment="1" applyProtection="1">
      <alignment vertical="center"/>
      <protection hidden="1"/>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166" fontId="0" fillId="0" borderId="0" xfId="0" applyNumberFormat="1" applyBorder="1" applyAlignment="1" applyProtection="1">
      <alignment horizontal="center" vertical="center"/>
      <protection hidden="1"/>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horizontal="left" vertical="center" indent="1"/>
      <protection hidden="1"/>
    </xf>
    <xf numFmtId="0" fontId="0" fillId="0" borderId="6" xfId="0" applyBorder="1" applyAlignment="1" applyProtection="1">
      <alignment vertical="center"/>
      <protection hidden="1"/>
    </xf>
    <xf numFmtId="0" fontId="0" fillId="0" borderId="5" xfId="0" applyBorder="1" applyAlignment="1" applyProtection="1">
      <alignment vertical="center"/>
      <protection hidden="1"/>
    </xf>
    <xf numFmtId="0" fontId="0" fillId="0" borderId="7" xfId="0" applyBorder="1" applyAlignment="1" applyProtection="1">
      <alignment vertical="center"/>
      <protection hidden="1"/>
    </xf>
    <xf numFmtId="0" fontId="0" fillId="0" borderId="8" xfId="0" applyBorder="1" applyAlignment="1" applyProtection="1">
      <alignment vertical="center"/>
      <protection hidden="1"/>
    </xf>
    <xf numFmtId="0" fontId="0" fillId="0" borderId="9" xfId="0" applyBorder="1" applyAlignment="1" applyProtection="1">
      <alignment vertical="center"/>
      <protection hidden="1"/>
    </xf>
    <xf numFmtId="39" fontId="0" fillId="0" borderId="3" xfId="0" applyNumberFormat="1" applyBorder="1" applyAlignment="1" applyProtection="1">
      <alignment vertical="center"/>
      <protection hidden="1"/>
    </xf>
    <xf numFmtId="39" fontId="0" fillId="0" borderId="4" xfId="0" applyNumberFormat="1" applyBorder="1" applyAlignment="1" applyProtection="1">
      <alignment vertical="center"/>
      <protection hidden="1"/>
    </xf>
    <xf numFmtId="37" fontId="0" fillId="0" borderId="1" xfId="0" applyNumberFormat="1" applyBorder="1" applyAlignment="1" applyProtection="1">
      <alignment horizontal="center" vertical="center"/>
      <protection locked="0" hidden="1"/>
    </xf>
    <xf numFmtId="37" fontId="0" fillId="0" borderId="0" xfId="0" applyNumberFormat="1" applyBorder="1" applyAlignment="1" applyProtection="1">
      <alignment horizontal="center" vertical="center"/>
      <protection hidden="1"/>
    </xf>
    <xf numFmtId="0" fontId="4" fillId="0" borderId="1" xfId="0" applyFont="1" applyBorder="1" applyAlignment="1" applyProtection="1">
      <alignment horizontal="center" vertical="center"/>
      <protection locked="0" hidden="1"/>
    </xf>
    <xf numFmtId="167" fontId="0" fillId="0" borderId="0" xfId="0" applyNumberFormat="1" applyAlignment="1" applyProtection="1">
      <alignment vertical="center"/>
      <protection hidden="1"/>
    </xf>
    <xf numFmtId="0" fontId="0" fillId="0" borderId="0" xfId="0" applyAlignment="1" applyProtection="1">
      <alignment horizontal="center" vertical="center"/>
      <protection hidden="1"/>
    </xf>
    <xf numFmtId="39" fontId="0" fillId="0" borderId="0" xfId="0" applyNumberFormat="1" applyAlignment="1" applyProtection="1">
      <alignment horizontal="center" vertical="center"/>
      <protection hidden="1"/>
    </xf>
    <xf numFmtId="0" fontId="6" fillId="0" borderId="0" xfId="0" applyFont="1" applyAlignment="1" applyProtection="1">
      <alignment vertical="center"/>
      <protection hidden="1"/>
    </xf>
    <xf numFmtId="0" fontId="2" fillId="2" borderId="0" xfId="0" applyFont="1" applyFill="1"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3" xfId="0"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1" xfId="0" applyBorder="1" applyAlignment="1" applyProtection="1">
      <alignment horizontal="center" vertical="top" wrapText="1"/>
      <protection hidden="1"/>
    </xf>
    <xf numFmtId="0" fontId="0" fillId="0" borderId="14" xfId="0"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8" xfId="0" applyBorder="1" applyAlignment="1" applyProtection="1">
      <alignment horizontal="left" vertical="center" indent="1"/>
      <protection hidden="1"/>
    </xf>
    <xf numFmtId="0" fontId="0" fillId="0" borderId="20" xfId="0" applyBorder="1" applyAlignment="1" applyProtection="1">
      <alignment horizontal="center" vertical="center"/>
      <protection hidden="1"/>
    </xf>
    <xf numFmtId="0" fontId="0" fillId="0" borderId="19" xfId="0" applyBorder="1" applyAlignment="1" applyProtection="1">
      <alignment horizontal="right" vertical="center" indent="1"/>
      <protection hidden="1"/>
    </xf>
    <xf numFmtId="37" fontId="0" fillId="0" borderId="6" xfId="0" applyNumberFormat="1" applyBorder="1" applyAlignment="1" applyProtection="1">
      <alignment vertical="center"/>
      <protection hidden="1"/>
    </xf>
    <xf numFmtId="0" fontId="0" fillId="0" borderId="20" xfId="0" applyBorder="1" applyAlignment="1" applyProtection="1">
      <alignment vertical="center"/>
      <protection hidden="1"/>
    </xf>
    <xf numFmtId="0" fontId="0" fillId="0" borderId="3"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37" fontId="0" fillId="0" borderId="6" xfId="0" applyNumberFormat="1" applyBorder="1" applyAlignment="1" applyProtection="1">
      <alignment horizontal="right" vertical="center"/>
      <protection hidden="1"/>
    </xf>
    <xf numFmtId="0" fontId="8" fillId="0" borderId="0" xfId="0" applyFont="1" applyBorder="1" applyAlignment="1" applyProtection="1">
      <alignment vertical="center"/>
      <protection hidden="1"/>
    </xf>
    <xf numFmtId="0" fontId="3" fillId="0" borderId="0" xfId="0" applyFont="1" applyBorder="1" applyAlignment="1" applyProtection="1">
      <alignment vertical="center"/>
      <protection hidden="1"/>
    </xf>
    <xf numFmtId="37" fontId="0" fillId="0" borderId="0" xfId="0" applyNumberFormat="1" applyAlignment="1" applyProtection="1">
      <alignment vertical="center"/>
      <protection hidden="1"/>
    </xf>
    <xf numFmtId="39" fontId="0" fillId="0" borderId="0" xfId="0" applyNumberFormat="1" applyAlignment="1" applyProtection="1">
      <alignment vertical="center"/>
      <protection hidden="1"/>
    </xf>
    <xf numFmtId="37" fontId="0" fillId="0" borderId="8" xfId="0" applyNumberFormat="1" applyBorder="1" applyAlignment="1" applyProtection="1">
      <alignment vertical="center"/>
      <protection hidden="1"/>
    </xf>
    <xf numFmtId="39" fontId="0" fillId="0" borderId="8" xfId="0" applyNumberFormat="1" applyBorder="1" applyAlignment="1" applyProtection="1">
      <alignment vertical="center"/>
      <protection hidden="1"/>
    </xf>
    <xf numFmtId="37" fontId="0" fillId="0" borderId="1" xfId="0" applyNumberFormat="1" applyBorder="1" applyAlignment="1" applyProtection="1">
      <alignment horizontal="center" vertical="center"/>
      <protection hidden="1"/>
    </xf>
    <xf numFmtId="39" fontId="0" fillId="0" borderId="0" xfId="0" applyNumberFormat="1" applyBorder="1" applyAlignment="1" applyProtection="1">
      <alignment vertical="center"/>
      <protection hidden="1"/>
    </xf>
    <xf numFmtId="166" fontId="0" fillId="0" borderId="1" xfId="0" applyNumberFormat="1" applyBorder="1" applyAlignment="1" applyProtection="1">
      <alignment horizontal="center" vertical="center"/>
      <protection hidden="1"/>
    </xf>
    <xf numFmtId="0" fontId="0" fillId="0" borderId="1" xfId="0" applyFont="1" applyBorder="1" applyAlignment="1" applyProtection="1">
      <alignment horizontal="center" vertical="center"/>
      <protection locked="0" hidden="1"/>
    </xf>
    <xf numFmtId="0" fontId="0" fillId="3" borderId="0" xfId="0" applyFill="1" applyAlignment="1" applyProtection="1">
      <alignment vertical="center"/>
      <protection hidden="1"/>
    </xf>
    <xf numFmtId="0" fontId="0" fillId="3" borderId="0" xfId="0" applyFill="1" applyAlignment="1" applyProtection="1">
      <alignment vertical="center"/>
      <protection locked="0" hidden="1"/>
    </xf>
    <xf numFmtId="0" fontId="0" fillId="0" borderId="0" xfId="0" applyAlignment="1" applyProtection="1">
      <alignment horizontal="center"/>
      <protection hidden="1"/>
    </xf>
    <xf numFmtId="0" fontId="0" fillId="0" borderId="0" xfId="0" applyProtection="1">
      <protection hidden="1"/>
    </xf>
    <xf numFmtId="0" fontId="0" fillId="0" borderId="0" xfId="0" applyBorder="1" applyAlignment="1" applyProtection="1">
      <alignment horizontal="center" vertical="center"/>
      <protection hidden="1"/>
    </xf>
    <xf numFmtId="49" fontId="0" fillId="0" borderId="0" xfId="0" applyNumberFormat="1" applyBorder="1" applyAlignment="1" applyProtection="1">
      <alignment vertical="center"/>
      <protection hidden="1"/>
    </xf>
    <xf numFmtId="49" fontId="0" fillId="0" borderId="0" xfId="0" applyNumberFormat="1" applyAlignment="1" applyProtection="1">
      <alignment vertical="center"/>
      <protection hidden="1"/>
    </xf>
    <xf numFmtId="0" fontId="0" fillId="0" borderId="0" xfId="0" applyNumberFormat="1" applyAlignment="1" applyProtection="1">
      <alignment vertical="center"/>
      <protection hidden="1"/>
    </xf>
    <xf numFmtId="0" fontId="0" fillId="0" borderId="0" xfId="0" applyBorder="1" applyAlignment="1" applyProtection="1">
      <alignment horizontal="left" vertical="center"/>
      <protection hidden="1"/>
    </xf>
    <xf numFmtId="0" fontId="0" fillId="0" borderId="21" xfId="0" applyBorder="1" applyAlignment="1" applyProtection="1">
      <alignment vertical="center"/>
      <protection hidden="1"/>
    </xf>
    <xf numFmtId="0" fontId="0" fillId="2" borderId="22" xfId="0" applyFill="1" applyBorder="1" applyAlignment="1" applyProtection="1">
      <alignment vertical="center"/>
      <protection hidden="1"/>
    </xf>
    <xf numFmtId="0" fontId="0" fillId="0" borderId="23" xfId="0" applyBorder="1" applyAlignment="1" applyProtection="1">
      <alignment horizontal="left" vertical="center" indent="1"/>
      <protection hidden="1"/>
    </xf>
    <xf numFmtId="0" fontId="0" fillId="0" borderId="24" xfId="0" applyBorder="1" applyAlignment="1" applyProtection="1">
      <alignment vertical="center"/>
      <protection hidden="1"/>
    </xf>
    <xf numFmtId="14" fontId="0" fillId="0" borderId="0" xfId="0" applyNumberFormat="1" applyAlignment="1" applyProtection="1">
      <alignment vertical="center"/>
      <protection hidden="1"/>
    </xf>
    <xf numFmtId="0" fontId="8" fillId="0" borderId="0" xfId="0" applyFont="1" applyBorder="1" applyAlignment="1" applyProtection="1">
      <alignment vertical="center"/>
      <protection locked="0"/>
    </xf>
    <xf numFmtId="0" fontId="3" fillId="0" borderId="0" xfId="0" applyFont="1" applyBorder="1" applyAlignment="1" applyProtection="1">
      <alignment vertical="center"/>
      <protection locked="0"/>
    </xf>
    <xf numFmtId="0" fontId="8" fillId="0" borderId="0" xfId="0" applyFont="1" applyBorder="1" applyAlignment="1" applyProtection="1">
      <alignment horizontal="right" vertical="center"/>
      <protection locked="0"/>
    </xf>
    <xf numFmtId="0" fontId="0" fillId="0" borderId="0" xfId="0" applyBorder="1" applyAlignment="1" applyProtection="1">
      <alignment vertical="top"/>
      <protection hidden="1"/>
    </xf>
    <xf numFmtId="0" fontId="0" fillId="0" borderId="13" xfId="0" applyBorder="1" applyAlignment="1" applyProtection="1">
      <alignment horizontal="left" vertical="top" indent="1"/>
      <protection hidden="1"/>
    </xf>
    <xf numFmtId="0" fontId="6" fillId="0" borderId="0" xfId="0" applyFont="1" applyAlignment="1" applyProtection="1">
      <alignment horizontal="left" indent="1"/>
      <protection hidden="1"/>
    </xf>
    <xf numFmtId="170" fontId="0" fillId="0" borderId="0" xfId="0" applyNumberFormat="1" applyAlignment="1" applyProtection="1">
      <alignment horizontal="center"/>
      <protection hidden="1"/>
    </xf>
    <xf numFmtId="37" fontId="0" fillId="0" borderId="1" xfId="0" applyNumberFormat="1" applyBorder="1" applyAlignment="1" applyProtection="1">
      <alignment horizontal="right" vertical="center"/>
      <protection locked="0"/>
    </xf>
    <xf numFmtId="0" fontId="0" fillId="0" borderId="1" xfId="0" applyBorder="1" applyAlignment="1" applyProtection="1">
      <alignment horizontal="left" vertical="center" indent="1"/>
      <protection locked="0"/>
    </xf>
    <xf numFmtId="168" fontId="0" fillId="0" borderId="3" xfId="0" applyNumberFormat="1" applyBorder="1" applyAlignment="1" applyProtection="1">
      <alignment horizontal="center" vertical="center"/>
      <protection locked="0"/>
    </xf>
    <xf numFmtId="168" fontId="0" fillId="0" borderId="0" xfId="0" applyNumberFormat="1" applyBorder="1" applyAlignment="1" applyProtection="1">
      <alignment horizontal="center" vertical="center"/>
      <protection locked="0"/>
    </xf>
    <xf numFmtId="168" fontId="0" fillId="0" borderId="8" xfId="0" applyNumberFormat="1" applyBorder="1" applyAlignment="1" applyProtection="1">
      <alignment horizontal="center" vertical="center"/>
      <protection locked="0"/>
    </xf>
    <xf numFmtId="37" fontId="0" fillId="0" borderId="1" xfId="0" applyNumberFormat="1" applyBorder="1" applyAlignment="1" applyProtection="1">
      <alignment horizontal="right" vertical="top" wrapText="1"/>
      <protection locked="0"/>
    </xf>
    <xf numFmtId="37" fontId="0" fillId="0" borderId="1" xfId="0" applyNumberFormat="1" applyBorder="1" applyAlignment="1" applyProtection="1">
      <alignment horizontal="center" vertical="center"/>
      <protection locked="0"/>
    </xf>
    <xf numFmtId="0" fontId="0" fillId="0" borderId="0" xfId="0" applyAlignment="1" applyProtection="1">
      <alignment horizontal="left" vertical="center"/>
      <protection locked="0"/>
    </xf>
    <xf numFmtId="0" fontId="2" fillId="2" borderId="0" xfId="0" applyFont="1" applyFill="1" applyBorder="1" applyAlignment="1" applyProtection="1">
      <alignment horizontal="center" vertical="center"/>
      <protection hidden="1"/>
    </xf>
    <xf numFmtId="39" fontId="0" fillId="0" borderId="0" xfId="0" applyNumberFormat="1" applyBorder="1" applyAlignment="1" applyProtection="1">
      <alignment horizontal="right" vertical="center"/>
      <protection hidden="1"/>
    </xf>
    <xf numFmtId="39" fontId="0" fillId="0" borderId="6" xfId="0" applyNumberFormat="1" applyBorder="1" applyAlignment="1" applyProtection="1">
      <alignment horizontal="right" vertical="center"/>
      <protection hidden="1"/>
    </xf>
    <xf numFmtId="0" fontId="0" fillId="0" borderId="1" xfId="0" applyBorder="1" applyAlignment="1" applyProtection="1">
      <alignment horizontal="center" vertical="center"/>
      <protection hidden="1"/>
    </xf>
    <xf numFmtId="164"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horizontal="center" vertical="center"/>
      <protection hidden="1"/>
    </xf>
    <xf numFmtId="39" fontId="0" fillId="0" borderId="1" xfId="0" applyNumberFormat="1" applyBorder="1" applyAlignment="1" applyProtection="1">
      <alignment horizontal="right" vertical="center"/>
      <protection locked="0"/>
    </xf>
    <xf numFmtId="0" fontId="0" fillId="0" borderId="15"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166" fontId="0" fillId="0" borderId="1" xfId="0" applyNumberFormat="1" applyBorder="1" applyAlignment="1" applyProtection="1">
      <alignment horizontal="center" vertical="center"/>
      <protection locked="0"/>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 fillId="0" borderId="0"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165" fontId="0" fillId="0" borderId="1" xfId="0" applyNumberFormat="1" applyBorder="1" applyAlignment="1" applyProtection="1">
      <alignment horizontal="center" vertical="center"/>
      <protection locked="0"/>
    </xf>
    <xf numFmtId="0" fontId="0" fillId="0" borderId="1" xfId="0" applyBorder="1" applyAlignment="1" applyProtection="1">
      <alignment horizontal="left" vertical="center" indent="1"/>
      <protection locked="0"/>
    </xf>
    <xf numFmtId="0" fontId="0" fillId="0" borderId="18" xfId="0" applyBorder="1" applyAlignment="1" applyProtection="1">
      <alignment horizontal="left" vertical="center" indent="1"/>
      <protection hidden="1"/>
    </xf>
    <xf numFmtId="0" fontId="0" fillId="0" borderId="20" xfId="0" applyBorder="1" applyAlignment="1" applyProtection="1">
      <alignment horizontal="left" vertical="center" indent="1"/>
      <protection hidden="1"/>
    </xf>
    <xf numFmtId="0" fontId="0" fillId="0" borderId="19" xfId="0" applyBorder="1" applyAlignment="1" applyProtection="1">
      <alignment horizontal="left" vertical="center" indent="1"/>
      <protection hidden="1"/>
    </xf>
    <xf numFmtId="0" fontId="0" fillId="0" borderId="5" xfId="0" applyBorder="1" applyAlignment="1" applyProtection="1">
      <alignment horizontal="left" vertical="center" indent="1"/>
      <protection hidden="1"/>
    </xf>
    <xf numFmtId="0" fontId="0" fillId="0" borderId="0" xfId="0" applyBorder="1" applyAlignment="1" applyProtection="1">
      <alignment horizontal="left" vertical="center" indent="1"/>
      <protection hidden="1"/>
    </xf>
    <xf numFmtId="0" fontId="0" fillId="0" borderId="7"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2"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37" fontId="0" fillId="0" borderId="2" xfId="0" applyNumberFormat="1" applyBorder="1" applyAlignment="1" applyProtection="1">
      <alignment horizontal="right" vertical="center"/>
      <protection locked="0"/>
    </xf>
    <xf numFmtId="37" fontId="0" fillId="0" borderId="4" xfId="0" applyNumberFormat="1" applyBorder="1" applyAlignment="1" applyProtection="1">
      <alignment horizontal="right" vertical="center"/>
      <protection locked="0"/>
    </xf>
    <xf numFmtId="37" fontId="0" fillId="0" borderId="3" xfId="0" applyNumberFormat="1" applyBorder="1" applyAlignment="1" applyProtection="1">
      <alignment horizontal="right" vertical="center"/>
      <protection locked="0"/>
    </xf>
    <xf numFmtId="0" fontId="0" fillId="0" borderId="5"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37" fontId="0" fillId="0" borderId="5" xfId="0" applyNumberFormat="1" applyBorder="1" applyAlignment="1" applyProtection="1">
      <alignment horizontal="right" vertical="center"/>
      <protection locked="0"/>
    </xf>
    <xf numFmtId="37" fontId="0" fillId="0" borderId="6" xfId="0" applyNumberFormat="1" applyBorder="1" applyAlignment="1" applyProtection="1">
      <alignment horizontal="right" vertical="center"/>
      <protection locked="0"/>
    </xf>
    <xf numFmtId="37" fontId="0" fillId="0" borderId="0" xfId="0" applyNumberFormat="1" applyBorder="1" applyAlignment="1" applyProtection="1">
      <alignment horizontal="right" vertical="center"/>
      <protection locked="0"/>
    </xf>
    <xf numFmtId="0" fontId="0" fillId="0" borderId="5" xfId="0" applyBorder="1" applyAlignment="1" applyProtection="1">
      <alignment horizontal="left" vertical="center" indent="1"/>
      <protection locked="0"/>
    </xf>
    <xf numFmtId="0" fontId="0" fillId="0" borderId="0" xfId="0" applyBorder="1" applyAlignment="1" applyProtection="1">
      <alignment horizontal="left" vertical="center" indent="1"/>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37" fontId="0" fillId="0" borderId="7" xfId="0" applyNumberFormat="1" applyBorder="1" applyAlignment="1" applyProtection="1">
      <alignment horizontal="right" vertical="center"/>
      <protection locked="0"/>
    </xf>
    <xf numFmtId="37" fontId="0" fillId="0" borderId="9" xfId="0" applyNumberFormat="1" applyBorder="1" applyAlignment="1" applyProtection="1">
      <alignment horizontal="right" vertical="center"/>
      <protection locked="0"/>
    </xf>
    <xf numFmtId="37" fontId="0" fillId="0" borderId="8" xfId="0" applyNumberFormat="1" applyBorder="1" applyAlignment="1" applyProtection="1">
      <alignment horizontal="right" vertical="center"/>
      <protection locked="0"/>
    </xf>
    <xf numFmtId="37" fontId="0" fillId="0" borderId="2" xfId="0" applyNumberFormat="1" applyBorder="1" applyAlignment="1" applyProtection="1">
      <alignment horizontal="right" vertical="center"/>
      <protection hidden="1"/>
    </xf>
    <xf numFmtId="37" fontId="0" fillId="0" borderId="3" xfId="0" applyNumberFormat="1" applyBorder="1" applyAlignment="1" applyProtection="1">
      <alignment horizontal="right" vertical="center"/>
      <protection hidden="1"/>
    </xf>
    <xf numFmtId="37" fontId="0" fillId="0" borderId="4" xfId="0" applyNumberFormat="1" applyBorder="1" applyAlignment="1" applyProtection="1">
      <alignment horizontal="right" vertical="center"/>
      <protection hidden="1"/>
    </xf>
    <xf numFmtId="37" fontId="0" fillId="0" borderId="5" xfId="0" applyNumberFormat="1" applyBorder="1" applyAlignment="1" applyProtection="1">
      <alignment horizontal="right" vertical="center"/>
      <protection hidden="1"/>
    </xf>
    <xf numFmtId="37" fontId="0" fillId="0" borderId="0" xfId="0" applyNumberFormat="1" applyBorder="1" applyAlignment="1" applyProtection="1">
      <alignment horizontal="right" vertical="center"/>
      <protection hidden="1"/>
    </xf>
    <xf numFmtId="37" fontId="0" fillId="0" borderId="6" xfId="0" applyNumberFormat="1" applyBorder="1" applyAlignment="1" applyProtection="1">
      <alignment horizontal="right" vertical="center"/>
      <protection hidden="1"/>
    </xf>
    <xf numFmtId="0" fontId="0" fillId="0" borderId="1" xfId="0" applyBorder="1" applyAlignment="1" applyProtection="1">
      <alignment horizontal="center" vertical="top" wrapText="1"/>
      <protection hidden="1"/>
    </xf>
    <xf numFmtId="37" fontId="0" fillId="0" borderId="1" xfId="0" applyNumberFormat="1" applyBorder="1" applyAlignment="1" applyProtection="1">
      <alignment horizontal="right" vertical="center"/>
      <protection locked="0"/>
    </xf>
    <xf numFmtId="37" fontId="0" fillId="0" borderId="1" xfId="0" applyNumberFormat="1" applyBorder="1" applyAlignment="1" applyProtection="1">
      <alignment horizontal="right" vertical="center"/>
      <protection hidden="1"/>
    </xf>
    <xf numFmtId="169" fontId="8" fillId="0" borderId="0" xfId="0" applyNumberFormat="1" applyFont="1" applyBorder="1" applyAlignment="1" applyProtection="1">
      <alignment horizontal="left" vertical="center"/>
      <protection locked="0"/>
    </xf>
    <xf numFmtId="0" fontId="6" fillId="0" borderId="0" xfId="0" applyFont="1" applyBorder="1" applyAlignment="1" applyProtection="1">
      <alignment horizontal="center" vertical="center"/>
      <protection hidden="1"/>
    </xf>
    <xf numFmtId="0" fontId="8" fillId="0" borderId="0" xfId="0" applyFont="1" applyBorder="1" applyAlignment="1" applyProtection="1">
      <alignment horizontal="justify" vertical="center"/>
      <protection hidden="1"/>
    </xf>
    <xf numFmtId="0" fontId="0" fillId="0" borderId="1" xfId="0" applyBorder="1" applyAlignment="1" applyProtection="1">
      <alignment horizontal="left" vertical="top" wrapText="1" indent="1"/>
      <protection locked="0"/>
    </xf>
    <xf numFmtId="0" fontId="3" fillId="0" borderId="0" xfId="0" applyFont="1" applyBorder="1" applyAlignment="1" applyProtection="1">
      <alignment horizontal="justify" vertical="center"/>
      <protection hidden="1"/>
    </xf>
  </cellXfs>
  <cellStyles count="1">
    <cellStyle name="Normal" xfId="0" builtinId="0"/>
  </cellStyles>
  <dxfs count="16">
    <dxf>
      <fill>
        <patternFill>
          <bgColor rgb="FF9FE9AB"/>
        </patternFill>
      </fill>
    </dxf>
    <dxf>
      <fill>
        <patternFill>
          <bgColor rgb="FFA1E7B2"/>
        </patternFill>
      </fill>
    </dxf>
    <dxf>
      <font>
        <strike/>
      </font>
    </dxf>
    <dxf>
      <font>
        <strike/>
      </font>
    </dxf>
    <dxf>
      <font>
        <strike/>
      </font>
    </dxf>
    <dxf>
      <font>
        <strike/>
      </font>
    </dxf>
    <dxf>
      <font>
        <strike/>
      </font>
    </dxf>
    <dxf>
      <font>
        <strike/>
      </font>
    </dxf>
    <dxf>
      <fill>
        <patternFill>
          <bgColor rgb="FF7AEA7F"/>
        </patternFill>
      </fill>
    </dxf>
    <dxf>
      <fill>
        <patternFill>
          <bgColor rgb="FF7AE684"/>
        </patternFill>
      </fill>
    </dxf>
    <dxf>
      <font>
        <strike val="0"/>
      </font>
      <fill>
        <patternFill>
          <bgColor rgb="FF5BF38E"/>
        </patternFill>
      </fill>
    </dxf>
    <dxf>
      <font>
        <color theme="0"/>
      </font>
    </dxf>
    <dxf>
      <fill>
        <patternFill>
          <bgColor rgb="FF87E590"/>
        </patternFill>
      </fill>
    </dxf>
    <dxf>
      <fill>
        <patternFill>
          <bgColor rgb="FF5DDD75"/>
        </patternFill>
      </fill>
    </dxf>
    <dxf>
      <fill>
        <patternFill>
          <bgColor rgb="FF67E373"/>
        </patternFill>
      </fill>
    </dxf>
    <dxf>
      <font>
        <color auto="1"/>
      </font>
      <fill>
        <patternFill>
          <bgColor rgb="FF90F099"/>
        </patternFill>
      </fill>
    </dxf>
  </dxfs>
  <tableStyles count="0" defaultTableStyle="TableStyleMedium9" defaultPivotStyle="PivotStyleLight16"/>
  <colors>
    <mruColors>
      <color rgb="FF7AEA7F"/>
      <color rgb="FF81EB86"/>
      <color rgb="FF7AE684"/>
      <color rgb="FF79E38D"/>
      <color rgb="FF74E289"/>
      <color rgb="FF5BF38E"/>
      <color rgb="FF80E664"/>
      <color rgb="FF9FE9AB"/>
      <color rgb="FF7AE08B"/>
      <color rgb="FF8BDD9F"/>
    </mruColors>
  </colors>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IU193"/>
  <sheetViews>
    <sheetView showGridLines="0" tabSelected="1" workbookViewId="0">
      <selection activeCell="AW8" sqref="AW8"/>
    </sheetView>
  </sheetViews>
  <sheetFormatPr defaultColWidth="0" defaultRowHeight="15" zeroHeight="1"/>
  <cols>
    <col min="1" max="2" width="0.85546875" style="4" customWidth="1"/>
    <col min="3" max="3" width="3" style="4" customWidth="1"/>
    <col min="4" max="4" width="0.85546875" style="4" customWidth="1"/>
    <col min="5" max="25" width="3" style="4" customWidth="1"/>
    <col min="26" max="28" width="0.85546875" style="4" customWidth="1"/>
    <col min="29" max="45" width="3" style="4" customWidth="1"/>
    <col min="46" max="47" width="0.85546875" style="4" customWidth="1"/>
    <col min="48" max="49" width="3" style="4" customWidth="1"/>
    <col min="50" max="56" width="3" style="4" hidden="1" customWidth="1"/>
    <col min="57" max="57" width="4.7109375" style="4" hidden="1" customWidth="1"/>
    <col min="58" max="58" width="9.140625" style="4" hidden="1" customWidth="1"/>
    <col min="59" max="59" width="11" style="4" hidden="1" customWidth="1"/>
    <col min="60" max="60" width="13.140625" style="4" hidden="1" customWidth="1"/>
    <col min="61" max="61" width="20.140625" style="4" hidden="1" customWidth="1"/>
    <col min="62" max="62" width="13.140625" style="4" hidden="1" customWidth="1"/>
    <col min="63" max="63" width="16.85546875" style="4" hidden="1" customWidth="1"/>
    <col min="64" max="65" width="13.140625" style="4" hidden="1" customWidth="1"/>
    <col min="66" max="66" width="9.140625" style="4" hidden="1" customWidth="1"/>
    <col min="67" max="67" width="10.5703125" style="4" hidden="1" customWidth="1"/>
    <col min="68" max="75" width="9.140625" style="4" hidden="1" customWidth="1"/>
    <col min="76" max="76" width="10.7109375" style="4" hidden="1" customWidth="1"/>
    <col min="77" max="77" width="11.7109375" style="4" hidden="1" customWidth="1"/>
    <col min="78" max="81" width="9.140625" style="4" hidden="1" customWidth="1"/>
    <col min="82" max="86" width="9.140625" style="4" customWidth="1"/>
    <col min="87" max="255" width="9.140625" style="4" hidden="1" customWidth="1"/>
    <col min="256" max="16384" width="4.7109375" style="4" hidden="1"/>
  </cols>
  <sheetData>
    <row r="1" spans="1:84" ht="6"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3"/>
    </row>
    <row r="2" spans="1:84" ht="18.75">
      <c r="A2" s="5"/>
      <c r="B2" s="112" t="s">
        <v>185</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6"/>
    </row>
    <row r="3" spans="1:84" ht="18.75" customHeight="1">
      <c r="A3" s="5"/>
      <c r="B3" s="111" t="s">
        <v>68</v>
      </c>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6"/>
    </row>
    <row r="4" spans="1:84" ht="18.75" customHeight="1">
      <c r="A4" s="5"/>
      <c r="B4" s="109" t="s">
        <v>373</v>
      </c>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6"/>
      <c r="BI4" s="36" t="s">
        <v>377</v>
      </c>
      <c r="CD4" s="4" t="s">
        <v>374</v>
      </c>
    </row>
    <row r="5" spans="1:84" ht="15.75" thickBot="1">
      <c r="A5" s="5"/>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6"/>
      <c r="BI5" s="4" t="s">
        <v>375</v>
      </c>
      <c r="BJ5" s="4">
        <v>2</v>
      </c>
      <c r="CD5" s="66" t="s">
        <v>376</v>
      </c>
      <c r="CE5" s="65"/>
      <c r="CF5" s="65"/>
    </row>
    <row r="6" spans="1:84">
      <c r="A6" s="5"/>
      <c r="B6" s="7"/>
      <c r="C6" s="7" t="s">
        <v>62</v>
      </c>
      <c r="D6" s="7"/>
      <c r="E6" s="7"/>
      <c r="F6" s="7"/>
      <c r="G6" s="7"/>
      <c r="H6" s="7"/>
      <c r="I6" s="7"/>
      <c r="J6" s="7"/>
      <c r="K6" s="7"/>
      <c r="L6" s="7"/>
      <c r="M6" s="7"/>
      <c r="N6" s="7"/>
      <c r="O6" s="7"/>
      <c r="P6" s="7"/>
      <c r="Q6" s="7"/>
      <c r="R6" s="7"/>
      <c r="S6" s="7"/>
      <c r="T6" s="7"/>
      <c r="U6" s="7"/>
      <c r="V6" s="7"/>
      <c r="W6" s="7"/>
      <c r="X6" s="7"/>
      <c r="Y6" s="7"/>
      <c r="Z6" s="7"/>
      <c r="AA6" s="7"/>
      <c r="AB6" s="105" t="s">
        <v>64</v>
      </c>
      <c r="AC6" s="106"/>
      <c r="AD6" s="106"/>
      <c r="AE6" s="106"/>
      <c r="AF6" s="106"/>
      <c r="AG6" s="106"/>
      <c r="AH6" s="106"/>
      <c r="AI6" s="106"/>
      <c r="AJ6" s="106"/>
      <c r="AK6" s="106"/>
      <c r="AL6" s="106"/>
      <c r="AM6" s="106"/>
      <c r="AN6" s="106"/>
      <c r="AO6" s="106"/>
      <c r="AP6" s="106"/>
      <c r="AQ6" s="106"/>
      <c r="AR6" s="106"/>
      <c r="AS6" s="106"/>
      <c r="AT6" s="107"/>
      <c r="AU6" s="6"/>
      <c r="BI6" s="4" t="s">
        <v>376</v>
      </c>
      <c r="BJ6" s="4">
        <v>3</v>
      </c>
    </row>
    <row r="7" spans="1:84" ht="6" customHeight="1" thickBot="1">
      <c r="A7" s="5"/>
      <c r="B7" s="7"/>
      <c r="C7" s="7"/>
      <c r="D7" s="7"/>
      <c r="E7" s="7"/>
      <c r="F7" s="7"/>
      <c r="G7" s="7"/>
      <c r="H7" s="7"/>
      <c r="I7" s="7"/>
      <c r="J7" s="7"/>
      <c r="K7" s="7"/>
      <c r="L7" s="7"/>
      <c r="M7" s="7"/>
      <c r="N7" s="7"/>
      <c r="O7" s="7"/>
      <c r="P7" s="7"/>
      <c r="Q7" s="7"/>
      <c r="R7" s="7"/>
      <c r="S7" s="7"/>
      <c r="T7" s="7"/>
      <c r="U7" s="7"/>
      <c r="V7" s="7"/>
      <c r="W7" s="7"/>
      <c r="X7" s="7"/>
      <c r="Y7" s="7"/>
      <c r="Z7" s="7"/>
      <c r="AA7" s="7"/>
      <c r="AB7" s="5"/>
      <c r="AC7" s="7"/>
      <c r="AD7" s="7"/>
      <c r="AE7" s="7"/>
      <c r="AF7" s="7"/>
      <c r="AG7" s="7"/>
      <c r="AH7" s="7"/>
      <c r="AI7" s="7"/>
      <c r="AJ7" s="7"/>
      <c r="AK7" s="7"/>
      <c r="AL7" s="7"/>
      <c r="AM7" s="7"/>
      <c r="AN7" s="7"/>
      <c r="AO7" s="7"/>
      <c r="AP7" s="7"/>
      <c r="AQ7" s="7"/>
      <c r="AR7" s="7"/>
      <c r="AS7" s="7"/>
      <c r="AT7" s="6"/>
      <c r="AU7" s="6"/>
    </row>
    <row r="8" spans="1:84" ht="16.5" thickTop="1" thickBot="1">
      <c r="A8" s="5"/>
      <c r="B8" s="7"/>
      <c r="C8" s="75"/>
      <c r="D8" s="76" t="s">
        <v>60</v>
      </c>
      <c r="E8" s="7"/>
      <c r="F8" s="7"/>
      <c r="G8" s="7"/>
      <c r="H8" s="7"/>
      <c r="I8" s="7"/>
      <c r="J8" s="7"/>
      <c r="K8" s="7"/>
      <c r="L8" s="7"/>
      <c r="M8" s="7"/>
      <c r="N8" s="7"/>
      <c r="O8" s="7"/>
      <c r="P8" s="7"/>
      <c r="Q8" s="7"/>
      <c r="R8" s="7"/>
      <c r="S8" s="7"/>
      <c r="T8" s="7"/>
      <c r="U8" s="7"/>
      <c r="V8" s="7"/>
      <c r="W8" s="7"/>
      <c r="X8" s="7"/>
      <c r="Y8" s="7"/>
      <c r="Z8" s="7"/>
      <c r="AA8" s="7"/>
      <c r="AB8" s="108" t="s">
        <v>65</v>
      </c>
      <c r="AC8" s="109"/>
      <c r="AD8" s="109"/>
      <c r="AE8" s="109"/>
      <c r="AF8" s="109"/>
      <c r="AG8" s="109"/>
      <c r="AH8" s="109"/>
      <c r="AI8" s="109"/>
      <c r="AJ8" s="109"/>
      <c r="AK8" s="109"/>
      <c r="AL8" s="109"/>
      <c r="AM8" s="109"/>
      <c r="AN8" s="109"/>
      <c r="AO8" s="109"/>
      <c r="AP8" s="109"/>
      <c r="AQ8" s="109"/>
      <c r="AR8" s="109"/>
      <c r="AS8" s="109"/>
      <c r="AT8" s="110"/>
      <c r="AU8" s="6"/>
    </row>
    <row r="9" spans="1:84" ht="6" customHeight="1" thickTop="1" thickBot="1">
      <c r="A9" s="5"/>
      <c r="B9" s="7"/>
      <c r="C9" s="77"/>
      <c r="D9" s="7"/>
      <c r="E9" s="7"/>
      <c r="F9" s="7"/>
      <c r="G9" s="7"/>
      <c r="H9" s="7"/>
      <c r="I9" s="7"/>
      <c r="J9" s="7"/>
      <c r="K9" s="7"/>
      <c r="L9" s="7"/>
      <c r="M9" s="7"/>
      <c r="N9" s="7"/>
      <c r="O9" s="7"/>
      <c r="P9" s="7"/>
      <c r="Q9" s="7"/>
      <c r="R9" s="7"/>
      <c r="S9" s="7"/>
      <c r="T9" s="7"/>
      <c r="U9" s="7"/>
      <c r="V9" s="7"/>
      <c r="W9" s="7"/>
      <c r="X9" s="7"/>
      <c r="Y9" s="7"/>
      <c r="Z9" s="7"/>
      <c r="AA9" s="7"/>
      <c r="AB9" s="5"/>
      <c r="AC9" s="7"/>
      <c r="AD9" s="7"/>
      <c r="AE9" s="7"/>
      <c r="AF9" s="7"/>
      <c r="AG9" s="7"/>
      <c r="AH9" s="7"/>
      <c r="AI9" s="7"/>
      <c r="AJ9" s="7"/>
      <c r="AK9" s="7"/>
      <c r="AL9" s="7"/>
      <c r="AM9" s="7"/>
      <c r="AN9" s="7"/>
      <c r="AO9" s="7"/>
      <c r="AP9" s="7"/>
      <c r="AQ9" s="7"/>
      <c r="AR9" s="7"/>
      <c r="AS9" s="7"/>
      <c r="AT9" s="6"/>
      <c r="AU9" s="6"/>
    </row>
    <row r="10" spans="1:84" ht="16.5" thickTop="1" thickBot="1">
      <c r="A10" s="5"/>
      <c r="B10" s="7"/>
      <c r="C10" s="75"/>
      <c r="D10" s="76" t="s">
        <v>59</v>
      </c>
      <c r="E10" s="7"/>
      <c r="F10" s="7"/>
      <c r="G10" s="7"/>
      <c r="H10" s="7"/>
      <c r="I10" s="7"/>
      <c r="J10" s="7"/>
      <c r="K10" s="7"/>
      <c r="L10" s="7"/>
      <c r="M10" s="75"/>
      <c r="N10" s="8" t="s">
        <v>61</v>
      </c>
      <c r="O10" s="7"/>
      <c r="P10" s="7"/>
      <c r="Q10" s="7"/>
      <c r="R10" s="7"/>
      <c r="S10" s="7"/>
      <c r="T10" s="7"/>
      <c r="U10" s="7"/>
      <c r="V10" s="7"/>
      <c r="W10" s="7"/>
      <c r="X10" s="7"/>
      <c r="Y10" s="7"/>
      <c r="Z10" s="7"/>
      <c r="AA10" s="7"/>
      <c r="AB10" s="83" t="s">
        <v>66</v>
      </c>
      <c r="AC10" s="7"/>
      <c r="AD10" s="7"/>
      <c r="AE10" s="7"/>
      <c r="AF10" s="7"/>
      <c r="AG10" s="7"/>
      <c r="AH10" s="7"/>
      <c r="AI10" s="7"/>
      <c r="AJ10" s="7"/>
      <c r="AK10" s="7"/>
      <c r="AL10" s="7"/>
      <c r="AM10" s="7"/>
      <c r="AN10" s="82" t="s">
        <v>67</v>
      </c>
      <c r="AO10" s="7"/>
      <c r="AP10" s="7"/>
      <c r="AQ10" s="7"/>
      <c r="AR10" s="7"/>
      <c r="AS10" s="7"/>
      <c r="AT10" s="6"/>
      <c r="AU10" s="6"/>
      <c r="BI10" s="36" t="s">
        <v>378</v>
      </c>
      <c r="BJ10" s="4">
        <f>VLOOKUP(CD5,BI5:BJ7,2)</f>
        <v>3</v>
      </c>
      <c r="CD10" s="4" t="s">
        <v>380</v>
      </c>
    </row>
    <row r="11" spans="1:84" ht="15.75" thickTop="1">
      <c r="A11" s="5"/>
      <c r="B11" s="7"/>
      <c r="C11" s="74"/>
      <c r="D11" s="7"/>
      <c r="E11" s="7"/>
      <c r="F11" s="7"/>
      <c r="G11" s="7"/>
      <c r="H11" s="7"/>
      <c r="I11" s="7"/>
      <c r="J11" s="7"/>
      <c r="K11" s="7"/>
      <c r="L11" s="7"/>
      <c r="M11" s="74"/>
      <c r="N11" s="7"/>
      <c r="O11" s="7"/>
      <c r="P11" s="7"/>
      <c r="Q11" s="7"/>
      <c r="R11" s="7"/>
      <c r="S11" s="7"/>
      <c r="T11" s="7"/>
      <c r="U11" s="7"/>
      <c r="V11" s="7"/>
      <c r="W11" s="7"/>
      <c r="X11" s="7"/>
      <c r="Y11" s="7"/>
      <c r="Z11" s="7"/>
      <c r="AA11" s="7"/>
      <c r="AB11" s="5"/>
      <c r="AC11" s="7"/>
      <c r="AD11" s="7"/>
      <c r="AE11" s="7"/>
      <c r="AF11" s="7"/>
      <c r="AG11" s="7"/>
      <c r="AH11" s="7"/>
      <c r="AI11" s="7"/>
      <c r="AJ11" s="7"/>
      <c r="AK11" s="7"/>
      <c r="AL11" s="7"/>
      <c r="AM11" s="7"/>
      <c r="AN11" s="7"/>
      <c r="AO11" s="7"/>
      <c r="AP11" s="7"/>
      <c r="AQ11" s="7"/>
      <c r="AR11" s="7"/>
      <c r="AS11" s="7"/>
      <c r="AT11" s="6"/>
      <c r="AU11" s="6"/>
      <c r="CD11" s="4" t="s">
        <v>381</v>
      </c>
    </row>
    <row r="12" spans="1:84" ht="15.75" thickBot="1">
      <c r="A12" s="5"/>
      <c r="B12" s="7"/>
      <c r="C12" s="7"/>
      <c r="D12" s="7"/>
      <c r="E12" s="7"/>
      <c r="F12" s="7"/>
      <c r="G12" s="7"/>
      <c r="H12" s="7"/>
      <c r="I12" s="7"/>
      <c r="J12" s="7"/>
      <c r="K12" s="7"/>
      <c r="L12" s="7"/>
      <c r="M12" s="7"/>
      <c r="N12" s="7"/>
      <c r="O12" s="7"/>
      <c r="P12" s="7"/>
      <c r="Q12" s="7"/>
      <c r="R12" s="7"/>
      <c r="S12" s="7"/>
      <c r="T12" s="7"/>
      <c r="U12" s="7"/>
      <c r="V12" s="7"/>
      <c r="W12" s="7"/>
      <c r="X12" s="7"/>
      <c r="Y12" s="7"/>
      <c r="Z12" s="7"/>
      <c r="AA12" s="7"/>
      <c r="AB12" s="5"/>
      <c r="AC12" s="7"/>
      <c r="AD12" s="7"/>
      <c r="AE12" s="7"/>
      <c r="AF12" s="7"/>
      <c r="AG12" s="7"/>
      <c r="AH12" s="7"/>
      <c r="AI12" s="7"/>
      <c r="AJ12" s="7"/>
      <c r="AK12" s="7"/>
      <c r="AL12" s="7"/>
      <c r="AM12" s="7"/>
      <c r="AN12" s="7"/>
      <c r="AO12" s="7"/>
      <c r="AP12" s="7"/>
      <c r="AQ12" s="7"/>
      <c r="AR12" s="7"/>
      <c r="AS12" s="7"/>
      <c r="AT12" s="6"/>
      <c r="AU12" s="6"/>
      <c r="CD12" s="4" t="s">
        <v>382</v>
      </c>
    </row>
    <row r="13" spans="1:84" ht="6" customHeight="1">
      <c r="A13" s="5"/>
      <c r="B13" s="1"/>
      <c r="C13" s="2"/>
      <c r="D13" s="2"/>
      <c r="E13" s="2"/>
      <c r="F13" s="2"/>
      <c r="G13" s="2"/>
      <c r="H13" s="2"/>
      <c r="I13" s="2"/>
      <c r="J13" s="2"/>
      <c r="K13" s="2"/>
      <c r="L13" s="2"/>
      <c r="M13" s="2"/>
      <c r="N13" s="2"/>
      <c r="O13" s="2"/>
      <c r="P13" s="2"/>
      <c r="Q13" s="2"/>
      <c r="R13" s="2"/>
      <c r="S13" s="2"/>
      <c r="T13" s="2"/>
      <c r="U13" s="2"/>
      <c r="V13" s="2"/>
      <c r="W13" s="2"/>
      <c r="X13" s="2"/>
      <c r="Y13" s="2"/>
      <c r="Z13" s="3"/>
      <c r="AA13" s="7"/>
      <c r="AB13" s="5"/>
      <c r="AC13" s="7"/>
      <c r="AD13" s="7"/>
      <c r="AE13" s="7"/>
      <c r="AF13" s="7"/>
      <c r="AG13" s="7"/>
      <c r="AH13" s="7"/>
      <c r="AI13" s="7"/>
      <c r="AJ13" s="7"/>
      <c r="AK13" s="7"/>
      <c r="AL13" s="7"/>
      <c r="AM13" s="7"/>
      <c r="AN13" s="7"/>
      <c r="AO13" s="7"/>
      <c r="AP13" s="7"/>
      <c r="AQ13" s="7"/>
      <c r="AR13" s="7"/>
      <c r="AS13" s="7"/>
      <c r="AT13" s="6"/>
      <c r="AU13" s="6"/>
    </row>
    <row r="14" spans="1:84">
      <c r="A14" s="5"/>
      <c r="B14" s="5"/>
      <c r="C14" s="9" t="s">
        <v>19</v>
      </c>
      <c r="D14" s="7"/>
      <c r="E14" s="7" t="s">
        <v>18</v>
      </c>
      <c r="F14" s="7"/>
      <c r="G14" s="7"/>
      <c r="H14" s="7"/>
      <c r="I14" s="7"/>
      <c r="J14" s="7"/>
      <c r="K14" s="7"/>
      <c r="L14" s="7"/>
      <c r="M14" s="7"/>
      <c r="N14" s="7"/>
      <c r="O14" s="7"/>
      <c r="P14" s="10"/>
      <c r="Q14" s="10"/>
      <c r="R14" s="10"/>
      <c r="S14" s="10"/>
      <c r="T14" s="10"/>
      <c r="U14" s="10"/>
      <c r="V14" s="10"/>
      <c r="W14" s="10"/>
      <c r="X14" s="10"/>
      <c r="Y14" s="10"/>
      <c r="Z14" s="6"/>
      <c r="AA14" s="7"/>
      <c r="AB14" s="5"/>
      <c r="AC14" s="7"/>
      <c r="AD14" s="7"/>
      <c r="AE14" s="7"/>
      <c r="AF14" s="7"/>
      <c r="AG14" s="7"/>
      <c r="AH14" s="7"/>
      <c r="AI14" s="7"/>
      <c r="AJ14" s="7"/>
      <c r="AK14" s="7"/>
      <c r="AL14" s="7"/>
      <c r="AM14" s="7"/>
      <c r="AN14" s="7"/>
      <c r="AO14" s="7"/>
      <c r="AP14" s="7"/>
      <c r="AQ14" s="7"/>
      <c r="AR14" s="7"/>
      <c r="AS14" s="7"/>
      <c r="AT14" s="6"/>
      <c r="AU14" s="6"/>
    </row>
    <row r="15" spans="1:84">
      <c r="A15" s="5"/>
      <c r="B15" s="5"/>
      <c r="C15" s="7"/>
      <c r="D15" s="7"/>
      <c r="E15" s="7"/>
      <c r="F15" s="7"/>
      <c r="G15" s="7"/>
      <c r="H15" s="7"/>
      <c r="I15" s="7"/>
      <c r="J15" s="7"/>
      <c r="K15" s="7"/>
      <c r="L15" s="7"/>
      <c r="M15" s="7"/>
      <c r="N15" s="7"/>
      <c r="O15" s="7"/>
      <c r="P15" s="7"/>
      <c r="Q15" s="7"/>
      <c r="R15" s="7"/>
      <c r="S15" s="7"/>
      <c r="T15" s="7"/>
      <c r="U15" s="7"/>
      <c r="V15" s="7"/>
      <c r="W15" s="7"/>
      <c r="X15" s="7"/>
      <c r="Y15" s="11" t="s">
        <v>200</v>
      </c>
      <c r="Z15" s="6"/>
      <c r="AA15" s="7"/>
      <c r="AB15" s="5"/>
      <c r="AC15" s="7"/>
      <c r="AD15" s="7"/>
      <c r="AE15" s="7"/>
      <c r="AF15" s="7"/>
      <c r="AG15" s="7"/>
      <c r="AH15" s="7"/>
      <c r="AI15" s="7"/>
      <c r="AJ15" s="7"/>
      <c r="AK15" s="7"/>
      <c r="AL15" s="7"/>
      <c r="AM15" s="7"/>
      <c r="AN15" s="7"/>
      <c r="AO15" s="7"/>
      <c r="AP15" s="7"/>
      <c r="AQ15" s="7"/>
      <c r="AR15" s="7"/>
      <c r="AS15" s="7"/>
      <c r="AT15" s="6"/>
      <c r="AU15" s="6"/>
    </row>
    <row r="16" spans="1:84" ht="15.75" thickBot="1">
      <c r="A16" s="5"/>
      <c r="B16" s="5"/>
      <c r="C16" s="7"/>
      <c r="D16" s="7"/>
      <c r="E16" s="7"/>
      <c r="F16" s="7"/>
      <c r="G16" s="7"/>
      <c r="H16" s="7"/>
      <c r="I16" s="7"/>
      <c r="J16" s="7"/>
      <c r="K16" s="7"/>
      <c r="L16" s="7"/>
      <c r="M16" s="7"/>
      <c r="N16" s="7"/>
      <c r="O16" s="7"/>
      <c r="P16" s="7"/>
      <c r="Q16" s="7"/>
      <c r="R16" s="7"/>
      <c r="S16" s="7"/>
      <c r="T16" s="7"/>
      <c r="U16" s="7"/>
      <c r="V16" s="7"/>
      <c r="W16" s="7"/>
      <c r="X16" s="7"/>
      <c r="Y16" s="7"/>
      <c r="Z16" s="6"/>
      <c r="AA16" s="7"/>
      <c r="AB16" s="101" t="s">
        <v>63</v>
      </c>
      <c r="AC16" s="102"/>
      <c r="AD16" s="102"/>
      <c r="AE16" s="102"/>
      <c r="AF16" s="102"/>
      <c r="AG16" s="102"/>
      <c r="AH16" s="102"/>
      <c r="AI16" s="102"/>
      <c r="AJ16" s="102"/>
      <c r="AK16" s="102"/>
      <c r="AL16" s="102"/>
      <c r="AM16" s="102"/>
      <c r="AN16" s="102"/>
      <c r="AO16" s="102"/>
      <c r="AP16" s="102"/>
      <c r="AQ16" s="102"/>
      <c r="AR16" s="102"/>
      <c r="AS16" s="102"/>
      <c r="AT16" s="103"/>
      <c r="AU16" s="6"/>
    </row>
    <row r="17" spans="1:83" ht="15.75" thickBot="1">
      <c r="A17" s="5"/>
      <c r="B17" s="5"/>
      <c r="C17" s="9" t="s">
        <v>20</v>
      </c>
      <c r="D17" s="7"/>
      <c r="E17" s="7" t="s">
        <v>17</v>
      </c>
      <c r="F17" s="7"/>
      <c r="G17" s="7"/>
      <c r="H17" s="7"/>
      <c r="I17" s="7"/>
      <c r="J17" s="7"/>
      <c r="K17" s="7"/>
      <c r="L17" s="7"/>
      <c r="M17" s="7"/>
      <c r="N17" s="7"/>
      <c r="O17" s="7"/>
      <c r="P17" s="7"/>
      <c r="Q17" s="7"/>
      <c r="R17" s="7"/>
      <c r="S17" s="7"/>
      <c r="T17" s="7"/>
      <c r="U17" s="7"/>
      <c r="V17" s="7"/>
      <c r="W17" s="7"/>
      <c r="X17" s="7"/>
      <c r="Y17" s="7"/>
      <c r="Z17" s="6"/>
      <c r="AA17" s="7"/>
      <c r="AB17" s="7"/>
      <c r="AC17" s="7"/>
      <c r="AD17" s="7"/>
      <c r="AE17" s="7"/>
      <c r="AF17" s="7"/>
      <c r="AG17" s="7"/>
      <c r="AH17" s="7"/>
      <c r="AI17" s="7"/>
      <c r="AJ17" s="7"/>
      <c r="AK17" s="7"/>
      <c r="AL17" s="7"/>
      <c r="AM17" s="7"/>
      <c r="AN17" s="7"/>
      <c r="AO17" s="7"/>
      <c r="AP17" s="7"/>
      <c r="AQ17" s="7"/>
      <c r="AR17" s="7"/>
      <c r="AS17" s="7"/>
      <c r="AT17" s="7"/>
      <c r="AU17" s="6"/>
      <c r="BJ17" s="72"/>
      <c r="CD17" s="4" t="s">
        <v>397</v>
      </c>
    </row>
    <row r="18" spans="1:83" ht="6" customHeight="1">
      <c r="A18" s="5"/>
      <c r="B18" s="5"/>
      <c r="C18" s="7"/>
      <c r="D18" s="7"/>
      <c r="E18" s="7"/>
      <c r="F18" s="7"/>
      <c r="G18" s="7"/>
      <c r="H18" s="7"/>
      <c r="I18" s="7"/>
      <c r="J18" s="7"/>
      <c r="K18" s="7"/>
      <c r="L18" s="7"/>
      <c r="M18" s="7"/>
      <c r="N18" s="7"/>
      <c r="O18" s="7"/>
      <c r="P18" s="7"/>
      <c r="Q18" s="7"/>
      <c r="R18" s="7"/>
      <c r="S18" s="7"/>
      <c r="T18" s="7"/>
      <c r="U18" s="7"/>
      <c r="V18" s="7"/>
      <c r="W18" s="7"/>
      <c r="X18" s="7"/>
      <c r="Y18" s="7"/>
      <c r="Z18" s="6"/>
      <c r="AA18" s="7"/>
      <c r="AB18" s="1"/>
      <c r="AC18" s="2"/>
      <c r="AD18" s="2"/>
      <c r="AE18" s="2"/>
      <c r="AF18" s="2"/>
      <c r="AG18" s="2"/>
      <c r="AH18" s="2"/>
      <c r="AI18" s="2"/>
      <c r="AJ18" s="2"/>
      <c r="AK18" s="2"/>
      <c r="AL18" s="2"/>
      <c r="AM18" s="2"/>
      <c r="AN18" s="2"/>
      <c r="AO18" s="2"/>
      <c r="AP18" s="2"/>
      <c r="AQ18" s="2"/>
      <c r="AR18" s="2"/>
      <c r="AS18" s="2"/>
      <c r="AT18" s="3"/>
      <c r="AU18" s="6"/>
    </row>
    <row r="19" spans="1:83">
      <c r="A19" s="5"/>
      <c r="B19" s="5"/>
      <c r="C19" s="7"/>
      <c r="D19" s="7"/>
      <c r="E19" s="10"/>
      <c r="F19" s="10"/>
      <c r="G19" s="10"/>
      <c r="H19" s="10"/>
      <c r="I19" s="10"/>
      <c r="J19" s="10"/>
      <c r="K19" s="10"/>
      <c r="L19" s="10"/>
      <c r="M19" s="10"/>
      <c r="N19" s="10"/>
      <c r="O19" s="10"/>
      <c r="P19" s="10"/>
      <c r="Q19" s="10"/>
      <c r="R19" s="10"/>
      <c r="S19" s="10"/>
      <c r="T19" s="10"/>
      <c r="U19" s="10"/>
      <c r="V19" s="10"/>
      <c r="W19" s="10"/>
      <c r="X19" s="10"/>
      <c r="Y19" s="10"/>
      <c r="Z19" s="6"/>
      <c r="AA19" s="7"/>
      <c r="AB19" s="5"/>
      <c r="AC19" s="9" t="s">
        <v>39</v>
      </c>
      <c r="AD19" s="70" t="s">
        <v>393</v>
      </c>
      <c r="AE19" s="70"/>
      <c r="AF19" s="73" t="s">
        <v>399</v>
      </c>
      <c r="AG19" s="73" t="s">
        <v>394</v>
      </c>
      <c r="AH19" s="7"/>
      <c r="AI19" s="69" t="s">
        <v>399</v>
      </c>
      <c r="AJ19" s="7" t="s">
        <v>395</v>
      </c>
      <c r="AK19" s="7"/>
      <c r="AL19" s="7"/>
      <c r="AM19" s="7"/>
      <c r="AN19" s="7"/>
      <c r="AO19" s="7"/>
      <c r="AP19" s="7"/>
      <c r="AQ19" s="7"/>
      <c r="AR19" s="7"/>
      <c r="AS19" s="7"/>
      <c r="AT19" s="6"/>
      <c r="AU19" s="6"/>
      <c r="BI19" s="36" t="s">
        <v>396</v>
      </c>
      <c r="CD19" s="93" t="s">
        <v>393</v>
      </c>
      <c r="CE19" s="93"/>
    </row>
    <row r="20" spans="1:83" ht="6" customHeight="1">
      <c r="A20" s="5"/>
      <c r="B20" s="5"/>
      <c r="C20" s="7"/>
      <c r="D20" s="7"/>
      <c r="E20" s="7"/>
      <c r="F20" s="7"/>
      <c r="G20" s="7"/>
      <c r="H20" s="7"/>
      <c r="I20" s="7"/>
      <c r="J20" s="7"/>
      <c r="K20" s="7"/>
      <c r="L20" s="7"/>
      <c r="M20" s="7"/>
      <c r="N20" s="7"/>
      <c r="O20" s="7"/>
      <c r="P20" s="7"/>
      <c r="Q20" s="7"/>
      <c r="R20" s="7"/>
      <c r="S20" s="7"/>
      <c r="T20" s="7"/>
      <c r="U20" s="7"/>
      <c r="V20" s="7"/>
      <c r="W20" s="7"/>
      <c r="X20" s="7"/>
      <c r="Y20" s="7"/>
      <c r="Z20" s="6"/>
      <c r="AA20" s="7"/>
      <c r="AB20" s="5"/>
      <c r="AC20" s="7"/>
      <c r="AD20" s="7"/>
      <c r="AE20" s="7"/>
      <c r="AF20" s="7"/>
      <c r="AG20" s="7"/>
      <c r="AH20" s="7"/>
      <c r="AI20" s="7"/>
      <c r="AJ20" s="7"/>
      <c r="AK20" s="7"/>
      <c r="AL20" s="7"/>
      <c r="AM20" s="7"/>
      <c r="AN20" s="7"/>
      <c r="AO20" s="7"/>
      <c r="AP20" s="7"/>
      <c r="AQ20" s="7"/>
      <c r="AR20" s="7"/>
      <c r="AS20" s="7"/>
      <c r="AT20" s="6"/>
      <c r="AU20" s="6"/>
    </row>
    <row r="21" spans="1:83">
      <c r="A21" s="5"/>
      <c r="B21" s="5"/>
      <c r="C21" s="7"/>
      <c r="D21" s="7"/>
      <c r="E21" s="10"/>
      <c r="F21" s="10"/>
      <c r="G21" s="10"/>
      <c r="H21" s="10"/>
      <c r="I21" s="10"/>
      <c r="J21" s="10"/>
      <c r="K21" s="10"/>
      <c r="L21" s="10"/>
      <c r="M21" s="10"/>
      <c r="N21" s="10"/>
      <c r="O21" s="10"/>
      <c r="P21" s="10"/>
      <c r="Q21" s="10"/>
      <c r="R21" s="10"/>
      <c r="S21" s="10"/>
      <c r="T21" s="10"/>
      <c r="U21" s="10"/>
      <c r="V21" s="10"/>
      <c r="W21" s="10"/>
      <c r="X21" s="10"/>
      <c r="Y21" s="10"/>
      <c r="Z21" s="6"/>
      <c r="AA21" s="7"/>
      <c r="AB21" s="5"/>
      <c r="AC21" s="7"/>
      <c r="AD21" s="10"/>
      <c r="AE21" s="10"/>
      <c r="AF21" s="10"/>
      <c r="AG21" s="10"/>
      <c r="AH21" s="10"/>
      <c r="AI21" s="10"/>
      <c r="AJ21" s="10"/>
      <c r="AK21" s="10"/>
      <c r="AL21" s="10"/>
      <c r="AM21" s="10"/>
      <c r="AN21" s="13"/>
      <c r="AO21" s="13"/>
      <c r="AP21" s="13"/>
      <c r="AQ21" s="13"/>
      <c r="AR21" s="13"/>
      <c r="AS21" s="7"/>
      <c r="AT21" s="6"/>
      <c r="AU21" s="6"/>
      <c r="BI21" s="4" t="s">
        <v>394</v>
      </c>
      <c r="BJ21" s="71"/>
    </row>
    <row r="22" spans="1:83" ht="6" customHeight="1">
      <c r="A22" s="5"/>
      <c r="B22" s="5"/>
      <c r="C22" s="7"/>
      <c r="D22" s="7"/>
      <c r="E22" s="13"/>
      <c r="F22" s="13"/>
      <c r="G22" s="13"/>
      <c r="H22" s="13"/>
      <c r="I22" s="13"/>
      <c r="J22" s="13"/>
      <c r="K22" s="13"/>
      <c r="L22" s="13"/>
      <c r="M22" s="13"/>
      <c r="N22" s="13"/>
      <c r="O22" s="13"/>
      <c r="P22" s="13"/>
      <c r="Q22" s="13"/>
      <c r="R22" s="13"/>
      <c r="S22" s="13"/>
      <c r="T22" s="13"/>
      <c r="U22" s="13"/>
      <c r="V22" s="13"/>
      <c r="W22" s="13"/>
      <c r="X22" s="13"/>
      <c r="Y22" s="13"/>
      <c r="Z22" s="6"/>
      <c r="AA22" s="7"/>
      <c r="AB22" s="5"/>
      <c r="AC22" s="7"/>
      <c r="AD22" s="7"/>
      <c r="AE22" s="7"/>
      <c r="AF22" s="7"/>
      <c r="AG22" s="7"/>
      <c r="AH22" s="7"/>
      <c r="AI22" s="7"/>
      <c r="AJ22" s="7"/>
      <c r="AK22" s="7"/>
      <c r="AL22" s="7"/>
      <c r="AM22" s="7"/>
      <c r="AN22" s="7"/>
      <c r="AO22" s="7"/>
      <c r="AP22" s="7"/>
      <c r="AQ22" s="7"/>
      <c r="AR22" s="7"/>
      <c r="AS22" s="7"/>
      <c r="AT22" s="6"/>
      <c r="AU22" s="6"/>
      <c r="BI22" s="4" t="s">
        <v>395</v>
      </c>
      <c r="BJ22" s="71"/>
    </row>
    <row r="23" spans="1:83">
      <c r="A23" s="5"/>
      <c r="B23" s="5"/>
      <c r="C23" s="7"/>
      <c r="D23" s="7"/>
      <c r="E23" s="10"/>
      <c r="F23" s="10"/>
      <c r="G23" s="10"/>
      <c r="H23" s="10"/>
      <c r="I23" s="10"/>
      <c r="J23" s="10"/>
      <c r="K23" s="10"/>
      <c r="L23" s="10"/>
      <c r="M23" s="10"/>
      <c r="N23" s="10"/>
      <c r="O23" s="10"/>
      <c r="P23" s="10"/>
      <c r="Q23" s="10"/>
      <c r="R23" s="10"/>
      <c r="S23" s="10"/>
      <c r="T23" s="10"/>
      <c r="U23" s="10"/>
      <c r="V23" s="10"/>
      <c r="W23" s="10"/>
      <c r="X23" s="10"/>
      <c r="Y23" s="10"/>
      <c r="Z23" s="6"/>
      <c r="AA23" s="7"/>
      <c r="AB23" s="5"/>
      <c r="AC23" s="9" t="s">
        <v>40</v>
      </c>
      <c r="AD23" s="7" t="s">
        <v>38</v>
      </c>
      <c r="AE23" s="7"/>
      <c r="AF23" s="7"/>
      <c r="AG23" s="7"/>
      <c r="AH23" s="7"/>
      <c r="AI23" s="7"/>
      <c r="AJ23" s="7"/>
      <c r="AK23" s="7"/>
      <c r="AL23" s="7"/>
      <c r="AM23" s="7"/>
      <c r="AN23" s="7"/>
      <c r="AO23" s="7"/>
      <c r="AP23" s="7"/>
      <c r="AQ23" s="7"/>
      <c r="AR23" s="7"/>
      <c r="AS23" s="7"/>
      <c r="AT23" s="6"/>
      <c r="AU23" s="6"/>
      <c r="BI23" s="4" t="s">
        <v>393</v>
      </c>
      <c r="BJ23" s="71"/>
    </row>
    <row r="24" spans="1:83">
      <c r="A24" s="5"/>
      <c r="B24" s="5"/>
      <c r="C24" s="7"/>
      <c r="D24" s="7"/>
      <c r="E24" s="7"/>
      <c r="F24" s="7"/>
      <c r="G24" s="7"/>
      <c r="H24" s="7"/>
      <c r="I24" s="7"/>
      <c r="J24" s="7"/>
      <c r="K24" s="7"/>
      <c r="L24" s="7"/>
      <c r="M24" s="7"/>
      <c r="N24" s="7"/>
      <c r="O24" s="7"/>
      <c r="P24" s="7"/>
      <c r="Q24" s="7"/>
      <c r="R24" s="7"/>
      <c r="S24" s="7"/>
      <c r="T24" s="7"/>
      <c r="U24" s="7"/>
      <c r="V24" s="7"/>
      <c r="W24" s="7"/>
      <c r="X24" s="7"/>
      <c r="Y24" s="7"/>
      <c r="Z24" s="6"/>
      <c r="AA24" s="7"/>
      <c r="AB24" s="5"/>
      <c r="AC24" s="7"/>
      <c r="AD24" s="70" t="s">
        <v>393</v>
      </c>
      <c r="AE24" s="70"/>
      <c r="AF24" s="73" t="s">
        <v>399</v>
      </c>
      <c r="AG24" s="73" t="s">
        <v>394</v>
      </c>
      <c r="AH24" s="7"/>
      <c r="AI24" s="69" t="s">
        <v>399</v>
      </c>
      <c r="AJ24" s="7" t="s">
        <v>395</v>
      </c>
      <c r="AK24" s="7"/>
      <c r="AL24" s="7"/>
      <c r="AM24" s="7"/>
      <c r="AN24" s="7"/>
      <c r="AO24" s="7"/>
      <c r="AP24" s="7"/>
      <c r="AQ24" s="7"/>
      <c r="AR24" s="7"/>
      <c r="AS24" s="7"/>
      <c r="AT24" s="6"/>
      <c r="AU24" s="6"/>
      <c r="BI24" s="4" t="s">
        <v>400</v>
      </c>
      <c r="CD24" s="4" t="s">
        <v>398</v>
      </c>
    </row>
    <row r="25" spans="1:83">
      <c r="A25" s="5"/>
      <c r="B25" s="5"/>
      <c r="C25" s="9" t="s">
        <v>21</v>
      </c>
      <c r="D25" s="7"/>
      <c r="E25" s="7" t="s">
        <v>11</v>
      </c>
      <c r="F25" s="7"/>
      <c r="G25" s="7"/>
      <c r="H25" s="7"/>
      <c r="I25" s="7"/>
      <c r="J25" s="7"/>
      <c r="K25" s="7"/>
      <c r="L25" s="7"/>
      <c r="M25" s="7"/>
      <c r="N25" s="7"/>
      <c r="O25" s="7"/>
      <c r="P25" s="7"/>
      <c r="Q25" s="7"/>
      <c r="R25" s="7"/>
      <c r="S25" s="7"/>
      <c r="T25" s="7"/>
      <c r="U25" s="7"/>
      <c r="V25" s="7"/>
      <c r="W25" s="7"/>
      <c r="X25" s="7"/>
      <c r="Y25" s="7"/>
      <c r="Z25" s="6"/>
      <c r="AA25" s="7"/>
      <c r="AB25" s="5"/>
      <c r="AC25" s="7"/>
      <c r="AD25" s="10"/>
      <c r="AE25" s="10"/>
      <c r="AF25" s="10"/>
      <c r="AG25" s="10"/>
      <c r="AH25" s="10"/>
      <c r="AI25" s="10"/>
      <c r="AJ25" s="10"/>
      <c r="AK25" s="10"/>
      <c r="AL25" s="10"/>
      <c r="AM25" s="10"/>
      <c r="AN25" s="13"/>
      <c r="AO25" s="13"/>
      <c r="AP25" s="13"/>
      <c r="AQ25" s="13"/>
      <c r="AR25" s="7"/>
      <c r="AS25" s="7"/>
      <c r="AT25" s="6"/>
      <c r="AU25" s="6"/>
      <c r="CD25" s="93" t="s">
        <v>400</v>
      </c>
      <c r="CE25" s="93"/>
    </row>
    <row r="26" spans="1:83">
      <c r="A26" s="5"/>
      <c r="B26" s="5"/>
      <c r="C26" s="7"/>
      <c r="D26" s="7"/>
      <c r="E26" s="7"/>
      <c r="F26" s="7"/>
      <c r="G26" s="11" t="s">
        <v>13</v>
      </c>
      <c r="H26" s="7" t="s">
        <v>12</v>
      </c>
      <c r="I26" s="7"/>
      <c r="J26" s="7"/>
      <c r="K26" s="7"/>
      <c r="L26" s="7"/>
      <c r="M26" s="32" t="s">
        <v>201</v>
      </c>
      <c r="N26" s="7"/>
      <c r="O26" s="7" t="s">
        <v>198</v>
      </c>
      <c r="Q26" s="7"/>
      <c r="R26" s="7"/>
      <c r="S26" s="7"/>
      <c r="T26" s="14" t="s">
        <v>197</v>
      </c>
      <c r="U26" s="10"/>
      <c r="V26" s="7" t="s">
        <v>14</v>
      </c>
      <c r="W26" s="7"/>
      <c r="X26" s="7"/>
      <c r="Y26" s="7"/>
      <c r="Z26" s="6"/>
      <c r="AA26" s="7"/>
      <c r="AB26" s="5"/>
      <c r="AC26" s="7"/>
      <c r="AD26" s="7"/>
      <c r="AE26" s="7"/>
      <c r="AF26" s="7"/>
      <c r="AG26" s="7"/>
      <c r="AH26" s="7"/>
      <c r="AI26" s="7"/>
      <c r="AJ26" s="7"/>
      <c r="AK26" s="7"/>
      <c r="AL26" s="7"/>
      <c r="AM26" s="7"/>
      <c r="AN26" s="7"/>
      <c r="AO26" s="7"/>
      <c r="AP26" s="7"/>
      <c r="AQ26" s="7"/>
      <c r="AR26" s="7"/>
      <c r="AS26" s="7"/>
      <c r="AT26" s="6"/>
      <c r="AU26" s="6"/>
    </row>
    <row r="27" spans="1:83">
      <c r="A27" s="5"/>
      <c r="B27" s="5"/>
      <c r="C27" s="7"/>
      <c r="D27" s="7"/>
      <c r="E27" s="7" t="s">
        <v>16</v>
      </c>
      <c r="F27" s="7"/>
      <c r="G27" s="7"/>
      <c r="H27" s="7"/>
      <c r="I27" s="7"/>
      <c r="J27" s="7"/>
      <c r="K27" s="7"/>
      <c r="L27" s="7"/>
      <c r="M27" s="7"/>
      <c r="N27" s="7"/>
      <c r="O27" s="7"/>
      <c r="P27" s="7"/>
      <c r="Q27" s="7"/>
      <c r="R27" s="7"/>
      <c r="S27" s="7"/>
      <c r="T27" s="7"/>
      <c r="U27" s="7"/>
      <c r="V27" s="7"/>
      <c r="W27" s="7"/>
      <c r="X27" s="7"/>
      <c r="Y27" s="7"/>
      <c r="Z27" s="6"/>
      <c r="AA27" s="7"/>
      <c r="AB27" s="5"/>
      <c r="AC27" s="9" t="s">
        <v>41</v>
      </c>
      <c r="AD27" s="7" t="s">
        <v>37</v>
      </c>
      <c r="AE27" s="7"/>
      <c r="AF27" s="7"/>
      <c r="AG27" s="7"/>
      <c r="AH27" s="7"/>
      <c r="AI27" s="7"/>
      <c r="AJ27" s="10">
        <v>3</v>
      </c>
      <c r="AK27" s="10">
        <v>1</v>
      </c>
      <c r="AL27" s="13" t="str">
        <f>"-"</f>
        <v>-</v>
      </c>
      <c r="AM27" s="10">
        <v>0</v>
      </c>
      <c r="AN27" s="10">
        <v>3</v>
      </c>
      <c r="AO27" s="13" t="str">
        <f>"-"</f>
        <v>-</v>
      </c>
      <c r="AP27" s="10">
        <v>2</v>
      </c>
      <c r="AQ27" s="10">
        <v>0</v>
      </c>
      <c r="AR27" s="10">
        <v>1</v>
      </c>
      <c r="AS27" s="10">
        <v>2</v>
      </c>
      <c r="AT27" s="6"/>
      <c r="AU27" s="6"/>
    </row>
    <row r="28" spans="1:83">
      <c r="A28" s="5"/>
      <c r="B28" s="5"/>
      <c r="C28" s="7"/>
      <c r="D28" s="7"/>
      <c r="E28" s="7" t="s">
        <v>15</v>
      </c>
      <c r="F28" s="7"/>
      <c r="G28" s="7"/>
      <c r="H28" s="7"/>
      <c r="I28" s="7"/>
      <c r="J28" s="7"/>
      <c r="K28" s="7"/>
      <c r="L28" s="7"/>
      <c r="M28" s="7"/>
      <c r="N28" s="7"/>
      <c r="O28" s="7"/>
      <c r="P28" s="7"/>
      <c r="Q28" s="7"/>
      <c r="R28" s="7"/>
      <c r="S28" s="7"/>
      <c r="T28" s="7"/>
      <c r="U28" s="7"/>
      <c r="V28" s="7"/>
      <c r="W28" s="7"/>
      <c r="X28" s="7"/>
      <c r="Y28" s="7"/>
      <c r="Z28" s="6"/>
      <c r="AA28" s="7"/>
      <c r="AB28" s="5"/>
      <c r="AC28" s="9" t="s">
        <v>42</v>
      </c>
      <c r="AD28" s="7" t="s">
        <v>36</v>
      </c>
      <c r="AE28" s="7"/>
      <c r="AF28" s="7"/>
      <c r="AG28" s="7"/>
      <c r="AH28" s="7"/>
      <c r="AI28" s="7"/>
      <c r="AJ28" s="7"/>
      <c r="AK28" s="7"/>
      <c r="AL28" s="7" t="s">
        <v>71</v>
      </c>
      <c r="AM28" s="7"/>
      <c r="AN28" s="7"/>
      <c r="AO28" s="7"/>
      <c r="AP28" s="7"/>
      <c r="AQ28" s="7"/>
      <c r="AR28" s="7"/>
      <c r="AS28" s="7"/>
      <c r="AT28" s="6"/>
      <c r="AU28" s="6"/>
    </row>
    <row r="29" spans="1:83" ht="6" customHeight="1">
      <c r="A29" s="5"/>
      <c r="B29" s="5"/>
      <c r="C29" s="7"/>
      <c r="D29" s="7"/>
      <c r="E29" s="7"/>
      <c r="F29" s="7"/>
      <c r="G29" s="7"/>
      <c r="H29" s="7"/>
      <c r="I29" s="7"/>
      <c r="J29" s="7"/>
      <c r="K29" s="7"/>
      <c r="L29" s="7"/>
      <c r="M29" s="7"/>
      <c r="N29" s="7"/>
      <c r="O29" s="7"/>
      <c r="P29" s="7"/>
      <c r="Q29" s="7"/>
      <c r="R29" s="7"/>
      <c r="S29" s="7"/>
      <c r="T29" s="7"/>
      <c r="U29" s="7"/>
      <c r="V29" s="7"/>
      <c r="W29" s="7"/>
      <c r="X29" s="7"/>
      <c r="Y29" s="7"/>
      <c r="Z29" s="6"/>
      <c r="AA29" s="7"/>
      <c r="AB29" s="5"/>
      <c r="AC29" s="7"/>
      <c r="AD29" s="7"/>
      <c r="AE29" s="7"/>
      <c r="AF29" s="7"/>
      <c r="AG29" s="7"/>
      <c r="AH29" s="7"/>
      <c r="AI29" s="7"/>
      <c r="AJ29" s="7"/>
      <c r="AK29" s="7"/>
      <c r="AL29" s="7"/>
      <c r="AM29" s="7"/>
      <c r="AN29" s="7"/>
      <c r="AO29" s="7"/>
      <c r="AP29" s="7"/>
      <c r="AQ29" s="7"/>
      <c r="AR29" s="7"/>
      <c r="AS29" s="7"/>
      <c r="AT29" s="6"/>
      <c r="AU29" s="6"/>
    </row>
    <row r="30" spans="1:83">
      <c r="A30" s="5"/>
      <c r="B30" s="5"/>
      <c r="C30" s="7"/>
      <c r="D30" s="7"/>
      <c r="E30" s="10"/>
      <c r="F30" s="10"/>
      <c r="G30" s="10"/>
      <c r="H30" s="10"/>
      <c r="I30" s="10"/>
      <c r="J30" s="10"/>
      <c r="K30" s="10"/>
      <c r="L30" s="10"/>
      <c r="M30" s="10"/>
      <c r="N30" s="10"/>
      <c r="O30" s="10"/>
      <c r="P30" s="10"/>
      <c r="Q30" s="10"/>
      <c r="R30" s="10"/>
      <c r="S30" s="10"/>
      <c r="T30" s="10"/>
      <c r="U30" s="10"/>
      <c r="V30" s="10"/>
      <c r="W30" s="10"/>
      <c r="X30" s="10"/>
      <c r="Y30" s="10"/>
      <c r="Z30" s="6"/>
      <c r="AA30" s="7"/>
      <c r="AB30" s="5"/>
      <c r="AC30" s="7"/>
      <c r="AD30" s="12">
        <f>AP27</f>
        <v>2</v>
      </c>
      <c r="AE30" s="12">
        <f>AQ27</f>
        <v>0</v>
      </c>
      <c r="AF30" s="12">
        <f>AR27</f>
        <v>1</v>
      </c>
      <c r="AG30" s="12">
        <f>AS27</f>
        <v>2</v>
      </c>
      <c r="AH30" s="13" t="str">
        <f>"-"</f>
        <v>-</v>
      </c>
      <c r="AI30" s="12">
        <f>IF(AND(AF30=9,AG30=9),0,IF(AND(AF30&lt;&gt;9,AG30=9),AF30+1,IF(AND(AF30=0,AG30=0),0,AF30)))</f>
        <v>1</v>
      </c>
      <c r="AJ30" s="12">
        <f>IF(AG30=9,0,AG30+1)</f>
        <v>3</v>
      </c>
      <c r="AK30" s="13"/>
      <c r="AL30" s="13"/>
      <c r="AM30" s="12">
        <v>0</v>
      </c>
      <c r="AN30" s="64">
        <v>1</v>
      </c>
      <c r="AO30" s="13"/>
      <c r="AP30" s="13"/>
      <c r="AQ30" s="13"/>
      <c r="AR30" s="13"/>
      <c r="AS30" s="7"/>
      <c r="AT30" s="6"/>
      <c r="AU30" s="6"/>
      <c r="BI30" s="36" t="s">
        <v>402</v>
      </c>
    </row>
    <row r="31" spans="1:83" ht="6" customHeight="1">
      <c r="A31" s="5"/>
      <c r="B31" s="5"/>
      <c r="C31" s="7"/>
      <c r="D31" s="7"/>
      <c r="E31" s="13"/>
      <c r="F31" s="13"/>
      <c r="G31" s="13"/>
      <c r="H31" s="13"/>
      <c r="I31" s="13"/>
      <c r="J31" s="13"/>
      <c r="K31" s="13"/>
      <c r="L31" s="13"/>
      <c r="M31" s="13"/>
      <c r="N31" s="13"/>
      <c r="O31" s="13"/>
      <c r="P31" s="13"/>
      <c r="Q31" s="13"/>
      <c r="R31" s="13"/>
      <c r="S31" s="13"/>
      <c r="T31" s="13"/>
      <c r="U31" s="13"/>
      <c r="V31" s="13"/>
      <c r="W31" s="13"/>
      <c r="X31" s="13"/>
      <c r="Y31" s="13"/>
      <c r="Z31" s="6"/>
      <c r="AA31" s="7"/>
      <c r="AB31" s="5"/>
      <c r="AC31" s="7"/>
      <c r="AD31" s="7"/>
      <c r="AE31" s="7"/>
      <c r="AF31" s="7"/>
      <c r="AG31" s="7"/>
      <c r="AH31" s="7"/>
      <c r="AI31" s="7"/>
      <c r="AJ31" s="7"/>
      <c r="AK31" s="7"/>
      <c r="AL31" s="7"/>
      <c r="AM31" s="7"/>
      <c r="AN31" s="7"/>
      <c r="AO31" s="7"/>
      <c r="AP31" s="7"/>
      <c r="AQ31" s="7"/>
      <c r="AR31" s="7"/>
      <c r="AS31" s="7"/>
      <c r="AT31" s="6"/>
      <c r="AU31" s="6"/>
    </row>
    <row r="32" spans="1:83">
      <c r="A32" s="5"/>
      <c r="B32" s="5"/>
      <c r="C32" s="7"/>
      <c r="D32" s="7"/>
      <c r="E32" s="10"/>
      <c r="F32" s="10"/>
      <c r="G32" s="10"/>
      <c r="H32" s="10"/>
      <c r="I32" s="10"/>
      <c r="J32" s="10"/>
      <c r="K32" s="10"/>
      <c r="L32" s="10"/>
      <c r="M32" s="10"/>
      <c r="N32" s="10"/>
      <c r="O32" s="10"/>
      <c r="P32" s="10"/>
      <c r="Q32" s="10"/>
      <c r="R32" s="10"/>
      <c r="S32" s="10"/>
      <c r="T32" s="10"/>
      <c r="U32" s="10"/>
      <c r="V32" s="10"/>
      <c r="W32" s="10"/>
      <c r="X32" s="10"/>
      <c r="Y32" s="10"/>
      <c r="Z32" s="6"/>
      <c r="AA32" s="7"/>
      <c r="AB32" s="5"/>
      <c r="AC32" s="9" t="s">
        <v>43</v>
      </c>
      <c r="AD32" s="7" t="s">
        <v>33</v>
      </c>
      <c r="AE32" s="7"/>
      <c r="AF32" s="7"/>
      <c r="AG32" s="7"/>
      <c r="AH32" s="7"/>
      <c r="AI32" s="7"/>
      <c r="AJ32" s="32" t="s">
        <v>201</v>
      </c>
      <c r="AK32" s="8"/>
      <c r="AL32" s="7"/>
      <c r="AM32" s="7"/>
      <c r="AN32" s="7"/>
      <c r="AO32" s="14" t="s">
        <v>34</v>
      </c>
      <c r="AP32" s="32"/>
      <c r="AQ32" s="8" t="s">
        <v>35</v>
      </c>
      <c r="AR32" s="7"/>
      <c r="AS32" s="7"/>
      <c r="AT32" s="6"/>
      <c r="AU32" s="6"/>
      <c r="BI32" s="4" t="s">
        <v>167</v>
      </c>
    </row>
    <row r="33" spans="1:61" ht="6" customHeight="1">
      <c r="A33" s="5"/>
      <c r="B33" s="5"/>
      <c r="C33" s="7"/>
      <c r="D33" s="7"/>
      <c r="E33" s="13"/>
      <c r="F33" s="13"/>
      <c r="G33" s="13"/>
      <c r="H33" s="13"/>
      <c r="I33" s="13"/>
      <c r="J33" s="13"/>
      <c r="K33" s="13"/>
      <c r="L33" s="13"/>
      <c r="M33" s="13"/>
      <c r="N33" s="13"/>
      <c r="O33" s="13"/>
      <c r="P33" s="13"/>
      <c r="Q33" s="13"/>
      <c r="R33" s="13"/>
      <c r="S33" s="13"/>
      <c r="T33" s="13"/>
      <c r="U33" s="13"/>
      <c r="V33" s="13"/>
      <c r="W33" s="13"/>
      <c r="X33" s="13"/>
      <c r="Y33" s="13"/>
      <c r="Z33" s="6"/>
      <c r="AA33" s="7"/>
      <c r="AB33" s="5"/>
      <c r="AC33" s="7"/>
      <c r="AD33" s="7"/>
      <c r="AE33" s="7"/>
      <c r="AF33" s="7"/>
      <c r="AG33" s="7"/>
      <c r="AH33" s="7"/>
      <c r="AI33" s="7"/>
      <c r="AJ33" s="7"/>
      <c r="AK33" s="7"/>
      <c r="AL33" s="7"/>
      <c r="AM33" s="7"/>
      <c r="AN33" s="7"/>
      <c r="AO33" s="7"/>
      <c r="AP33" s="7"/>
      <c r="AQ33" s="7"/>
      <c r="AR33" s="7"/>
      <c r="AS33" s="7"/>
      <c r="AT33" s="6"/>
      <c r="AU33" s="6"/>
      <c r="BI33" s="4" t="s">
        <v>162</v>
      </c>
    </row>
    <row r="34" spans="1:61">
      <c r="A34" s="5"/>
      <c r="B34" s="5"/>
      <c r="C34" s="7"/>
      <c r="D34" s="7"/>
      <c r="E34" s="10"/>
      <c r="F34" s="10"/>
      <c r="G34" s="10"/>
      <c r="H34" s="10"/>
      <c r="I34" s="10"/>
      <c r="J34" s="10"/>
      <c r="K34" s="10"/>
      <c r="L34" s="10"/>
      <c r="M34" s="10"/>
      <c r="N34" s="10"/>
      <c r="O34" s="10"/>
      <c r="P34" s="10"/>
      <c r="Q34" s="10"/>
      <c r="R34" s="10"/>
      <c r="S34" s="10"/>
      <c r="T34" s="10"/>
      <c r="U34" s="10"/>
      <c r="V34" s="10"/>
      <c r="W34" s="10"/>
      <c r="X34" s="10"/>
      <c r="Y34" s="10"/>
      <c r="Z34" s="6"/>
      <c r="AA34" s="7"/>
      <c r="AB34" s="5"/>
      <c r="AC34" s="7"/>
      <c r="AD34" s="7" t="s">
        <v>366</v>
      </c>
      <c r="AE34" s="7"/>
      <c r="AF34" s="7"/>
      <c r="AG34" s="7"/>
      <c r="AH34" s="7"/>
      <c r="AI34" s="12">
        <v>1</v>
      </c>
      <c r="AJ34" s="10">
        <v>5</v>
      </c>
      <c r="AK34" s="13"/>
      <c r="AL34" s="13"/>
      <c r="AM34" s="13"/>
      <c r="AN34" s="13"/>
      <c r="AO34" s="13"/>
      <c r="AP34" s="13"/>
      <c r="AQ34" s="13"/>
      <c r="AR34" s="13"/>
      <c r="AS34" s="7"/>
      <c r="AT34" s="6"/>
      <c r="AU34" s="6"/>
      <c r="BI34" s="4" t="s">
        <v>401</v>
      </c>
    </row>
    <row r="35" spans="1:61" ht="6" customHeight="1">
      <c r="A35" s="5"/>
      <c r="B35" s="5"/>
      <c r="C35" s="7"/>
      <c r="D35" s="7"/>
      <c r="E35" s="13"/>
      <c r="F35" s="13"/>
      <c r="G35" s="13"/>
      <c r="H35" s="13"/>
      <c r="I35" s="13"/>
      <c r="J35" s="13"/>
      <c r="K35" s="13"/>
      <c r="L35" s="13"/>
      <c r="M35" s="13"/>
      <c r="N35" s="13"/>
      <c r="O35" s="13"/>
      <c r="P35" s="13"/>
      <c r="Q35" s="13"/>
      <c r="R35" s="13"/>
      <c r="S35" s="13"/>
      <c r="T35" s="13"/>
      <c r="U35" s="13"/>
      <c r="V35" s="13"/>
      <c r="W35" s="13"/>
      <c r="X35" s="13"/>
      <c r="Y35" s="13"/>
      <c r="Z35" s="6"/>
      <c r="AA35" s="7"/>
      <c r="AB35" s="5"/>
      <c r="AC35" s="7"/>
      <c r="AD35" s="7"/>
      <c r="AE35" s="7"/>
      <c r="AF35" s="7"/>
      <c r="AG35" s="7"/>
      <c r="AH35" s="7"/>
      <c r="AI35" s="7"/>
      <c r="AJ35" s="7"/>
      <c r="AK35" s="7"/>
      <c r="AL35" s="7"/>
      <c r="AM35" s="7"/>
      <c r="AN35" s="7"/>
      <c r="AO35" s="7"/>
      <c r="AP35" s="7"/>
      <c r="AQ35" s="7"/>
      <c r="AR35" s="7"/>
      <c r="AS35" s="7"/>
      <c r="AT35" s="6"/>
      <c r="AU35" s="6"/>
    </row>
    <row r="36" spans="1:61">
      <c r="A36" s="5"/>
      <c r="B36" s="5"/>
      <c r="C36" s="7"/>
      <c r="D36" s="7"/>
      <c r="E36" s="10"/>
      <c r="F36" s="10"/>
      <c r="G36" s="10"/>
      <c r="H36" s="10"/>
      <c r="I36" s="10"/>
      <c r="J36" s="10"/>
      <c r="K36" s="10"/>
      <c r="L36" s="10"/>
      <c r="M36" s="10"/>
      <c r="N36" s="10"/>
      <c r="O36" s="10"/>
      <c r="P36" s="10"/>
      <c r="Q36" s="10"/>
      <c r="R36" s="10"/>
      <c r="S36" s="10"/>
      <c r="T36" s="10"/>
      <c r="U36" s="10"/>
      <c r="V36" s="10"/>
      <c r="W36" s="10"/>
      <c r="X36" s="10"/>
      <c r="Y36" s="10"/>
      <c r="Z36" s="6"/>
      <c r="AA36" s="7"/>
      <c r="AB36" s="5"/>
      <c r="AC36" s="9" t="s">
        <v>44</v>
      </c>
      <c r="AD36" s="7" t="s">
        <v>32</v>
      </c>
      <c r="AE36" s="7"/>
      <c r="AF36" s="7"/>
      <c r="AG36" s="7"/>
      <c r="AH36" s="7"/>
      <c r="AI36" s="7"/>
      <c r="AJ36" s="7"/>
      <c r="AK36" s="104"/>
      <c r="AL36" s="104"/>
      <c r="AM36" s="104"/>
      <c r="AN36" s="104"/>
      <c r="AO36" s="104"/>
      <c r="AP36" s="104"/>
      <c r="AQ36" s="7"/>
      <c r="AR36" s="11" t="s">
        <v>391</v>
      </c>
      <c r="AT36" s="6"/>
      <c r="AU36" s="6"/>
    </row>
    <row r="37" spans="1:61" ht="6" customHeight="1">
      <c r="A37" s="5"/>
      <c r="B37" s="5"/>
      <c r="C37" s="7"/>
      <c r="D37" s="7"/>
      <c r="E37" s="7"/>
      <c r="F37" s="7"/>
      <c r="G37" s="7"/>
      <c r="H37" s="7"/>
      <c r="I37" s="7"/>
      <c r="J37" s="7"/>
      <c r="K37" s="7"/>
      <c r="L37" s="7"/>
      <c r="M37" s="7"/>
      <c r="N37" s="7"/>
      <c r="O37" s="7"/>
      <c r="P37" s="7"/>
      <c r="Q37" s="7"/>
      <c r="R37" s="7"/>
      <c r="S37" s="7"/>
      <c r="T37" s="7"/>
      <c r="U37" s="7"/>
      <c r="V37" s="7"/>
      <c r="W37" s="7"/>
      <c r="X37" s="7"/>
      <c r="Y37" s="7"/>
      <c r="Z37" s="6"/>
      <c r="AA37" s="7"/>
      <c r="AB37" s="5"/>
      <c r="AC37" s="7"/>
      <c r="AD37" s="7"/>
      <c r="AE37" s="7"/>
      <c r="AF37" s="7"/>
      <c r="AG37" s="7"/>
      <c r="AH37" s="7"/>
      <c r="AI37" s="7"/>
      <c r="AJ37" s="7"/>
      <c r="AK37" s="7"/>
      <c r="AL37" s="7"/>
      <c r="AM37" s="7"/>
      <c r="AN37" s="7"/>
      <c r="AO37" s="7"/>
      <c r="AP37" s="7"/>
      <c r="AQ37" s="7"/>
      <c r="AR37" s="7"/>
      <c r="AS37" s="7"/>
      <c r="AT37" s="6"/>
      <c r="AU37" s="6"/>
    </row>
    <row r="38" spans="1:61">
      <c r="A38" s="5"/>
      <c r="B38" s="5"/>
      <c r="C38" s="7"/>
      <c r="D38" s="7"/>
      <c r="E38" s="7" t="s">
        <v>0</v>
      </c>
      <c r="F38" s="7"/>
      <c r="G38" s="10"/>
      <c r="H38" s="10"/>
      <c r="I38" s="10"/>
      <c r="J38" s="10"/>
      <c r="K38" s="10"/>
      <c r="L38" s="10"/>
      <c r="M38" s="7"/>
      <c r="N38" s="7"/>
      <c r="O38" s="7"/>
      <c r="P38" s="7"/>
      <c r="Q38" s="11" t="s">
        <v>1</v>
      </c>
      <c r="R38" s="7"/>
      <c r="S38" s="10"/>
      <c r="T38" s="10"/>
      <c r="U38" s="10"/>
      <c r="V38" s="10"/>
      <c r="W38" s="10"/>
      <c r="X38" s="10"/>
      <c r="Y38" s="10"/>
      <c r="Z38" s="6"/>
      <c r="AA38" s="7"/>
      <c r="AB38" s="5"/>
      <c r="AC38" s="7"/>
      <c r="AD38" s="7" t="s">
        <v>392</v>
      </c>
      <c r="AE38" s="7"/>
      <c r="AF38" s="7"/>
      <c r="AG38" s="7"/>
      <c r="AH38" s="7"/>
      <c r="AI38" s="7"/>
      <c r="AJ38" s="7"/>
      <c r="AK38" s="7"/>
      <c r="AL38" s="7"/>
      <c r="AM38" s="7"/>
      <c r="AN38" s="7"/>
      <c r="AO38" s="7"/>
      <c r="AP38" s="7"/>
      <c r="AQ38" s="7"/>
      <c r="AR38" s="7"/>
      <c r="AS38" s="7"/>
      <c r="AT38" s="6"/>
      <c r="AU38" s="6"/>
    </row>
    <row r="39" spans="1:61" ht="6" customHeight="1">
      <c r="A39" s="5"/>
      <c r="B39" s="5"/>
      <c r="C39" s="7"/>
      <c r="D39" s="7"/>
      <c r="E39" s="7"/>
      <c r="F39" s="7"/>
      <c r="G39" s="7"/>
      <c r="H39" s="7"/>
      <c r="I39" s="7"/>
      <c r="J39" s="7"/>
      <c r="K39" s="7"/>
      <c r="L39" s="7"/>
      <c r="M39" s="7"/>
      <c r="N39" s="7"/>
      <c r="O39" s="7"/>
      <c r="P39" s="7"/>
      <c r="Q39" s="7"/>
      <c r="R39" s="7"/>
      <c r="S39" s="7"/>
      <c r="T39" s="7"/>
      <c r="U39" s="7"/>
      <c r="V39" s="7"/>
      <c r="W39" s="7"/>
      <c r="X39" s="7"/>
      <c r="Y39" s="7"/>
      <c r="Z39" s="6"/>
      <c r="AA39" s="7"/>
      <c r="AB39" s="5"/>
      <c r="AC39" s="7"/>
      <c r="AD39" s="7"/>
      <c r="AE39" s="7"/>
      <c r="AF39" s="7"/>
      <c r="AG39" s="7"/>
      <c r="AH39" s="7"/>
      <c r="AI39" s="7"/>
      <c r="AJ39" s="7"/>
      <c r="AK39" s="7"/>
      <c r="AL39" s="7"/>
      <c r="AM39" s="7"/>
      <c r="AN39" s="7"/>
      <c r="AO39" s="7"/>
      <c r="AP39" s="7"/>
      <c r="AQ39" s="7"/>
      <c r="AR39" s="7"/>
      <c r="AS39" s="7"/>
      <c r="AT39" s="6"/>
      <c r="AU39" s="6"/>
    </row>
    <row r="40" spans="1:61">
      <c r="A40" s="5"/>
      <c r="B40" s="5"/>
      <c r="C40" s="7"/>
      <c r="D40" s="7"/>
      <c r="E40" s="7" t="s">
        <v>2</v>
      </c>
      <c r="F40" s="7"/>
      <c r="G40" s="7"/>
      <c r="H40" s="7"/>
      <c r="I40" s="10"/>
      <c r="J40" s="10"/>
      <c r="K40" s="10"/>
      <c r="L40" s="10"/>
      <c r="M40" s="10"/>
      <c r="N40" s="10"/>
      <c r="O40" s="10"/>
      <c r="P40" s="7"/>
      <c r="Q40" s="7"/>
      <c r="R40" s="7"/>
      <c r="S40" s="7"/>
      <c r="T40" s="7"/>
      <c r="U40" s="7"/>
      <c r="V40" s="7"/>
      <c r="W40" s="11" t="s">
        <v>5</v>
      </c>
      <c r="X40" s="7"/>
      <c r="Y40" s="10" t="s">
        <v>401</v>
      </c>
      <c r="Z40" s="6"/>
      <c r="AA40" s="7"/>
      <c r="AB40" s="5"/>
      <c r="AC40" s="7"/>
      <c r="AD40" s="10"/>
      <c r="AE40" s="10"/>
      <c r="AF40" s="13" t="str">
        <f>"-"</f>
        <v>-</v>
      </c>
      <c r="AG40" s="10"/>
      <c r="AH40" s="10"/>
      <c r="AI40" s="13" t="str">
        <f>"-"</f>
        <v>-</v>
      </c>
      <c r="AJ40" s="10"/>
      <c r="AK40" s="10"/>
      <c r="AL40" s="10"/>
      <c r="AM40" s="10"/>
      <c r="AN40" s="13"/>
      <c r="AO40" s="13"/>
      <c r="AP40" s="13"/>
      <c r="AQ40" s="13"/>
      <c r="AR40" s="13"/>
      <c r="AS40" s="7"/>
      <c r="AT40" s="6"/>
      <c r="AU40" s="6"/>
    </row>
    <row r="41" spans="1:61" ht="6" customHeight="1">
      <c r="A41" s="5"/>
      <c r="B41" s="5"/>
      <c r="C41" s="7"/>
      <c r="D41" s="7"/>
      <c r="E41" s="7"/>
      <c r="F41" s="7"/>
      <c r="G41" s="7"/>
      <c r="H41" s="7"/>
      <c r="I41" s="7"/>
      <c r="J41" s="7"/>
      <c r="K41" s="7"/>
      <c r="L41" s="7"/>
      <c r="M41" s="7"/>
      <c r="N41" s="7"/>
      <c r="O41" s="7"/>
      <c r="P41" s="7"/>
      <c r="Q41" s="7"/>
      <c r="R41" s="7"/>
      <c r="S41" s="7"/>
      <c r="T41" s="7"/>
      <c r="U41" s="7"/>
      <c r="V41" s="7"/>
      <c r="W41" s="7"/>
      <c r="X41" s="7"/>
      <c r="Y41" s="7"/>
      <c r="Z41" s="6"/>
      <c r="AA41" s="7"/>
      <c r="AB41" s="5"/>
      <c r="AC41" s="7"/>
      <c r="AD41" s="7"/>
      <c r="AE41" s="7"/>
      <c r="AF41" s="13"/>
      <c r="AG41" s="7"/>
      <c r="AH41" s="7"/>
      <c r="AI41" s="13"/>
      <c r="AJ41" s="7"/>
      <c r="AK41" s="7"/>
      <c r="AL41" s="7"/>
      <c r="AM41" s="7"/>
      <c r="AN41" s="7"/>
      <c r="AO41" s="7"/>
      <c r="AP41" s="7"/>
      <c r="AQ41" s="7"/>
      <c r="AR41" s="7"/>
      <c r="AS41" s="7"/>
      <c r="AT41" s="6"/>
      <c r="AU41" s="6"/>
    </row>
    <row r="42" spans="1:61">
      <c r="A42" s="5"/>
      <c r="B42" s="5"/>
      <c r="C42" s="9" t="s">
        <v>22</v>
      </c>
      <c r="D42" s="7"/>
      <c r="E42" s="7" t="s">
        <v>3</v>
      </c>
      <c r="F42" s="7"/>
      <c r="G42" s="7"/>
      <c r="H42" s="7"/>
      <c r="I42" s="7"/>
      <c r="J42" s="10"/>
      <c r="K42" s="10"/>
      <c r="L42" s="13" t="str">
        <f>"-"</f>
        <v>-</v>
      </c>
      <c r="M42" s="10"/>
      <c r="N42" s="10"/>
      <c r="O42" s="13" t="str">
        <f>"-"</f>
        <v>-</v>
      </c>
      <c r="P42" s="10"/>
      <c r="Q42" s="10"/>
      <c r="R42" s="10"/>
      <c r="S42" s="10"/>
      <c r="T42" s="7"/>
      <c r="U42" s="7"/>
      <c r="V42" s="7"/>
      <c r="W42" s="14" t="s">
        <v>70</v>
      </c>
      <c r="X42" s="12">
        <v>0</v>
      </c>
      <c r="Y42" s="12" t="e">
        <f>VLOOKUP(S14,L100:N102,3,FALSE)</f>
        <v>#N/A</v>
      </c>
      <c r="Z42" s="6"/>
      <c r="AA42" s="7"/>
      <c r="AB42" s="5"/>
      <c r="AC42" s="7"/>
      <c r="AD42" s="7"/>
      <c r="AE42" s="7"/>
      <c r="AF42" s="7"/>
      <c r="AG42" s="7"/>
      <c r="AH42" s="7"/>
      <c r="AI42" s="7"/>
      <c r="AJ42" s="7"/>
      <c r="AK42" s="7"/>
      <c r="AL42" s="7"/>
      <c r="AM42" s="7"/>
      <c r="AN42" s="7"/>
      <c r="AO42" s="7"/>
      <c r="AP42" s="7"/>
      <c r="AQ42" s="7"/>
      <c r="AR42" s="7"/>
      <c r="AS42" s="7"/>
      <c r="AT42" s="6"/>
      <c r="AU42" s="6"/>
    </row>
    <row r="43" spans="1:61">
      <c r="A43" s="5"/>
      <c r="B43" s="5"/>
      <c r="C43" s="7"/>
      <c r="D43" s="7"/>
      <c r="E43" s="7" t="s">
        <v>4</v>
      </c>
      <c r="F43" s="7"/>
      <c r="G43" s="7"/>
      <c r="H43" s="7"/>
      <c r="I43" s="7"/>
      <c r="J43" s="7"/>
      <c r="K43" s="7"/>
      <c r="L43" s="7"/>
      <c r="M43" s="7"/>
      <c r="N43" s="7"/>
      <c r="O43" s="7"/>
      <c r="P43" s="7"/>
      <c r="Q43" s="7"/>
      <c r="R43" s="7"/>
      <c r="S43" s="7"/>
      <c r="T43" s="7"/>
      <c r="U43" s="7"/>
      <c r="V43" s="7"/>
      <c r="W43" s="7"/>
      <c r="X43" s="7"/>
      <c r="Y43" s="7"/>
      <c r="Z43" s="6"/>
      <c r="AA43" s="7"/>
      <c r="AB43" s="5"/>
      <c r="AC43" s="9" t="s">
        <v>45</v>
      </c>
      <c r="AD43" s="7" t="s">
        <v>31</v>
      </c>
      <c r="AE43" s="7"/>
      <c r="AF43" s="7"/>
      <c r="AG43" s="7"/>
      <c r="AH43" s="7"/>
      <c r="AI43" s="7"/>
      <c r="AJ43" s="7"/>
      <c r="AK43" s="7"/>
      <c r="AL43" s="7"/>
      <c r="AM43" s="14" t="s">
        <v>7</v>
      </c>
      <c r="AN43" s="10"/>
      <c r="AO43" s="7"/>
      <c r="AQ43" s="14" t="s">
        <v>8</v>
      </c>
      <c r="AR43" s="32" t="s">
        <v>201</v>
      </c>
      <c r="AS43" s="7"/>
      <c r="AT43" s="6"/>
      <c r="AU43" s="6"/>
    </row>
    <row r="44" spans="1:61" ht="6" customHeight="1">
      <c r="A44" s="5"/>
      <c r="B44" s="5"/>
      <c r="C44" s="7"/>
      <c r="D44" s="7"/>
      <c r="E44" s="7"/>
      <c r="F44" s="7"/>
      <c r="G44" s="7"/>
      <c r="H44" s="7"/>
      <c r="I44" s="7"/>
      <c r="J44" s="7"/>
      <c r="K44" s="7"/>
      <c r="L44" s="7"/>
      <c r="M44" s="7"/>
      <c r="N44" s="7"/>
      <c r="O44" s="7"/>
      <c r="P44" s="7"/>
      <c r="Q44" s="7"/>
      <c r="R44" s="7"/>
      <c r="S44" s="7"/>
      <c r="T44" s="7"/>
      <c r="U44" s="7"/>
      <c r="V44" s="7"/>
      <c r="W44" s="7"/>
      <c r="X44" s="7"/>
      <c r="Y44" s="7"/>
      <c r="Z44" s="6"/>
      <c r="AA44" s="7"/>
      <c r="AB44" s="5"/>
      <c r="AC44" s="7"/>
      <c r="AD44" s="7"/>
      <c r="AE44" s="7"/>
      <c r="AF44" s="7"/>
      <c r="AG44" s="7"/>
      <c r="AH44" s="7"/>
      <c r="AI44" s="7"/>
      <c r="AJ44" s="7"/>
      <c r="AK44" s="7"/>
      <c r="AL44" s="7"/>
      <c r="AM44" s="7"/>
      <c r="AN44" s="7"/>
      <c r="AO44" s="7"/>
      <c r="AP44" s="7"/>
      <c r="AQ44" s="7"/>
      <c r="AR44" s="7"/>
      <c r="AS44" s="7"/>
      <c r="AT44" s="6"/>
      <c r="AU44" s="6"/>
    </row>
    <row r="45" spans="1:61">
      <c r="A45" s="5"/>
      <c r="B45" s="5"/>
      <c r="C45" s="9" t="s">
        <v>23</v>
      </c>
      <c r="D45" s="7"/>
      <c r="E45" s="7" t="s">
        <v>6</v>
      </c>
      <c r="F45" s="7"/>
      <c r="G45" s="7"/>
      <c r="H45" s="7"/>
      <c r="I45" s="7"/>
      <c r="J45" s="7"/>
      <c r="K45" s="7"/>
      <c r="L45" s="7"/>
      <c r="M45" s="7"/>
      <c r="N45" s="7"/>
      <c r="O45" s="7"/>
      <c r="P45" s="7"/>
      <c r="Q45" s="14" t="s">
        <v>7</v>
      </c>
      <c r="R45" s="10"/>
      <c r="S45" s="7"/>
      <c r="T45" s="7"/>
      <c r="U45" s="7"/>
      <c r="V45" s="14" t="s">
        <v>8</v>
      </c>
      <c r="W45" s="32" t="s">
        <v>201</v>
      </c>
      <c r="X45" s="7"/>
      <c r="Y45" s="7"/>
      <c r="Z45" s="6"/>
      <c r="AA45" s="7"/>
      <c r="AB45" s="5"/>
      <c r="AC45" s="9" t="s">
        <v>46</v>
      </c>
      <c r="AD45" s="7" t="s">
        <v>30</v>
      </c>
      <c r="AE45" s="7"/>
      <c r="AF45" s="7"/>
      <c r="AG45" s="7"/>
      <c r="AH45" s="7"/>
      <c r="AI45" s="7"/>
      <c r="AJ45" s="7"/>
      <c r="AK45" s="7"/>
      <c r="AL45" s="7"/>
      <c r="AM45" s="7"/>
      <c r="AN45" s="7"/>
      <c r="AO45" s="7"/>
      <c r="AP45" s="7"/>
      <c r="AQ45" s="7"/>
      <c r="AR45" s="7"/>
      <c r="AS45" s="7"/>
      <c r="AT45" s="6"/>
      <c r="AU45" s="6"/>
    </row>
    <row r="46" spans="1:61" ht="6" customHeight="1">
      <c r="A46" s="5"/>
      <c r="B46" s="5"/>
      <c r="C46" s="7"/>
      <c r="D46" s="7"/>
      <c r="E46" s="7"/>
      <c r="F46" s="7"/>
      <c r="G46" s="7"/>
      <c r="H46" s="7"/>
      <c r="I46" s="7"/>
      <c r="J46" s="7"/>
      <c r="K46" s="7"/>
      <c r="L46" s="7"/>
      <c r="M46" s="7"/>
      <c r="N46" s="7"/>
      <c r="O46" s="7"/>
      <c r="P46" s="7"/>
      <c r="Q46" s="7"/>
      <c r="R46" s="7"/>
      <c r="S46" s="7"/>
      <c r="T46" s="7"/>
      <c r="U46" s="7"/>
      <c r="V46" s="7"/>
      <c r="W46" s="7"/>
      <c r="X46" s="7"/>
      <c r="Y46" s="7"/>
      <c r="Z46" s="6"/>
      <c r="AA46" s="7"/>
      <c r="AB46" s="5"/>
      <c r="AC46" s="7"/>
      <c r="AD46" s="7"/>
      <c r="AE46" s="7"/>
      <c r="AF46" s="7"/>
      <c r="AG46" s="7"/>
      <c r="AH46" s="7"/>
      <c r="AI46" s="7"/>
      <c r="AJ46" s="7"/>
      <c r="AK46" s="7"/>
      <c r="AL46" s="7"/>
      <c r="AM46" s="7"/>
      <c r="AN46" s="7"/>
      <c r="AO46" s="7"/>
      <c r="AP46" s="7"/>
      <c r="AQ46" s="7"/>
      <c r="AR46" s="7"/>
      <c r="AS46" s="7"/>
      <c r="AT46" s="6"/>
      <c r="AU46" s="6"/>
    </row>
    <row r="47" spans="1:61">
      <c r="A47" s="5"/>
      <c r="B47" s="5"/>
      <c r="C47" s="7"/>
      <c r="D47" s="7"/>
      <c r="E47" s="7" t="s">
        <v>9</v>
      </c>
      <c r="F47" s="7"/>
      <c r="G47" s="7"/>
      <c r="H47" s="7"/>
      <c r="I47" s="7"/>
      <c r="J47" s="7"/>
      <c r="L47" s="7"/>
      <c r="M47" s="7"/>
      <c r="N47" s="7"/>
      <c r="O47" s="14" t="s">
        <v>10</v>
      </c>
      <c r="P47" s="10"/>
      <c r="Q47" s="7"/>
      <c r="R47" s="7" t="s">
        <v>198</v>
      </c>
      <c r="T47" s="7"/>
      <c r="U47" s="7"/>
      <c r="V47" s="14" t="s">
        <v>362</v>
      </c>
      <c r="W47" s="10"/>
      <c r="X47" s="7"/>
      <c r="Y47" s="7"/>
      <c r="Z47" s="6"/>
      <c r="AA47" s="7"/>
      <c r="AB47" s="5"/>
      <c r="AC47" s="7"/>
      <c r="AD47" s="7"/>
      <c r="AE47" s="14" t="s">
        <v>7</v>
      </c>
      <c r="AF47" s="32" t="s">
        <v>201</v>
      </c>
      <c r="AG47" s="7"/>
      <c r="AH47" s="7"/>
      <c r="AI47" s="14" t="s">
        <v>8</v>
      </c>
      <c r="AJ47" s="10"/>
      <c r="AK47" s="7"/>
      <c r="AL47" s="7"/>
      <c r="AM47" s="7"/>
      <c r="AN47" s="7"/>
      <c r="AO47" s="7"/>
      <c r="AP47" s="7"/>
      <c r="AQ47" s="7"/>
      <c r="AR47" s="7"/>
      <c r="AS47" s="7"/>
      <c r="AT47" s="6"/>
      <c r="AU47" s="6"/>
    </row>
    <row r="48" spans="1:61" ht="6" customHeight="1" thickBot="1">
      <c r="A48" s="5"/>
      <c r="B48" s="15"/>
      <c r="C48" s="16"/>
      <c r="D48" s="16"/>
      <c r="E48" s="16"/>
      <c r="F48" s="16"/>
      <c r="G48" s="16"/>
      <c r="H48" s="16"/>
      <c r="I48" s="16"/>
      <c r="J48" s="16"/>
      <c r="K48" s="16"/>
      <c r="L48" s="16"/>
      <c r="M48" s="16"/>
      <c r="N48" s="16"/>
      <c r="O48" s="16"/>
      <c r="P48" s="16"/>
      <c r="Q48" s="16"/>
      <c r="R48" s="16"/>
      <c r="S48" s="16"/>
      <c r="T48" s="16"/>
      <c r="U48" s="16"/>
      <c r="V48" s="16"/>
      <c r="W48" s="16"/>
      <c r="X48" s="16"/>
      <c r="Y48" s="16"/>
      <c r="Z48" s="17"/>
      <c r="AA48" s="7"/>
      <c r="AB48" s="15"/>
      <c r="AC48" s="16"/>
      <c r="AD48" s="16"/>
      <c r="AE48" s="16"/>
      <c r="AF48" s="16"/>
      <c r="AG48" s="16"/>
      <c r="AH48" s="16"/>
      <c r="AI48" s="16"/>
      <c r="AJ48" s="16"/>
      <c r="AK48" s="16"/>
      <c r="AL48" s="16"/>
      <c r="AM48" s="16"/>
      <c r="AN48" s="16"/>
      <c r="AO48" s="16"/>
      <c r="AP48" s="16"/>
      <c r="AQ48" s="16"/>
      <c r="AR48" s="16"/>
      <c r="AS48" s="16"/>
      <c r="AT48" s="17"/>
      <c r="AU48" s="6"/>
    </row>
    <row r="49" spans="1:80" ht="6" customHeight="1" thickBot="1">
      <c r="A49" s="5"/>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6"/>
    </row>
    <row r="50" spans="1:80" ht="6" customHeight="1">
      <c r="A50" s="5"/>
      <c r="B50" s="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3"/>
      <c r="AU50" s="6"/>
    </row>
    <row r="51" spans="1:80" ht="15.75">
      <c r="A51" s="5"/>
      <c r="B51" s="5"/>
      <c r="C51" s="111" t="s">
        <v>58</v>
      </c>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6"/>
      <c r="AU51" s="6"/>
      <c r="BM51" s="36" t="s">
        <v>365</v>
      </c>
    </row>
    <row r="52" spans="1:80" ht="6" customHeight="1">
      <c r="A52" s="5"/>
      <c r="B52" s="5"/>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6"/>
      <c r="AU52" s="6"/>
    </row>
    <row r="53" spans="1:80">
      <c r="A53" s="5"/>
      <c r="B53" s="5"/>
      <c r="C53" s="7" t="s">
        <v>24</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6"/>
      <c r="AU53" s="6"/>
      <c r="BA53" s="36" t="s">
        <v>346</v>
      </c>
      <c r="BM53" s="34" t="s">
        <v>347</v>
      </c>
      <c r="BN53" s="34" t="s">
        <v>348</v>
      </c>
      <c r="BO53" s="34" t="s">
        <v>349</v>
      </c>
      <c r="BP53" s="34" t="s">
        <v>350</v>
      </c>
      <c r="BQ53" s="34" t="s">
        <v>351</v>
      </c>
      <c r="BR53" s="34" t="s">
        <v>206</v>
      </c>
      <c r="BT53" s="34" t="s">
        <v>352</v>
      </c>
      <c r="BU53" s="34" t="s">
        <v>353</v>
      </c>
      <c r="BV53" s="34" t="s">
        <v>354</v>
      </c>
      <c r="BW53" s="34" t="s">
        <v>355</v>
      </c>
      <c r="BX53" s="34" t="s">
        <v>356</v>
      </c>
      <c r="BY53" s="34" t="s">
        <v>357</v>
      </c>
      <c r="BZ53" s="34" t="s">
        <v>359</v>
      </c>
      <c r="CA53" s="34" t="s">
        <v>360</v>
      </c>
      <c r="CB53" s="34" t="s">
        <v>358</v>
      </c>
    </row>
    <row r="54" spans="1:80">
      <c r="A54" s="5"/>
      <c r="B54" s="5"/>
      <c r="C54" s="9" t="s">
        <v>72</v>
      </c>
      <c r="D54" s="7"/>
      <c r="E54" s="7" t="s">
        <v>183</v>
      </c>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94">
        <v>112</v>
      </c>
      <c r="AI54" s="94"/>
      <c r="AJ54" s="7"/>
      <c r="AK54" s="61" t="str">
        <f>BT54</f>
        <v/>
      </c>
      <c r="AL54" s="61" t="str">
        <f t="shared" ref="AL54:AS54" si="0">BU54</f>
        <v/>
      </c>
      <c r="AM54" s="61" t="str">
        <f t="shared" si="0"/>
        <v/>
      </c>
      <c r="AN54" s="61" t="str">
        <f t="shared" si="0"/>
        <v/>
      </c>
      <c r="AO54" s="61" t="str">
        <f t="shared" si="0"/>
        <v/>
      </c>
      <c r="AP54" s="61" t="str">
        <f t="shared" si="0"/>
        <v/>
      </c>
      <c r="AQ54" s="61" t="str">
        <f t="shared" si="0"/>
        <v/>
      </c>
      <c r="AR54" s="61" t="str">
        <f t="shared" si="0"/>
        <v/>
      </c>
      <c r="AS54" s="61">
        <f t="shared" si="0"/>
        <v>0</v>
      </c>
      <c r="AT54" s="6"/>
      <c r="AU54" s="6"/>
      <c r="BA54" s="7" t="s">
        <v>183</v>
      </c>
      <c r="BB54" s="7"/>
      <c r="BK54" s="57">
        <f>IF('2'!M14="",0,ROUND('2'!M14,0))</f>
        <v>0</v>
      </c>
      <c r="BM54" s="34">
        <f>ROUNDDOWN(BK54/10000000,0)</f>
        <v>0</v>
      </c>
      <c r="BN54" s="34">
        <f>ROUNDDOWN(RIGHT(BK54,7)/100000,0)</f>
        <v>0</v>
      </c>
      <c r="BO54" s="34">
        <f>ROUNDDOWN(RIGHT(BK54,5)/1000,0)</f>
        <v>0</v>
      </c>
      <c r="BP54" s="34">
        <f>ROUNDDOWN(RIGHT(BK54,3)/100,0)</f>
        <v>0</v>
      </c>
      <c r="BQ54" s="34">
        <f>ROUNDDOWN(RIGHT(BK54,2)/10,0)</f>
        <v>0</v>
      </c>
      <c r="BR54" s="34">
        <f>ROUNDDOWN(RIGHT(BK54,1)/1,0)</f>
        <v>0</v>
      </c>
      <c r="BT54" s="34" t="str">
        <f>IF(BM54&gt;=10,LEFT(BM54,1),"")</f>
        <v/>
      </c>
      <c r="BU54" s="34" t="str">
        <f>IF(BM54&gt;0,RIGHT(BM54,1),"")</f>
        <v/>
      </c>
      <c r="BV54" s="34" t="str">
        <f>IF(BN54&gt;=10,LEFT(BN54,1),IF(BU54&lt;&gt;"",0,""))</f>
        <v/>
      </c>
      <c r="BW54" s="34" t="str">
        <f>IF(BN54&gt;0,RIGHT(BN54,1),IF(BV54="","",0))</f>
        <v/>
      </c>
      <c r="BX54" s="34" t="str">
        <f>IF(BO54&gt;=10,LEFT(BO54,1),IF(BW54="","",0))</f>
        <v/>
      </c>
      <c r="BY54" s="34" t="str">
        <f>IF(BO54&gt;0,RIGHT(BO54,1),IF(BX54="","",0))</f>
        <v/>
      </c>
      <c r="BZ54" s="34" t="str">
        <f>IF(BP54&gt;0,BP54,IF(BY54="","",0))</f>
        <v/>
      </c>
      <c r="CA54" s="34" t="str">
        <f>IF(BQ54&gt;0,BQ54,IF(BZ54="","",0))</f>
        <v/>
      </c>
      <c r="CB54" s="34">
        <f>MAX(0,BR54)</f>
        <v>0</v>
      </c>
    </row>
    <row r="55" spans="1:80" ht="6" customHeight="1">
      <c r="A55" s="5"/>
      <c r="B55" s="5"/>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31"/>
      <c r="AL55" s="31"/>
      <c r="AM55" s="31"/>
      <c r="AN55" s="31"/>
      <c r="AO55" s="31"/>
      <c r="AP55" s="31"/>
      <c r="AQ55" s="31"/>
      <c r="AR55" s="31"/>
      <c r="AS55" s="31"/>
      <c r="AT55" s="6"/>
      <c r="AU55" s="6"/>
      <c r="BM55" s="34"/>
      <c r="BN55" s="34"/>
      <c r="BO55" s="34"/>
      <c r="BP55" s="34"/>
      <c r="BQ55" s="34"/>
      <c r="BR55" s="34"/>
      <c r="BT55" s="34"/>
      <c r="BU55" s="34"/>
      <c r="BV55" s="34"/>
      <c r="BW55" s="34"/>
      <c r="BX55" s="34"/>
      <c r="BY55" s="34"/>
      <c r="BZ55" s="34"/>
      <c r="CA55" s="34"/>
      <c r="CB55" s="34"/>
    </row>
    <row r="56" spans="1:80">
      <c r="A56" s="5"/>
      <c r="B56" s="5"/>
      <c r="C56" s="9" t="s">
        <v>73</v>
      </c>
      <c r="D56" s="7"/>
      <c r="E56" s="7" t="s">
        <v>25</v>
      </c>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94">
        <v>113</v>
      </c>
      <c r="AI56" s="94"/>
      <c r="AJ56" s="7"/>
      <c r="AK56" s="61" t="str">
        <f>BT56</f>
        <v/>
      </c>
      <c r="AL56" s="61" t="str">
        <f t="shared" ref="AL56:AS56" si="1">BU56</f>
        <v/>
      </c>
      <c r="AM56" s="61" t="str">
        <f t="shared" si="1"/>
        <v/>
      </c>
      <c r="AN56" s="61" t="str">
        <f t="shared" si="1"/>
        <v/>
      </c>
      <c r="AO56" s="61" t="str">
        <f t="shared" si="1"/>
        <v/>
      </c>
      <c r="AP56" s="61" t="str">
        <f t="shared" si="1"/>
        <v/>
      </c>
      <c r="AQ56" s="61" t="str">
        <f t="shared" si="1"/>
        <v/>
      </c>
      <c r="AR56" s="61" t="str">
        <f t="shared" si="1"/>
        <v/>
      </c>
      <c r="AS56" s="61">
        <f t="shared" si="1"/>
        <v>0</v>
      </c>
      <c r="AT56" s="6"/>
      <c r="AU56" s="6"/>
      <c r="BA56" s="7" t="s">
        <v>25</v>
      </c>
      <c r="BB56" s="7"/>
      <c r="BK56" s="57">
        <f>IF('2'!M26="",0,ROUND('2'!M26,0))</f>
        <v>0</v>
      </c>
      <c r="BM56" s="34">
        <f t="shared" ref="BM56:BM68" si="2">ROUNDDOWN(BK56/10000000,0)</f>
        <v>0</v>
      </c>
      <c r="BN56" s="34">
        <f t="shared" ref="BN56:BN68" si="3">ROUNDDOWN(RIGHT(BK56,7)/100000,0)</f>
        <v>0</v>
      </c>
      <c r="BO56" s="34">
        <f t="shared" ref="BO56:BO68" si="4">ROUNDDOWN(RIGHT(BK56,5)/1000,0)</f>
        <v>0</v>
      </c>
      <c r="BP56" s="34">
        <f t="shared" ref="BP56:BP68" si="5">ROUNDDOWN(RIGHT(BK56,3)/100,0)</f>
        <v>0</v>
      </c>
      <c r="BQ56" s="34">
        <f t="shared" ref="BQ56:BQ68" si="6">ROUNDDOWN(RIGHT(BK56,2)/10,0)</f>
        <v>0</v>
      </c>
      <c r="BR56" s="34">
        <f t="shared" ref="BR56:BR68" si="7">ROUNDDOWN(RIGHT(BK56,1)/1,0)</f>
        <v>0</v>
      </c>
      <c r="BT56" s="34" t="str">
        <f t="shared" ref="BT56:BT68" si="8">IF(BM56&gt;=10,LEFT(BM56,1),"")</f>
        <v/>
      </c>
      <c r="BU56" s="34" t="str">
        <f t="shared" ref="BU56:BU68" si="9">IF(BM56&gt;0,RIGHT(BM56,1),"")</f>
        <v/>
      </c>
      <c r="BV56" s="34" t="str">
        <f t="shared" ref="BV56:BV68" si="10">IF(BN56&gt;=10,LEFT(BN56,1),IF(BU56&lt;&gt;"",0,""))</f>
        <v/>
      </c>
      <c r="BW56" s="34" t="str">
        <f t="shared" ref="BW56:BW68" si="11">IF(BN56&gt;0,RIGHT(BN56,1),IF(BV56="","",0))</f>
        <v/>
      </c>
      <c r="BX56" s="34" t="str">
        <f t="shared" ref="BX56:BX68" si="12">IF(BO56&gt;=10,LEFT(BO56,1),IF(BW56="","",0))</f>
        <v/>
      </c>
      <c r="BY56" s="34" t="str">
        <f t="shared" ref="BY56:BY68" si="13">IF(BO56&gt;0,RIGHT(BO56,1),IF(BX56="","",0))</f>
        <v/>
      </c>
      <c r="BZ56" s="34" t="str">
        <f t="shared" ref="BZ56:CA56" si="14">IF(BP56&gt;0,BP56,IF(BY56="","",0))</f>
        <v/>
      </c>
      <c r="CA56" s="34" t="str">
        <f t="shared" si="14"/>
        <v/>
      </c>
      <c r="CB56" s="34">
        <f t="shared" ref="CB56:CB68" si="15">MAX(0,BR56)</f>
        <v>0</v>
      </c>
    </row>
    <row r="57" spans="1:80" ht="6" customHeight="1">
      <c r="A57" s="5"/>
      <c r="B57" s="5"/>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31"/>
      <c r="AL57" s="31"/>
      <c r="AM57" s="31"/>
      <c r="AN57" s="31"/>
      <c r="AO57" s="31"/>
      <c r="AP57" s="31"/>
      <c r="AQ57" s="31"/>
      <c r="AR57" s="31"/>
      <c r="AS57" s="31"/>
      <c r="AT57" s="6"/>
      <c r="AU57" s="6"/>
      <c r="BM57" s="34"/>
      <c r="BN57" s="34"/>
      <c r="BO57" s="34"/>
      <c r="BP57" s="34"/>
      <c r="BQ57" s="34"/>
      <c r="BR57" s="34"/>
      <c r="BT57" s="34"/>
      <c r="BU57" s="34"/>
      <c r="BV57" s="34"/>
      <c r="BW57" s="34"/>
      <c r="BX57" s="34"/>
      <c r="BY57" s="34"/>
      <c r="BZ57" s="34"/>
      <c r="CA57" s="34"/>
      <c r="CB57" s="34"/>
    </row>
    <row r="58" spans="1:80">
      <c r="A58" s="5"/>
      <c r="B58" s="5"/>
      <c r="C58" s="9" t="s">
        <v>74</v>
      </c>
      <c r="D58" s="7"/>
      <c r="E58" s="7" t="s">
        <v>26</v>
      </c>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94">
        <v>114</v>
      </c>
      <c r="AI58" s="94"/>
      <c r="AJ58" s="7"/>
      <c r="AK58" s="61" t="str">
        <f>BT58</f>
        <v/>
      </c>
      <c r="AL58" s="61" t="str">
        <f t="shared" ref="AL58:AS58" si="16">BU58</f>
        <v/>
      </c>
      <c r="AM58" s="61" t="str">
        <f t="shared" si="16"/>
        <v/>
      </c>
      <c r="AN58" s="61" t="str">
        <f t="shared" si="16"/>
        <v/>
      </c>
      <c r="AO58" s="61" t="str">
        <f t="shared" si="16"/>
        <v/>
      </c>
      <c r="AP58" s="61" t="str">
        <f t="shared" si="16"/>
        <v/>
      </c>
      <c r="AQ58" s="61" t="str">
        <f t="shared" si="16"/>
        <v/>
      </c>
      <c r="AR58" s="61" t="str">
        <f t="shared" si="16"/>
        <v/>
      </c>
      <c r="AS58" s="61">
        <f t="shared" si="16"/>
        <v>0</v>
      </c>
      <c r="AT58" s="6"/>
      <c r="AU58" s="6"/>
      <c r="BA58" s="7" t="s">
        <v>26</v>
      </c>
      <c r="BB58" s="7"/>
      <c r="BK58" s="57">
        <f>IF('2'!M37="",0,ROUND('2'!M37,0))</f>
        <v>0</v>
      </c>
      <c r="BM58" s="34">
        <f t="shared" si="2"/>
        <v>0</v>
      </c>
      <c r="BN58" s="34">
        <f t="shared" si="3"/>
        <v>0</v>
      </c>
      <c r="BO58" s="34">
        <f t="shared" si="4"/>
        <v>0</v>
      </c>
      <c r="BP58" s="34">
        <f t="shared" si="5"/>
        <v>0</v>
      </c>
      <c r="BQ58" s="34">
        <f t="shared" si="6"/>
        <v>0</v>
      </c>
      <c r="BR58" s="34">
        <f t="shared" si="7"/>
        <v>0</v>
      </c>
      <c r="BT58" s="34" t="str">
        <f t="shared" si="8"/>
        <v/>
      </c>
      <c r="BU58" s="34" t="str">
        <f t="shared" si="9"/>
        <v/>
      </c>
      <c r="BV58" s="34" t="str">
        <f t="shared" si="10"/>
        <v/>
      </c>
      <c r="BW58" s="34" t="str">
        <f t="shared" si="11"/>
        <v/>
      </c>
      <c r="BX58" s="34" t="str">
        <f t="shared" si="12"/>
        <v/>
      </c>
      <c r="BY58" s="34" t="str">
        <f t="shared" si="13"/>
        <v/>
      </c>
      <c r="BZ58" s="34" t="str">
        <f t="shared" ref="BZ58:CA58" si="17">IF(BP58&gt;0,BP58,IF(BY58="","",0))</f>
        <v/>
      </c>
      <c r="CA58" s="34" t="str">
        <f t="shared" si="17"/>
        <v/>
      </c>
      <c r="CB58" s="34">
        <f t="shared" si="15"/>
        <v>0</v>
      </c>
    </row>
    <row r="59" spans="1:80" ht="6" customHeight="1">
      <c r="A59" s="5"/>
      <c r="B59" s="5"/>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31"/>
      <c r="AL59" s="31"/>
      <c r="AM59" s="31"/>
      <c r="AN59" s="31"/>
      <c r="AO59" s="31"/>
      <c r="AP59" s="31"/>
      <c r="AQ59" s="31"/>
      <c r="AR59" s="31"/>
      <c r="AS59" s="31"/>
      <c r="AT59" s="6"/>
      <c r="AU59" s="6"/>
      <c r="BM59" s="34"/>
      <c r="BN59" s="34"/>
      <c r="BO59" s="34"/>
      <c r="BP59" s="34"/>
      <c r="BQ59" s="34"/>
      <c r="BR59" s="34"/>
      <c r="BT59" s="34"/>
      <c r="BU59" s="34"/>
      <c r="BV59" s="34"/>
      <c r="BW59" s="34"/>
      <c r="BX59" s="34"/>
      <c r="BY59" s="34"/>
      <c r="BZ59" s="34"/>
      <c r="CA59" s="34"/>
      <c r="CB59" s="34"/>
    </row>
    <row r="60" spans="1:80">
      <c r="A60" s="5"/>
      <c r="B60" s="5"/>
      <c r="C60" s="9" t="s">
        <v>75</v>
      </c>
      <c r="D60" s="7"/>
      <c r="E60" s="7" t="s">
        <v>76</v>
      </c>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31"/>
      <c r="AL60" s="31"/>
      <c r="AM60" s="31"/>
      <c r="AN60" s="31"/>
      <c r="AO60" s="31"/>
      <c r="AP60" s="31"/>
      <c r="AQ60" s="31"/>
      <c r="AR60" s="31"/>
      <c r="AS60" s="31"/>
      <c r="AT60" s="6"/>
      <c r="AU60" s="6"/>
      <c r="BA60" s="7" t="s">
        <v>343</v>
      </c>
      <c r="BB60" s="7"/>
      <c r="BK60" s="59">
        <f>IF('2'!M50="",0,ROUND('2'!M50,0))</f>
        <v>0</v>
      </c>
      <c r="BM60" s="34">
        <f t="shared" si="2"/>
        <v>0</v>
      </c>
      <c r="BN60" s="34">
        <f t="shared" si="3"/>
        <v>0</v>
      </c>
      <c r="BO60" s="34">
        <f t="shared" si="4"/>
        <v>0</v>
      </c>
      <c r="BP60" s="34">
        <f t="shared" si="5"/>
        <v>0</v>
      </c>
      <c r="BQ60" s="34">
        <f t="shared" si="6"/>
        <v>0</v>
      </c>
      <c r="BR60" s="34">
        <f t="shared" si="7"/>
        <v>0</v>
      </c>
      <c r="BT60" s="34" t="str">
        <f t="shared" si="8"/>
        <v/>
      </c>
      <c r="BU60" s="34" t="str">
        <f t="shared" si="9"/>
        <v/>
      </c>
      <c r="BV60" s="34" t="str">
        <f t="shared" si="10"/>
        <v/>
      </c>
      <c r="BW60" s="34" t="str">
        <f t="shared" si="11"/>
        <v/>
      </c>
      <c r="BX60" s="34" t="str">
        <f t="shared" si="12"/>
        <v/>
      </c>
      <c r="BY60" s="34" t="str">
        <f t="shared" si="13"/>
        <v/>
      </c>
      <c r="BZ60" s="34" t="str">
        <f t="shared" ref="BZ60:CA60" si="18">IF(BP60&gt;0,BP60,IF(BY60="","",0))</f>
        <v/>
      </c>
      <c r="CA60" s="34" t="str">
        <f t="shared" si="18"/>
        <v/>
      </c>
      <c r="CB60" s="34">
        <f t="shared" si="15"/>
        <v>0</v>
      </c>
    </row>
    <row r="61" spans="1:80">
      <c r="A61" s="5"/>
      <c r="B61" s="5"/>
      <c r="C61" s="7"/>
      <c r="D61" s="7"/>
      <c r="E61" s="7" t="s">
        <v>344</v>
      </c>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94">
        <v>115</v>
      </c>
      <c r="AI61" s="94"/>
      <c r="AJ61" s="7"/>
      <c r="AK61" s="61" t="str">
        <f>BT60</f>
        <v/>
      </c>
      <c r="AL61" s="61" t="str">
        <f t="shared" ref="AL61:AS61" si="19">BU60</f>
        <v/>
      </c>
      <c r="AM61" s="61" t="str">
        <f t="shared" si="19"/>
        <v/>
      </c>
      <c r="AN61" s="61" t="str">
        <f t="shared" si="19"/>
        <v/>
      </c>
      <c r="AO61" s="61" t="str">
        <f t="shared" si="19"/>
        <v/>
      </c>
      <c r="AP61" s="61" t="str">
        <f t="shared" si="19"/>
        <v/>
      </c>
      <c r="AQ61" s="61" t="str">
        <f t="shared" si="19"/>
        <v/>
      </c>
      <c r="AR61" s="61" t="str">
        <f t="shared" si="19"/>
        <v/>
      </c>
      <c r="AS61" s="61">
        <f t="shared" si="19"/>
        <v>0</v>
      </c>
      <c r="AT61" s="6"/>
      <c r="AU61" s="6"/>
      <c r="BM61" s="34"/>
      <c r="BN61" s="34"/>
      <c r="BO61" s="34"/>
      <c r="BP61" s="34"/>
      <c r="BQ61" s="34"/>
      <c r="BR61" s="34"/>
      <c r="BT61" s="34"/>
      <c r="BU61" s="34"/>
      <c r="BV61" s="34"/>
      <c r="BW61" s="34"/>
      <c r="BX61" s="34"/>
      <c r="BY61" s="34"/>
      <c r="BZ61" s="34"/>
      <c r="CA61" s="34"/>
      <c r="CB61" s="34"/>
    </row>
    <row r="62" spans="1:80" ht="6" customHeight="1">
      <c r="A62" s="5"/>
      <c r="B62" s="5"/>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31"/>
      <c r="AL62" s="31"/>
      <c r="AM62" s="31"/>
      <c r="AN62" s="31"/>
      <c r="AO62" s="31"/>
      <c r="AP62" s="31"/>
      <c r="AQ62" s="31"/>
      <c r="AR62" s="31"/>
      <c r="AS62" s="31"/>
      <c r="AT62" s="6"/>
      <c r="AU62" s="6"/>
      <c r="BM62" s="34"/>
      <c r="BN62" s="34"/>
      <c r="BO62" s="34"/>
      <c r="BP62" s="34"/>
      <c r="BQ62" s="34"/>
      <c r="BR62" s="34"/>
      <c r="BT62" s="34"/>
      <c r="BU62" s="34"/>
      <c r="BV62" s="34"/>
      <c r="BW62" s="34"/>
      <c r="BX62" s="34"/>
      <c r="BY62" s="34"/>
      <c r="BZ62" s="34"/>
      <c r="CA62" s="34"/>
      <c r="CB62" s="34"/>
    </row>
    <row r="63" spans="1:80">
      <c r="A63" s="5"/>
      <c r="B63" s="5"/>
      <c r="C63" s="9" t="s">
        <v>77</v>
      </c>
      <c r="D63" s="7"/>
      <c r="E63" s="7" t="s">
        <v>27</v>
      </c>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31"/>
      <c r="AL63" s="31"/>
      <c r="AM63" s="31"/>
      <c r="AN63" s="31"/>
      <c r="AO63" s="31"/>
      <c r="AP63" s="31"/>
      <c r="AQ63" s="31"/>
      <c r="AR63" s="31"/>
      <c r="AS63" s="31"/>
      <c r="AT63" s="6"/>
      <c r="AU63" s="6"/>
      <c r="BA63" s="4" t="s">
        <v>370</v>
      </c>
      <c r="BK63" s="57">
        <f>ROUND(SUM(BK54:BK60),-2)</f>
        <v>0</v>
      </c>
      <c r="BM63" s="34">
        <f t="shared" si="2"/>
        <v>0</v>
      </c>
      <c r="BN63" s="34">
        <f t="shared" si="3"/>
        <v>0</v>
      </c>
      <c r="BO63" s="34">
        <f t="shared" si="4"/>
        <v>0</v>
      </c>
      <c r="BP63" s="34">
        <f t="shared" si="5"/>
        <v>0</v>
      </c>
      <c r="BQ63" s="34">
        <f t="shared" si="6"/>
        <v>0</v>
      </c>
      <c r="BR63" s="34">
        <f t="shared" si="7"/>
        <v>0</v>
      </c>
      <c r="BT63" s="34" t="str">
        <f t="shared" si="8"/>
        <v/>
      </c>
      <c r="BU63" s="34" t="str">
        <f t="shared" si="9"/>
        <v/>
      </c>
      <c r="BV63" s="34" t="str">
        <f t="shared" si="10"/>
        <v/>
      </c>
      <c r="BW63" s="34" t="str">
        <f t="shared" si="11"/>
        <v/>
      </c>
      <c r="BX63" s="34" t="str">
        <f t="shared" si="12"/>
        <v/>
      </c>
      <c r="BY63" s="34" t="str">
        <f t="shared" si="13"/>
        <v/>
      </c>
      <c r="BZ63" s="34" t="str">
        <f t="shared" ref="BZ63:CA63" si="20">IF(BP63&gt;0,BP63,IF(BY63="","",0))</f>
        <v/>
      </c>
      <c r="CA63" s="34" t="str">
        <f t="shared" si="20"/>
        <v/>
      </c>
      <c r="CB63" s="34">
        <f t="shared" si="15"/>
        <v>0</v>
      </c>
    </row>
    <row r="64" spans="1:80">
      <c r="A64" s="5"/>
      <c r="B64" s="5"/>
      <c r="C64" s="7"/>
      <c r="D64" s="7"/>
      <c r="E64" s="7" t="s">
        <v>28</v>
      </c>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94">
        <v>116</v>
      </c>
      <c r="AI64" s="94"/>
      <c r="AJ64" s="7"/>
      <c r="AK64" s="61" t="str">
        <f>BT63</f>
        <v/>
      </c>
      <c r="AL64" s="61" t="str">
        <f t="shared" ref="AL64:AS64" si="21">BU63</f>
        <v/>
      </c>
      <c r="AM64" s="61" t="str">
        <f t="shared" si="21"/>
        <v/>
      </c>
      <c r="AN64" s="61" t="str">
        <f t="shared" si="21"/>
        <v/>
      </c>
      <c r="AO64" s="61" t="str">
        <f t="shared" si="21"/>
        <v/>
      </c>
      <c r="AP64" s="61" t="str">
        <f t="shared" si="21"/>
        <v/>
      </c>
      <c r="AQ64" s="61" t="str">
        <f t="shared" si="21"/>
        <v/>
      </c>
      <c r="AR64" s="61" t="str">
        <f t="shared" si="21"/>
        <v/>
      </c>
      <c r="AS64" s="61">
        <f t="shared" si="21"/>
        <v>0</v>
      </c>
      <c r="AT64" s="6"/>
      <c r="AU64" s="6"/>
      <c r="BA64" s="4" t="s">
        <v>371</v>
      </c>
      <c r="BK64" s="60">
        <f>VLOOKUP(BF137,BF107:BG133,2,FALSE)</f>
        <v>3000000</v>
      </c>
      <c r="BM64" s="34">
        <f t="shared" si="2"/>
        <v>0</v>
      </c>
      <c r="BN64" s="34">
        <f t="shared" si="3"/>
        <v>30</v>
      </c>
      <c r="BO64" s="34">
        <f t="shared" si="4"/>
        <v>0</v>
      </c>
      <c r="BP64" s="34">
        <f t="shared" si="5"/>
        <v>0</v>
      </c>
      <c r="BQ64" s="34">
        <f t="shared" si="6"/>
        <v>0</v>
      </c>
      <c r="BR64" s="34">
        <f t="shared" si="7"/>
        <v>0</v>
      </c>
      <c r="BT64" s="34" t="str">
        <f t="shared" si="8"/>
        <v/>
      </c>
      <c r="BU64" s="34" t="str">
        <f t="shared" si="9"/>
        <v/>
      </c>
      <c r="BV64" s="34" t="str">
        <f t="shared" si="10"/>
        <v>3</v>
      </c>
      <c r="BW64" s="34" t="str">
        <f t="shared" si="11"/>
        <v>0</v>
      </c>
      <c r="BX64" s="34">
        <f t="shared" si="12"/>
        <v>0</v>
      </c>
      <c r="BY64" s="34">
        <f t="shared" si="13"/>
        <v>0</v>
      </c>
      <c r="BZ64" s="34">
        <f t="shared" ref="BZ64:CA64" si="22">IF(BP64&gt;0,BP64,IF(BY64="","",0))</f>
        <v>0</v>
      </c>
      <c r="CA64" s="34">
        <f t="shared" si="22"/>
        <v>0</v>
      </c>
      <c r="CB64" s="34">
        <f t="shared" si="15"/>
        <v>0</v>
      </c>
    </row>
    <row r="65" spans="1:80" ht="6" customHeight="1">
      <c r="A65" s="5"/>
      <c r="B65" s="5"/>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6"/>
      <c r="AU65" s="6"/>
      <c r="BK65" s="58"/>
      <c r="BM65" s="34"/>
      <c r="BN65" s="34"/>
      <c r="BO65" s="34"/>
      <c r="BP65" s="34"/>
      <c r="BQ65" s="34"/>
      <c r="BR65" s="34"/>
      <c r="BT65" s="34"/>
      <c r="BU65" s="34"/>
      <c r="BV65" s="34"/>
      <c r="BW65" s="34"/>
      <c r="BX65" s="34"/>
      <c r="BY65" s="34"/>
      <c r="BZ65" s="34"/>
      <c r="CA65" s="34"/>
      <c r="CB65" s="34"/>
    </row>
    <row r="66" spans="1:80">
      <c r="A66" s="5"/>
      <c r="B66" s="5"/>
      <c r="C66" s="7"/>
      <c r="D66" s="7"/>
      <c r="E66" s="7" t="s">
        <v>29</v>
      </c>
      <c r="F66" s="7"/>
      <c r="G66" s="7"/>
      <c r="H66" s="7"/>
      <c r="I66" s="115" t="str">
        <f>BH101</f>
        <v/>
      </c>
      <c r="J66" s="116"/>
      <c r="K66" s="116"/>
      <c r="L66" s="116"/>
      <c r="M66" s="116"/>
      <c r="N66" s="116"/>
      <c r="O66" s="116"/>
      <c r="P66" s="116"/>
      <c r="Q66" s="116"/>
      <c r="R66" s="116"/>
      <c r="S66" s="116"/>
      <c r="T66" s="116"/>
      <c r="U66" s="116"/>
      <c r="V66" s="116"/>
      <c r="W66" s="116"/>
      <c r="X66" s="116"/>
      <c r="Y66" s="116"/>
      <c r="Z66" s="116"/>
      <c r="AA66" s="116"/>
      <c r="AB66" s="116"/>
      <c r="AC66" s="116"/>
      <c r="AD66" s="116"/>
      <c r="AE66" s="116"/>
      <c r="AF66" s="116"/>
      <c r="AG66" s="116"/>
      <c r="AH66" s="116"/>
      <c r="AI66" s="116"/>
      <c r="AJ66" s="116"/>
      <c r="AK66" s="116"/>
      <c r="AL66" s="116"/>
      <c r="AM66" s="116"/>
      <c r="AN66" s="116"/>
      <c r="AO66" s="116"/>
      <c r="AP66" s="116"/>
      <c r="AQ66" s="116"/>
      <c r="AR66" s="116"/>
      <c r="AS66" s="117"/>
      <c r="AT66" s="6"/>
      <c r="AU66" s="6"/>
      <c r="BA66" s="4" t="s">
        <v>345</v>
      </c>
      <c r="BK66" s="58">
        <f>BK63-BK64</f>
        <v>-3000000</v>
      </c>
      <c r="BM66" s="34">
        <f t="shared" si="2"/>
        <v>0</v>
      </c>
      <c r="BN66" s="34">
        <f t="shared" si="3"/>
        <v>30</v>
      </c>
      <c r="BO66" s="34">
        <f t="shared" si="4"/>
        <v>0</v>
      </c>
      <c r="BP66" s="34">
        <f t="shared" si="5"/>
        <v>0</v>
      </c>
      <c r="BQ66" s="34">
        <f t="shared" si="6"/>
        <v>0</v>
      </c>
      <c r="BR66" s="34">
        <f t="shared" si="7"/>
        <v>0</v>
      </c>
      <c r="BT66" s="34" t="str">
        <f t="shared" si="8"/>
        <v/>
      </c>
      <c r="BU66" s="34" t="str">
        <f t="shared" si="9"/>
        <v/>
      </c>
      <c r="BV66" s="34" t="str">
        <f t="shared" si="10"/>
        <v>3</v>
      </c>
      <c r="BW66" s="34" t="str">
        <f t="shared" si="11"/>
        <v>0</v>
      </c>
      <c r="BX66" s="34">
        <f t="shared" si="12"/>
        <v>0</v>
      </c>
      <c r="BY66" s="34">
        <f t="shared" si="13"/>
        <v>0</v>
      </c>
      <c r="BZ66" s="34">
        <f t="shared" ref="BZ66:CA66" si="23">IF(BP66&gt;0,BP66,IF(BY66="","",0))</f>
        <v>0</v>
      </c>
      <c r="CA66" s="34">
        <f t="shared" si="23"/>
        <v>0</v>
      </c>
      <c r="CB66" s="34">
        <f t="shared" si="15"/>
        <v>0</v>
      </c>
    </row>
    <row r="67" spans="1:80" ht="6" customHeight="1">
      <c r="A67" s="5"/>
      <c r="B67" s="5"/>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6"/>
      <c r="AU67" s="6"/>
      <c r="BK67" s="60"/>
      <c r="BM67" s="34"/>
      <c r="BN67" s="34"/>
      <c r="BO67" s="34"/>
      <c r="BP67" s="34"/>
      <c r="BQ67" s="34"/>
      <c r="BR67" s="34"/>
      <c r="BT67" s="34"/>
      <c r="BU67" s="34"/>
      <c r="BV67" s="34"/>
      <c r="BW67" s="34"/>
      <c r="BX67" s="34"/>
      <c r="BY67" s="34"/>
      <c r="BZ67" s="34"/>
      <c r="CA67" s="34"/>
      <c r="CB67" s="34"/>
    </row>
    <row r="68" spans="1:80">
      <c r="A68" s="5"/>
      <c r="B68" s="5"/>
      <c r="C68" s="7" t="s">
        <v>47</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6"/>
      <c r="AU68" s="6"/>
      <c r="BA68" s="4" t="s">
        <v>372</v>
      </c>
      <c r="BK68" s="62">
        <f>IF(BK66&gt;=0,ROUND(BK66*1%,0),0)</f>
        <v>0</v>
      </c>
      <c r="BM68" s="34">
        <f t="shared" si="2"/>
        <v>0</v>
      </c>
      <c r="BN68" s="34">
        <f t="shared" si="3"/>
        <v>0</v>
      </c>
      <c r="BO68" s="34">
        <f t="shared" si="4"/>
        <v>0</v>
      </c>
      <c r="BP68" s="34">
        <f t="shared" si="5"/>
        <v>0</v>
      </c>
      <c r="BQ68" s="34">
        <f t="shared" si="6"/>
        <v>0</v>
      </c>
      <c r="BR68" s="34">
        <f t="shared" si="7"/>
        <v>0</v>
      </c>
      <c r="BT68" s="34" t="str">
        <f t="shared" si="8"/>
        <v/>
      </c>
      <c r="BU68" s="34" t="str">
        <f t="shared" si="9"/>
        <v/>
      </c>
      <c r="BV68" s="34" t="str">
        <f t="shared" si="10"/>
        <v/>
      </c>
      <c r="BW68" s="34" t="str">
        <f t="shared" si="11"/>
        <v/>
      </c>
      <c r="BX68" s="34" t="str">
        <f t="shared" si="12"/>
        <v/>
      </c>
      <c r="BY68" s="34" t="str">
        <f t="shared" si="13"/>
        <v/>
      </c>
      <c r="BZ68" s="34" t="str">
        <f t="shared" ref="BZ68:CA68" si="24">IF(BP68&gt;0,BP68,IF(BY68="","",0))</f>
        <v/>
      </c>
      <c r="CA68" s="34" t="str">
        <f t="shared" si="24"/>
        <v/>
      </c>
      <c r="CB68" s="34">
        <f t="shared" si="15"/>
        <v>0</v>
      </c>
    </row>
    <row r="69" spans="1:80" ht="6" customHeight="1">
      <c r="A69" s="5"/>
      <c r="B69" s="5"/>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6"/>
      <c r="AU69" s="6"/>
      <c r="BK69" s="58"/>
      <c r="BM69" s="34"/>
      <c r="BN69" s="34"/>
      <c r="BO69" s="34"/>
      <c r="BP69" s="34"/>
      <c r="BQ69" s="34"/>
      <c r="BR69" s="34"/>
      <c r="BT69" s="34"/>
      <c r="BU69" s="34"/>
      <c r="BV69" s="34"/>
      <c r="BW69" s="34"/>
      <c r="BX69" s="34"/>
      <c r="BY69" s="34"/>
      <c r="BZ69" s="34"/>
      <c r="CA69" s="34"/>
      <c r="CB69" s="34"/>
    </row>
    <row r="70" spans="1:80">
      <c r="A70" s="5"/>
      <c r="B70" s="5"/>
      <c r="C70" s="9" t="s">
        <v>78</v>
      </c>
      <c r="D70" s="7"/>
      <c r="E70" s="7" t="s">
        <v>48</v>
      </c>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94">
        <v>118</v>
      </c>
      <c r="AI70" s="94"/>
      <c r="AJ70" s="7"/>
      <c r="AK70" s="61" t="str">
        <f>BT68</f>
        <v/>
      </c>
      <c r="AL70" s="61" t="str">
        <f t="shared" ref="AL70:AS70" si="25">BU68</f>
        <v/>
      </c>
      <c r="AM70" s="61" t="str">
        <f t="shared" si="25"/>
        <v/>
      </c>
      <c r="AN70" s="61" t="str">
        <f t="shared" si="25"/>
        <v/>
      </c>
      <c r="AO70" s="61" t="str">
        <f t="shared" si="25"/>
        <v/>
      </c>
      <c r="AP70" s="61" t="str">
        <f t="shared" si="25"/>
        <v/>
      </c>
      <c r="AQ70" s="61" t="str">
        <f t="shared" si="25"/>
        <v/>
      </c>
      <c r="AR70" s="61" t="str">
        <f t="shared" si="25"/>
        <v/>
      </c>
      <c r="AS70" s="61">
        <f t="shared" si="25"/>
        <v>0</v>
      </c>
      <c r="AT70" s="6"/>
      <c r="AU70" s="6"/>
      <c r="BA70" s="4" t="s">
        <v>367</v>
      </c>
      <c r="BK70" s="60">
        <f>ROUND(IF(AND(AK72="",AL72="",AM72="",AN72="",AO72="",AP72="",AQ72="",AR72="",AS72=""),0,(CONCATENATE(AK72,AL72,AM72,AN72,AO72,AP72,AQ72,AR72,AS72)))+1-1,0)</f>
        <v>0</v>
      </c>
      <c r="BM70" s="34"/>
      <c r="BN70" s="34"/>
      <c r="BO70" s="34"/>
      <c r="BP70" s="34"/>
      <c r="BQ70" s="34"/>
      <c r="BR70" s="34"/>
      <c r="BT70" s="34"/>
      <c r="BU70" s="34"/>
      <c r="BV70" s="34"/>
      <c r="BW70" s="34"/>
      <c r="BX70" s="34"/>
      <c r="BY70" s="34"/>
      <c r="BZ70" s="34"/>
      <c r="CA70" s="34"/>
      <c r="CB70" s="34"/>
    </row>
    <row r="71" spans="1:80" ht="6" customHeight="1">
      <c r="A71" s="5"/>
      <c r="B71" s="5"/>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31"/>
      <c r="AL71" s="31"/>
      <c r="AM71" s="31"/>
      <c r="AN71" s="31"/>
      <c r="AO71" s="31"/>
      <c r="AP71" s="31"/>
      <c r="AQ71" s="31"/>
      <c r="AR71" s="31"/>
      <c r="AS71" s="31"/>
      <c r="AT71" s="6"/>
      <c r="AU71" s="6"/>
      <c r="BK71" s="58"/>
      <c r="BM71" s="34"/>
      <c r="BN71" s="34"/>
      <c r="BO71" s="34"/>
      <c r="BP71" s="34"/>
      <c r="BQ71" s="34"/>
      <c r="BR71" s="34"/>
      <c r="BT71" s="34"/>
      <c r="BU71" s="34"/>
      <c r="BV71" s="34"/>
      <c r="BW71" s="34"/>
      <c r="BX71" s="34"/>
      <c r="BY71" s="34"/>
      <c r="BZ71" s="34"/>
      <c r="CA71" s="34"/>
      <c r="CB71" s="34"/>
    </row>
    <row r="72" spans="1:80">
      <c r="A72" s="5"/>
      <c r="B72" s="5"/>
      <c r="C72" s="9" t="s">
        <v>79</v>
      </c>
      <c r="D72" s="7"/>
      <c r="E72" s="7" t="s">
        <v>184</v>
      </c>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94">
        <v>119</v>
      </c>
      <c r="AI72" s="94"/>
      <c r="AJ72" s="7"/>
      <c r="AK72" s="30"/>
      <c r="AL72" s="30"/>
      <c r="AM72" s="30"/>
      <c r="AN72" s="30"/>
      <c r="AO72" s="30"/>
      <c r="AP72" s="30"/>
      <c r="AQ72" s="30"/>
      <c r="AR72" s="30"/>
      <c r="AS72" s="30">
        <v>0</v>
      </c>
      <c r="AT72" s="6"/>
      <c r="AU72" s="6"/>
      <c r="BA72" s="4" t="s">
        <v>368</v>
      </c>
      <c r="BK72" s="62">
        <f>ROUND(SUM(BK68:BK70),0)</f>
        <v>0</v>
      </c>
      <c r="BM72" s="34">
        <f t="shared" ref="BM72" si="26">ROUNDDOWN(BK72/10000000,0)</f>
        <v>0</v>
      </c>
      <c r="BN72" s="34">
        <f t="shared" ref="BN72" si="27">ROUNDDOWN(RIGHT(BK72,7)/100000,0)</f>
        <v>0</v>
      </c>
      <c r="BO72" s="34">
        <f t="shared" ref="BO72" si="28">ROUNDDOWN(RIGHT(BK72,5)/1000,0)</f>
        <v>0</v>
      </c>
      <c r="BP72" s="34">
        <f t="shared" ref="BP72" si="29">ROUNDDOWN(RIGHT(BK72,3)/100,0)</f>
        <v>0</v>
      </c>
      <c r="BQ72" s="34">
        <f t="shared" ref="BQ72" si="30">ROUNDDOWN(RIGHT(BK72,2)/10,0)</f>
        <v>0</v>
      </c>
      <c r="BR72" s="34">
        <f t="shared" ref="BR72" si="31">ROUNDDOWN(RIGHT(BK72,1)/1,0)</f>
        <v>0</v>
      </c>
      <c r="BT72" s="34" t="str">
        <f t="shared" ref="BT72" si="32">IF(BM72&gt;=10,LEFT(BM72,1),"")</f>
        <v/>
      </c>
      <c r="BU72" s="34" t="str">
        <f t="shared" ref="BU72" si="33">IF(BM72&gt;0,RIGHT(BM72,1),"")</f>
        <v/>
      </c>
      <c r="BV72" s="34" t="str">
        <f t="shared" ref="BV72" si="34">IF(BN72&gt;=10,LEFT(BN72,1),IF(BU72&lt;&gt;"",0,""))</f>
        <v/>
      </c>
      <c r="BW72" s="34" t="str">
        <f t="shared" ref="BW72" si="35">IF(BN72&gt;0,RIGHT(BN72,1),IF(BV72="","",0))</f>
        <v/>
      </c>
      <c r="BX72" s="34" t="str">
        <f t="shared" ref="BX72" si="36">IF(BO72&gt;=10,LEFT(BO72,1),IF(BW72="","",0))</f>
        <v/>
      </c>
      <c r="BY72" s="34" t="str">
        <f t="shared" ref="BY72" si="37">IF(BO72&gt;0,RIGHT(BO72,1),IF(BX72="","",0))</f>
        <v/>
      </c>
      <c r="BZ72" s="34" t="str">
        <f t="shared" ref="BZ72" si="38">IF(BP72&gt;0,BP72,IF(BY72="","",0))</f>
        <v/>
      </c>
      <c r="CA72" s="34" t="str">
        <f t="shared" ref="CA72" si="39">IF(BQ72&gt;0,BQ72,IF(BZ72="","",0))</f>
        <v/>
      </c>
      <c r="CB72" s="34">
        <f t="shared" ref="CB72" si="40">MAX(0,BR72)</f>
        <v>0</v>
      </c>
    </row>
    <row r="73" spans="1:80" ht="6" customHeight="1">
      <c r="A73" s="5"/>
      <c r="B73" s="5"/>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31"/>
      <c r="AL73" s="31"/>
      <c r="AM73" s="31"/>
      <c r="AN73" s="31"/>
      <c r="AO73" s="31"/>
      <c r="AP73" s="31"/>
      <c r="AQ73" s="31"/>
      <c r="AR73" s="31"/>
      <c r="AS73" s="31"/>
      <c r="AT73" s="6"/>
      <c r="AU73" s="6"/>
      <c r="BM73" s="34"/>
      <c r="BN73" s="34"/>
      <c r="BO73" s="34"/>
      <c r="BP73" s="34"/>
      <c r="BQ73" s="34"/>
      <c r="BR73" s="34"/>
      <c r="BT73" s="34"/>
      <c r="BU73" s="34"/>
      <c r="BV73" s="34"/>
      <c r="BW73" s="34"/>
      <c r="BX73" s="34"/>
      <c r="BY73" s="34"/>
      <c r="BZ73" s="34"/>
      <c r="CA73" s="34"/>
      <c r="CB73" s="34"/>
    </row>
    <row r="74" spans="1:80">
      <c r="A74" s="5"/>
      <c r="B74" s="5"/>
      <c r="C74" s="9" t="s">
        <v>80</v>
      </c>
      <c r="D74" s="7"/>
      <c r="E74" s="7" t="s">
        <v>49</v>
      </c>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94">
        <v>135</v>
      </c>
      <c r="AI74" s="94"/>
      <c r="AJ74" s="7"/>
      <c r="AK74" s="61" t="str">
        <f>BT72</f>
        <v/>
      </c>
      <c r="AL74" s="61" t="str">
        <f t="shared" ref="AL74:AS74" si="41">BU72</f>
        <v/>
      </c>
      <c r="AM74" s="61" t="str">
        <f t="shared" si="41"/>
        <v/>
      </c>
      <c r="AN74" s="61" t="str">
        <f t="shared" si="41"/>
        <v/>
      </c>
      <c r="AO74" s="61" t="str">
        <f t="shared" si="41"/>
        <v/>
      </c>
      <c r="AP74" s="61" t="str">
        <f t="shared" si="41"/>
        <v/>
      </c>
      <c r="AQ74" s="61" t="str">
        <f t="shared" si="41"/>
        <v/>
      </c>
      <c r="AR74" s="61" t="str">
        <f t="shared" si="41"/>
        <v/>
      </c>
      <c r="AS74" s="61">
        <f t="shared" si="41"/>
        <v>0</v>
      </c>
      <c r="AT74" s="6"/>
      <c r="AU74" s="6"/>
      <c r="BA74" s="4" t="s">
        <v>363</v>
      </c>
      <c r="BK74" s="60">
        <f>IF(AM83="",0,AM83)</f>
        <v>0</v>
      </c>
      <c r="BM74" s="34">
        <f t="shared" ref="BM74:BM76" si="42">ROUNDDOWN(BK74/10000000,0)</f>
        <v>0</v>
      </c>
      <c r="BN74" s="34">
        <f t="shared" ref="BN74:BN76" si="43">ROUNDDOWN(RIGHT(BK74,7)/100000,0)</f>
        <v>0</v>
      </c>
      <c r="BO74" s="34">
        <f t="shared" ref="BO74:BO76" si="44">ROUNDDOWN(RIGHT(BK74,5)/1000,0)</f>
        <v>0</v>
      </c>
      <c r="BP74" s="34">
        <f t="shared" ref="BP74:BP76" si="45">ROUNDDOWN(RIGHT(BK74,3)/100,0)</f>
        <v>0</v>
      </c>
      <c r="BQ74" s="34">
        <f t="shared" ref="BQ74:BQ76" si="46">ROUNDDOWN(RIGHT(BK74,2)/10,0)</f>
        <v>0</v>
      </c>
      <c r="BR74" s="34">
        <f t="shared" ref="BR74:BR76" si="47">ROUNDDOWN(RIGHT(BK74,1)/1,0)</f>
        <v>0</v>
      </c>
      <c r="BT74" s="34" t="str">
        <f t="shared" ref="BT74:BT76" si="48">IF(BM74&gt;=10,LEFT(BM74,1),"")</f>
        <v/>
      </c>
      <c r="BU74" s="34" t="str">
        <f t="shared" ref="BU74:BU76" si="49">IF(BM74&gt;0,RIGHT(BM74,1),"")</f>
        <v/>
      </c>
      <c r="BV74" s="34" t="str">
        <f t="shared" ref="BV74:BV76" si="50">IF(BN74&gt;=10,LEFT(BN74,1),IF(BU74&lt;&gt;"",0,""))</f>
        <v/>
      </c>
      <c r="BW74" s="34" t="str">
        <f t="shared" ref="BW74:BW76" si="51">IF(BN74&gt;0,RIGHT(BN74,1),IF(BV74="","",0))</f>
        <v/>
      </c>
      <c r="BX74" s="34" t="str">
        <f t="shared" ref="BX74:BX76" si="52">IF(BO74&gt;=10,LEFT(BO74,1),IF(BW74="","",0))</f>
        <v/>
      </c>
      <c r="BY74" s="34" t="str">
        <f t="shared" ref="BY74:BY76" si="53">IF(BO74&gt;0,RIGHT(BO74,1),IF(BX74="","",0))</f>
        <v/>
      </c>
      <c r="BZ74" s="34" t="str">
        <f t="shared" ref="BZ74:BZ76" si="54">IF(BP74&gt;0,BP74,IF(BY74="","",0))</f>
        <v/>
      </c>
      <c r="CA74" s="34" t="str">
        <f t="shared" ref="CA74:CA76" si="55">IF(BQ74&gt;0,BQ74,IF(BZ74="","",0))</f>
        <v/>
      </c>
      <c r="CB74" s="34">
        <f t="shared" ref="CB74:CB76" si="56">MAX(0,BR74)</f>
        <v>0</v>
      </c>
    </row>
    <row r="75" spans="1:80" ht="6" customHeight="1">
      <c r="A75" s="5"/>
      <c r="B75" s="5"/>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6"/>
      <c r="AU75" s="6"/>
      <c r="BK75" s="7"/>
      <c r="BM75" s="34"/>
      <c r="BN75" s="34"/>
      <c r="BO75" s="34"/>
      <c r="BP75" s="34"/>
      <c r="BQ75" s="34"/>
      <c r="BR75" s="34"/>
      <c r="BT75" s="34"/>
      <c r="BU75" s="34"/>
      <c r="BV75" s="34"/>
      <c r="BW75" s="34"/>
      <c r="BX75" s="34"/>
      <c r="BY75" s="34"/>
      <c r="BZ75" s="34"/>
      <c r="CA75" s="34"/>
      <c r="CB75" s="34"/>
    </row>
    <row r="76" spans="1:80">
      <c r="A76" s="5"/>
      <c r="B76" s="5"/>
      <c r="C76" s="9" t="s">
        <v>81</v>
      </c>
      <c r="D76" s="7"/>
      <c r="E76" s="7" t="s">
        <v>50</v>
      </c>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6"/>
      <c r="AU76" s="6"/>
      <c r="BA76" s="4" t="s">
        <v>364</v>
      </c>
      <c r="BK76" s="62">
        <f>IF(BK72&gt;=BK74,BK72-BK74,0)</f>
        <v>0</v>
      </c>
      <c r="BM76" s="34">
        <f t="shared" si="42"/>
        <v>0</v>
      </c>
      <c r="BN76" s="34">
        <f t="shared" si="43"/>
        <v>0</v>
      </c>
      <c r="BO76" s="34">
        <f t="shared" si="44"/>
        <v>0</v>
      </c>
      <c r="BP76" s="34">
        <f t="shared" si="45"/>
        <v>0</v>
      </c>
      <c r="BQ76" s="34">
        <f t="shared" si="46"/>
        <v>0</v>
      </c>
      <c r="BR76" s="34">
        <f t="shared" si="47"/>
        <v>0</v>
      </c>
      <c r="BT76" s="34" t="str">
        <f t="shared" si="48"/>
        <v/>
      </c>
      <c r="BU76" s="34" t="str">
        <f t="shared" si="49"/>
        <v/>
      </c>
      <c r="BV76" s="34" t="str">
        <f t="shared" si="50"/>
        <v/>
      </c>
      <c r="BW76" s="34" t="str">
        <f t="shared" si="51"/>
        <v/>
      </c>
      <c r="BX76" s="34" t="str">
        <f t="shared" si="52"/>
        <v/>
      </c>
      <c r="BY76" s="34" t="str">
        <f t="shared" si="53"/>
        <v/>
      </c>
      <c r="BZ76" s="34" t="str">
        <f t="shared" si="54"/>
        <v/>
      </c>
      <c r="CA76" s="34" t="str">
        <f t="shared" si="55"/>
        <v/>
      </c>
      <c r="CB76" s="34">
        <f t="shared" si="56"/>
        <v>0</v>
      </c>
    </row>
    <row r="77" spans="1:80" ht="6" customHeight="1">
      <c r="A77" s="5"/>
      <c r="B77" s="5"/>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6"/>
      <c r="AU77" s="6"/>
      <c r="BM77" s="34"/>
      <c r="BN77" s="34"/>
      <c r="BO77" s="34"/>
      <c r="BP77" s="34"/>
      <c r="BQ77" s="34"/>
      <c r="BR77" s="34"/>
      <c r="BT77" s="34"/>
      <c r="BU77" s="34"/>
      <c r="BV77" s="34"/>
      <c r="BW77" s="34"/>
      <c r="BX77" s="34"/>
      <c r="BY77" s="34"/>
      <c r="BZ77" s="34"/>
      <c r="CA77" s="34"/>
      <c r="CB77" s="34"/>
    </row>
    <row r="78" spans="1:80" ht="17.25" customHeight="1">
      <c r="A78" s="5"/>
      <c r="B78" s="5"/>
      <c r="C78" s="7"/>
      <c r="D78" s="7"/>
      <c r="E78" s="97"/>
      <c r="F78" s="97"/>
      <c r="G78" s="99" t="s">
        <v>51</v>
      </c>
      <c r="H78" s="99"/>
      <c r="I78" s="99"/>
      <c r="J78" s="99"/>
      <c r="K78" s="99"/>
      <c r="L78" s="99"/>
      <c r="M78" s="99"/>
      <c r="N78" s="99"/>
      <c r="O78" s="97" t="s">
        <v>53</v>
      </c>
      <c r="P78" s="97"/>
      <c r="Q78" s="97"/>
      <c r="R78" s="97"/>
      <c r="S78" s="97"/>
      <c r="T78" s="97"/>
      <c r="U78" s="97"/>
      <c r="V78" s="97"/>
      <c r="W78" s="97"/>
      <c r="X78" s="97"/>
      <c r="Y78" s="97"/>
      <c r="Z78" s="97"/>
      <c r="AA78" s="97"/>
      <c r="AB78" s="97"/>
      <c r="AC78" s="97"/>
      <c r="AD78" s="97"/>
      <c r="AE78" s="97"/>
      <c r="AF78" s="97"/>
      <c r="AG78" s="97" t="s">
        <v>54</v>
      </c>
      <c r="AH78" s="97"/>
      <c r="AI78" s="97"/>
      <c r="AJ78" s="97"/>
      <c r="AK78" s="97"/>
      <c r="AL78" s="97"/>
      <c r="AM78" s="97" t="s">
        <v>52</v>
      </c>
      <c r="AN78" s="97"/>
      <c r="AO78" s="97"/>
      <c r="AP78" s="97"/>
      <c r="AQ78" s="97"/>
      <c r="AR78" s="97"/>
      <c r="AS78" s="97"/>
      <c r="AT78" s="6"/>
      <c r="AU78" s="6"/>
      <c r="BA78" s="4" t="s">
        <v>369</v>
      </c>
      <c r="BK78" s="62">
        <f>ROUND(IF(BK74&gt;=BK72,BK74-BK72,0),0)</f>
        <v>0</v>
      </c>
      <c r="BM78" s="34">
        <f t="shared" ref="BM78" si="57">ROUNDDOWN(BK78/10000000,0)</f>
        <v>0</v>
      </c>
      <c r="BN78" s="34">
        <f t="shared" ref="BN78" si="58">ROUNDDOWN(RIGHT(BK78,7)/100000,0)</f>
        <v>0</v>
      </c>
      <c r="BO78" s="34">
        <f t="shared" ref="BO78" si="59">ROUNDDOWN(RIGHT(BK78,5)/1000,0)</f>
        <v>0</v>
      </c>
      <c r="BP78" s="34">
        <f t="shared" ref="BP78" si="60">ROUNDDOWN(RIGHT(BK78,3)/100,0)</f>
        <v>0</v>
      </c>
      <c r="BQ78" s="34">
        <f t="shared" ref="BQ78" si="61">ROUNDDOWN(RIGHT(BK78,2)/10,0)</f>
        <v>0</v>
      </c>
      <c r="BR78" s="34">
        <f t="shared" ref="BR78" si="62">ROUNDDOWN(RIGHT(BK78,1)/1,0)</f>
        <v>0</v>
      </c>
      <c r="BT78" s="34" t="str">
        <f t="shared" ref="BT78" si="63">IF(BM78&gt;=10,LEFT(BM78,1),"")</f>
        <v/>
      </c>
      <c r="BU78" s="34" t="str">
        <f t="shared" ref="BU78" si="64">IF(BM78&gt;0,RIGHT(BM78,1),"")</f>
        <v/>
      </c>
      <c r="BV78" s="34" t="str">
        <f t="shared" ref="BV78" si="65">IF(BN78&gt;=10,LEFT(BN78,1),IF(BU78&lt;&gt;"",0,""))</f>
        <v/>
      </c>
      <c r="BW78" s="34" t="str">
        <f t="shared" ref="BW78" si="66">IF(BN78&gt;0,RIGHT(BN78,1),IF(BV78="","",0))</f>
        <v/>
      </c>
      <c r="BX78" s="34" t="str">
        <f t="shared" ref="BX78" si="67">IF(BO78&gt;=10,LEFT(BO78,1),IF(BW78="","",0))</f>
        <v/>
      </c>
      <c r="BY78" s="34" t="str">
        <f t="shared" ref="BY78" si="68">IF(BO78&gt;0,RIGHT(BO78,1),IF(BX78="","",0))</f>
        <v/>
      </c>
      <c r="BZ78" s="34" t="str">
        <f t="shared" ref="BZ78" si="69">IF(BP78&gt;0,BP78,IF(BY78="","",0))</f>
        <v/>
      </c>
      <c r="CA78" s="34" t="str">
        <f t="shared" ref="CA78" si="70">IF(BQ78&gt;0,BQ78,IF(BZ78="","",0))</f>
        <v/>
      </c>
      <c r="CB78" s="34">
        <f t="shared" ref="CB78" si="71">MAX(0,BR78)</f>
        <v>0</v>
      </c>
    </row>
    <row r="79" spans="1:80" ht="17.25" customHeight="1">
      <c r="A79" s="5"/>
      <c r="B79" s="5"/>
      <c r="C79" s="7"/>
      <c r="D79" s="7"/>
      <c r="E79" s="97" t="str">
        <f>ROMAN(1)</f>
        <v>I</v>
      </c>
      <c r="F79" s="97"/>
      <c r="G79" s="98"/>
      <c r="H79" s="98"/>
      <c r="I79" s="98"/>
      <c r="J79" s="98"/>
      <c r="K79" s="98"/>
      <c r="L79" s="98"/>
      <c r="M79" s="98"/>
      <c r="N79" s="98"/>
      <c r="O79" s="114"/>
      <c r="P79" s="114"/>
      <c r="Q79" s="114"/>
      <c r="R79" s="114"/>
      <c r="S79" s="114"/>
      <c r="T79" s="114"/>
      <c r="U79" s="114"/>
      <c r="V79" s="114"/>
      <c r="W79" s="114"/>
      <c r="X79" s="114"/>
      <c r="Y79" s="114"/>
      <c r="Z79" s="114"/>
      <c r="AA79" s="114"/>
      <c r="AB79" s="114"/>
      <c r="AC79" s="114"/>
      <c r="AD79" s="114"/>
      <c r="AE79" s="114"/>
      <c r="AF79" s="114"/>
      <c r="AG79" s="113"/>
      <c r="AH79" s="113"/>
      <c r="AI79" s="113"/>
      <c r="AJ79" s="113"/>
      <c r="AK79" s="113"/>
      <c r="AL79" s="113"/>
      <c r="AM79" s="100"/>
      <c r="AN79" s="100"/>
      <c r="AO79" s="100"/>
      <c r="AP79" s="100"/>
      <c r="AQ79" s="100"/>
      <c r="AR79" s="100"/>
      <c r="AS79" s="100"/>
      <c r="AT79" s="6"/>
      <c r="AU79" s="6"/>
    </row>
    <row r="80" spans="1:80" ht="17.25" customHeight="1">
      <c r="A80" s="5"/>
      <c r="B80" s="5"/>
      <c r="C80" s="7"/>
      <c r="D80" s="7"/>
      <c r="E80" s="97" t="str">
        <f>ROMAN(2)</f>
        <v>II</v>
      </c>
      <c r="F80" s="97"/>
      <c r="G80" s="98"/>
      <c r="H80" s="98"/>
      <c r="I80" s="98"/>
      <c r="J80" s="98"/>
      <c r="K80" s="98"/>
      <c r="L80" s="98"/>
      <c r="M80" s="98"/>
      <c r="N80" s="98"/>
      <c r="O80" s="114"/>
      <c r="P80" s="114"/>
      <c r="Q80" s="114"/>
      <c r="R80" s="114"/>
      <c r="S80" s="114"/>
      <c r="T80" s="114"/>
      <c r="U80" s="114"/>
      <c r="V80" s="114"/>
      <c r="W80" s="114"/>
      <c r="X80" s="114"/>
      <c r="Y80" s="114"/>
      <c r="Z80" s="114"/>
      <c r="AA80" s="114"/>
      <c r="AB80" s="114"/>
      <c r="AC80" s="114"/>
      <c r="AD80" s="114"/>
      <c r="AE80" s="114"/>
      <c r="AF80" s="114"/>
      <c r="AG80" s="113"/>
      <c r="AH80" s="113"/>
      <c r="AI80" s="113"/>
      <c r="AJ80" s="113"/>
      <c r="AK80" s="113"/>
      <c r="AL80" s="113"/>
      <c r="AM80" s="100"/>
      <c r="AN80" s="100"/>
      <c r="AO80" s="100"/>
      <c r="AP80" s="100"/>
      <c r="AQ80" s="100"/>
      <c r="AR80" s="100"/>
      <c r="AS80" s="100"/>
      <c r="AT80" s="6"/>
      <c r="AU80" s="6"/>
    </row>
    <row r="81" spans="1:68" ht="17.25" customHeight="1">
      <c r="A81" s="5"/>
      <c r="B81" s="5"/>
      <c r="C81" s="7"/>
      <c r="D81" s="7"/>
      <c r="E81" s="97" t="str">
        <f>ROMAN(3)</f>
        <v>III</v>
      </c>
      <c r="F81" s="97"/>
      <c r="G81" s="98"/>
      <c r="H81" s="98"/>
      <c r="I81" s="98"/>
      <c r="J81" s="98"/>
      <c r="K81" s="98"/>
      <c r="L81" s="98"/>
      <c r="M81" s="98"/>
      <c r="N81" s="98"/>
      <c r="O81" s="114"/>
      <c r="P81" s="114"/>
      <c r="Q81" s="114"/>
      <c r="R81" s="114"/>
      <c r="S81" s="114"/>
      <c r="T81" s="114"/>
      <c r="U81" s="114"/>
      <c r="V81" s="114"/>
      <c r="W81" s="114"/>
      <c r="X81" s="114"/>
      <c r="Y81" s="114"/>
      <c r="Z81" s="114"/>
      <c r="AA81" s="114"/>
      <c r="AB81" s="114"/>
      <c r="AC81" s="114"/>
      <c r="AD81" s="114"/>
      <c r="AE81" s="114"/>
      <c r="AF81" s="114"/>
      <c r="AG81" s="113"/>
      <c r="AH81" s="113"/>
      <c r="AI81" s="113"/>
      <c r="AJ81" s="113"/>
      <c r="AK81" s="113"/>
      <c r="AL81" s="113"/>
      <c r="AM81" s="100"/>
      <c r="AN81" s="100"/>
      <c r="AO81" s="100"/>
      <c r="AP81" s="100"/>
      <c r="AQ81" s="100"/>
      <c r="AR81" s="100"/>
      <c r="AS81" s="100"/>
      <c r="AT81" s="6"/>
      <c r="AU81" s="6"/>
    </row>
    <row r="82" spans="1:68" ht="6" customHeight="1">
      <c r="A82" s="5"/>
      <c r="B82" s="5"/>
      <c r="C82" s="7"/>
      <c r="D82" s="7"/>
      <c r="E82" s="19"/>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1"/>
      <c r="AI82" s="19"/>
      <c r="AJ82" s="20"/>
      <c r="AK82" s="20"/>
      <c r="AL82" s="20"/>
      <c r="AM82" s="28"/>
      <c r="AN82" s="28"/>
      <c r="AO82" s="28"/>
      <c r="AP82" s="28"/>
      <c r="AQ82" s="28"/>
      <c r="AR82" s="28"/>
      <c r="AS82" s="29"/>
      <c r="AT82" s="6"/>
      <c r="AU82" s="6"/>
    </row>
    <row r="83" spans="1:68">
      <c r="A83" s="5"/>
      <c r="B83" s="5"/>
      <c r="C83" s="7"/>
      <c r="D83" s="7"/>
      <c r="E83" s="22" t="s">
        <v>55</v>
      </c>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23"/>
      <c r="AI83" s="24"/>
      <c r="AJ83" s="94">
        <v>137</v>
      </c>
      <c r="AK83" s="94"/>
      <c r="AL83" s="7"/>
      <c r="AM83" s="95" t="str">
        <f>IF(AND(AM79="",AM80="",AM81=""),"",SUM(AM79:AS81))</f>
        <v/>
      </c>
      <c r="AN83" s="95"/>
      <c r="AO83" s="95"/>
      <c r="AP83" s="95"/>
      <c r="AQ83" s="95"/>
      <c r="AR83" s="95"/>
      <c r="AS83" s="96"/>
      <c r="AT83" s="6"/>
      <c r="AU83" s="6"/>
    </row>
    <row r="84" spans="1:68" ht="6" customHeight="1">
      <c r="A84" s="5"/>
      <c r="B84" s="5"/>
      <c r="C84" s="7"/>
      <c r="D84" s="7"/>
      <c r="E84" s="25"/>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7"/>
      <c r="AI84" s="25"/>
      <c r="AJ84" s="26"/>
      <c r="AK84" s="26"/>
      <c r="AL84" s="26"/>
      <c r="AM84" s="26"/>
      <c r="AN84" s="26"/>
      <c r="AO84" s="26"/>
      <c r="AP84" s="26"/>
      <c r="AQ84" s="26"/>
      <c r="AR84" s="26"/>
      <c r="AS84" s="27"/>
      <c r="AT84" s="6"/>
      <c r="AU84" s="6"/>
    </row>
    <row r="85" spans="1:68" ht="6" customHeight="1">
      <c r="A85" s="5"/>
      <c r="B85" s="5"/>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6"/>
      <c r="AU85" s="6"/>
    </row>
    <row r="86" spans="1:68">
      <c r="A86" s="5"/>
      <c r="B86" s="5"/>
      <c r="C86" s="9" t="s">
        <v>82</v>
      </c>
      <c r="D86" s="7"/>
      <c r="E86" s="7" t="s">
        <v>56</v>
      </c>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94">
        <v>149</v>
      </c>
      <c r="AI86" s="94"/>
      <c r="AJ86" s="7"/>
      <c r="AK86" s="63" t="str">
        <f>BT76</f>
        <v/>
      </c>
      <c r="AL86" s="63" t="str">
        <f t="shared" ref="AL86:AS86" si="72">BU76</f>
        <v/>
      </c>
      <c r="AM86" s="63" t="str">
        <f t="shared" si="72"/>
        <v/>
      </c>
      <c r="AN86" s="63" t="str">
        <f t="shared" si="72"/>
        <v/>
      </c>
      <c r="AO86" s="63" t="str">
        <f t="shared" si="72"/>
        <v/>
      </c>
      <c r="AP86" s="63" t="str">
        <f t="shared" si="72"/>
        <v/>
      </c>
      <c r="AQ86" s="63" t="str">
        <f t="shared" si="72"/>
        <v/>
      </c>
      <c r="AR86" s="63" t="str">
        <f t="shared" si="72"/>
        <v/>
      </c>
      <c r="AS86" s="63">
        <f t="shared" si="72"/>
        <v>0</v>
      </c>
      <c r="AT86" s="6"/>
      <c r="AU86" s="6"/>
    </row>
    <row r="87" spans="1:68" ht="6" customHeight="1">
      <c r="A87" s="5"/>
      <c r="B87" s="5"/>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18"/>
      <c r="AL87" s="18"/>
      <c r="AM87" s="18"/>
      <c r="AN87" s="18"/>
      <c r="AO87" s="18"/>
      <c r="AP87" s="18"/>
      <c r="AQ87" s="18"/>
      <c r="AR87" s="18"/>
      <c r="AS87" s="18"/>
      <c r="AT87" s="6"/>
      <c r="AU87" s="6"/>
    </row>
    <row r="88" spans="1:68">
      <c r="A88" s="5"/>
      <c r="B88" s="5"/>
      <c r="C88" s="9" t="s">
        <v>83</v>
      </c>
      <c r="D88" s="7"/>
      <c r="E88" s="7" t="s">
        <v>57</v>
      </c>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94">
        <v>151</v>
      </c>
      <c r="AI88" s="94"/>
      <c r="AJ88" s="7"/>
      <c r="AK88" s="63" t="str">
        <f>BT78</f>
        <v/>
      </c>
      <c r="AL88" s="63" t="str">
        <f t="shared" ref="AL88:AS88" si="73">BU78</f>
        <v/>
      </c>
      <c r="AM88" s="63" t="str">
        <f t="shared" si="73"/>
        <v/>
      </c>
      <c r="AN88" s="63" t="str">
        <f t="shared" si="73"/>
        <v/>
      </c>
      <c r="AO88" s="63" t="str">
        <f t="shared" si="73"/>
        <v/>
      </c>
      <c r="AP88" s="63" t="str">
        <f t="shared" si="73"/>
        <v/>
      </c>
      <c r="AQ88" s="63" t="str">
        <f t="shared" si="73"/>
        <v/>
      </c>
      <c r="AR88" s="63" t="str">
        <f t="shared" si="73"/>
        <v/>
      </c>
      <c r="AS88" s="63">
        <f t="shared" si="73"/>
        <v>0</v>
      </c>
      <c r="AT88" s="6"/>
      <c r="AU88" s="6"/>
    </row>
    <row r="89" spans="1:68" ht="6" customHeight="1" thickBot="1">
      <c r="A89" s="5"/>
      <c r="B89" s="15"/>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7"/>
      <c r="AU89" s="6"/>
    </row>
    <row r="90" spans="1:68" ht="6" customHeight="1">
      <c r="A90" s="5"/>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6"/>
    </row>
    <row r="91" spans="1:68">
      <c r="A91" s="5"/>
      <c r="B91" s="7" t="s">
        <v>69</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6"/>
    </row>
    <row r="92" spans="1:68" ht="6" customHeight="1" thickBot="1">
      <c r="A92" s="15"/>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7"/>
    </row>
    <row r="93" spans="1:68">
      <c r="BG93" s="36" t="s">
        <v>304</v>
      </c>
    </row>
    <row r="94" spans="1:68" hidden="1">
      <c r="G94" s="4" t="s">
        <v>180</v>
      </c>
      <c r="H94" s="4" t="s">
        <v>181</v>
      </c>
      <c r="L94" s="4" t="s">
        <v>182</v>
      </c>
    </row>
    <row r="95" spans="1:68" hidden="1">
      <c r="L95" s="4">
        <v>1</v>
      </c>
      <c r="M95" s="4">
        <v>2</v>
      </c>
      <c r="N95" s="4">
        <v>3</v>
      </c>
      <c r="O95" s="4">
        <v>4</v>
      </c>
      <c r="P95" s="4">
        <v>5</v>
      </c>
      <c r="Q95" s="4">
        <v>10</v>
      </c>
      <c r="BF95" s="4" t="s">
        <v>306</v>
      </c>
      <c r="BG95" s="34" t="s">
        <v>305</v>
      </c>
      <c r="BH95" s="34" t="s">
        <v>202</v>
      </c>
      <c r="BI95" s="34" t="s">
        <v>203</v>
      </c>
      <c r="BJ95" s="34" t="s">
        <v>204</v>
      </c>
      <c r="BK95" s="34" t="s">
        <v>205</v>
      </c>
      <c r="BL95" s="34"/>
      <c r="BM95" s="34" t="s">
        <v>206</v>
      </c>
      <c r="BO95" s="4">
        <v>1</v>
      </c>
      <c r="BP95" s="4" t="s">
        <v>208</v>
      </c>
    </row>
    <row r="96" spans="1:68" hidden="1">
      <c r="G96" s="4" t="s">
        <v>154</v>
      </c>
      <c r="H96" s="4">
        <v>1</v>
      </c>
      <c r="I96" s="4" t="s">
        <v>154</v>
      </c>
      <c r="L96" s="4" t="e">
        <f>VLOOKUP(P14,$G$96:$H$121,2,FALSE)</f>
        <v>#N/A</v>
      </c>
      <c r="M96" s="4" t="e">
        <f>VLOOKUP(Q14,$G$96:$H$121,2,FALSE)</f>
        <v>#N/A</v>
      </c>
      <c r="N96" s="4" t="e">
        <f>VLOOKUP(R14,$G$96:$H$121,2,FALSE)</f>
        <v>#N/A</v>
      </c>
      <c r="O96" s="4" t="e">
        <f>VLOOKUP(S14,$G$96:$H$121,2,FALSE)</f>
        <v>#N/A</v>
      </c>
      <c r="P96" s="4" t="e">
        <f>VLOOKUP(T14,$G$96:$H$121,2,FALSE)</f>
        <v>#N/A</v>
      </c>
      <c r="Q96" s="4" t="e">
        <f>VLOOKUP(Y14,$G$96:$H$121,2,FALSE)</f>
        <v>#N/A</v>
      </c>
      <c r="BF96" s="4" t="str">
        <f>CONCATENATE(AK64,AL64,AM64,AN64,AO64,AP64,AQ64,AR64,AS64)</f>
        <v>0</v>
      </c>
      <c r="BG96" s="34">
        <f>BF96+1-1</f>
        <v>0</v>
      </c>
      <c r="BH96" s="35">
        <f>ROUNDDOWN(BG96/10000000,0)</f>
        <v>0</v>
      </c>
      <c r="BI96" s="35">
        <f>ROUNDDOWN(RIGHT(BG96,7)/100000,0)</f>
        <v>0</v>
      </c>
      <c r="BJ96" s="35">
        <f>ROUNDDOWN(RIGHT(BG96,5)/1000,0)</f>
        <v>0</v>
      </c>
      <c r="BK96" s="35">
        <f>ROUNDDOWN(RIGHT(BG96,3)/100,0)</f>
        <v>0</v>
      </c>
      <c r="BL96" s="35"/>
      <c r="BM96" s="35">
        <f>ROUNDDOWN(RIGHT(BG96,2),0)</f>
        <v>0</v>
      </c>
      <c r="BO96" s="4">
        <v>2</v>
      </c>
      <c r="BP96" s="4" t="s">
        <v>207</v>
      </c>
    </row>
    <row r="97" spans="7:68" hidden="1">
      <c r="G97" s="4" t="s">
        <v>160</v>
      </c>
      <c r="H97" s="4">
        <v>2</v>
      </c>
      <c r="I97" s="4" t="s">
        <v>160</v>
      </c>
      <c r="L97" s="4" t="e">
        <f>IF(EXACT(P14,VLOOKUP(L96,$H$96:$I$121,2,FALSE)),"CAPITAL LETTER","NOT CAPITAL LETTER")</f>
        <v>#N/A</v>
      </c>
      <c r="M97" s="4" t="e">
        <f>IF(EXACT(Q14,VLOOKUP(M96,$H$96:$I$121,2,FALSE)),"CAPITAL LETTER","NOT CAPITAL LETTER")</f>
        <v>#N/A</v>
      </c>
      <c r="N97" s="4" t="e">
        <f>IF(EXACT(R14,VLOOKUP(N96,$H$96:$I$121,2,FALSE)),"CAPITAL LETTER","NOT CAPITAL LETTER")</f>
        <v>#N/A</v>
      </c>
      <c r="O97" s="4" t="e">
        <f>IF(EXACT(S14,VLOOKUP(O96,$H$96:$I$121,2,FALSE)),"CAPITAL LETTER","NOT CAPITAL LETTER")</f>
        <v>#N/A</v>
      </c>
      <c r="P97" s="4" t="e">
        <f>IF(EXACT(T14,VLOOKUP(P96,$H$96:$I$121,2,FALSE)),"CAPITAL LETTER","NOT CAPITAL LETTER")</f>
        <v>#N/A</v>
      </c>
      <c r="Q97" s="4" t="e">
        <f>IF(EXACT(Y14,VLOOKUP(Q96,$H$96:$I$121,2,FALSE)),"CAPITAL LETTER","NOT CAPITAL LETTER")</f>
        <v>#N/A</v>
      </c>
      <c r="BF97" s="33"/>
      <c r="BG97" s="34" t="s">
        <v>302</v>
      </c>
      <c r="BH97" s="34" t="e">
        <f>VLOOKUP(BH96,$BO$95:$BP$193,2)</f>
        <v>#N/A</v>
      </c>
      <c r="BI97" s="34" t="e">
        <f>VLOOKUP(BI96,$BO$95:$BP$193,2)</f>
        <v>#N/A</v>
      </c>
      <c r="BJ97" s="34" t="e">
        <f>VLOOKUP(BJ96,$BO$95:$BP$193,2)</f>
        <v>#N/A</v>
      </c>
      <c r="BK97" s="34" t="e">
        <f>VLOOKUP(BK96,$BO$95:$BP$193,2)</f>
        <v>#N/A</v>
      </c>
      <c r="BL97" s="34"/>
      <c r="BM97" s="34" t="e">
        <f>VLOOKUP(BM96,$BO$95:$BP$193,2)</f>
        <v>#N/A</v>
      </c>
      <c r="BO97" s="4">
        <v>3</v>
      </c>
      <c r="BP97" s="4" t="s">
        <v>209</v>
      </c>
    </row>
    <row r="98" spans="7:68" hidden="1">
      <c r="G98" s="4" t="s">
        <v>161</v>
      </c>
      <c r="H98" s="4">
        <v>3</v>
      </c>
      <c r="I98" s="4" t="s">
        <v>161</v>
      </c>
      <c r="BG98" s="4" t="s">
        <v>303</v>
      </c>
      <c r="BH98" s="4" t="str">
        <f>IF(BH96=0,"",CONCATENATE(BH97," ",BH95," "))</f>
        <v/>
      </c>
      <c r="BI98" s="4" t="str">
        <f>IF(BI96=0,"",CONCATENATE(BI97," ",BI95," "))</f>
        <v/>
      </c>
      <c r="BJ98" s="4" t="str">
        <f>IF(BJ96=0,"",CONCATENATE(BJ97," ",BJ95," "))</f>
        <v/>
      </c>
      <c r="BK98" s="4" t="str">
        <f>IF(BK96=0,"",CONCATENATE(BK97," ",BK95," "))</f>
        <v/>
      </c>
      <c r="BL98" s="4" t="str">
        <f>IF(SUM(BI96:BK96)=0,"",IF(BM96=0,"","and "))</f>
        <v/>
      </c>
      <c r="BM98" s="4" t="str">
        <f>IF(BM96=0,"",CONCATENATE(BM97," "))</f>
        <v/>
      </c>
      <c r="BO98" s="4">
        <v>4</v>
      </c>
      <c r="BP98" s="4" t="s">
        <v>210</v>
      </c>
    </row>
    <row r="99" spans="7:68" hidden="1">
      <c r="G99" s="4" t="s">
        <v>159</v>
      </c>
      <c r="H99" s="4">
        <v>4</v>
      </c>
      <c r="I99" s="4" t="s">
        <v>159</v>
      </c>
      <c r="L99" s="4" t="s">
        <v>186</v>
      </c>
      <c r="M99" s="4" t="s">
        <v>187</v>
      </c>
      <c r="N99" s="4" t="s">
        <v>188</v>
      </c>
      <c r="BO99" s="4">
        <v>5</v>
      </c>
      <c r="BP99" s="4" t="s">
        <v>211</v>
      </c>
    </row>
    <row r="100" spans="7:68" hidden="1">
      <c r="G100" s="4" t="s">
        <v>155</v>
      </c>
      <c r="H100" s="4">
        <v>5</v>
      </c>
      <c r="I100" s="4" t="s">
        <v>155</v>
      </c>
      <c r="L100" s="4" t="s">
        <v>161</v>
      </c>
      <c r="M100" s="4" t="s">
        <v>189</v>
      </c>
      <c r="N100" s="4">
        <v>3</v>
      </c>
      <c r="BG100" s="4" t="s">
        <v>342</v>
      </c>
      <c r="BH100" s="4" t="str">
        <f>UPPER(CONCATENATE(BH98,BI98,BJ98,BK98,BL98,BM98,"only"))</f>
        <v>ONLY</v>
      </c>
      <c r="BO100" s="4">
        <v>6</v>
      </c>
      <c r="BP100" s="4" t="s">
        <v>212</v>
      </c>
    </row>
    <row r="101" spans="7:68" hidden="1">
      <c r="G101" s="4" t="s">
        <v>162</v>
      </c>
      <c r="H101" s="4">
        <v>6</v>
      </c>
      <c r="I101" s="4" t="s">
        <v>162</v>
      </c>
      <c r="L101" s="4" t="s">
        <v>163</v>
      </c>
      <c r="M101" s="4" t="s">
        <v>190</v>
      </c>
      <c r="N101" s="4">
        <v>2</v>
      </c>
      <c r="BG101" s="4" t="s">
        <v>361</v>
      </c>
      <c r="BH101" s="4" t="str">
        <f>IF(SUM(BG96:BM96)=0,"",BH100)</f>
        <v/>
      </c>
      <c r="BO101" s="4">
        <v>7</v>
      </c>
      <c r="BP101" s="4" t="s">
        <v>213</v>
      </c>
    </row>
    <row r="102" spans="7:68" hidden="1">
      <c r="G102" s="4" t="s">
        <v>158</v>
      </c>
      <c r="H102" s="4">
        <v>7</v>
      </c>
      <c r="I102" s="4" t="s">
        <v>158</v>
      </c>
      <c r="L102" s="4" t="s">
        <v>157</v>
      </c>
      <c r="M102" s="4" t="s">
        <v>191</v>
      </c>
      <c r="N102" s="4">
        <v>1</v>
      </c>
      <c r="BO102" s="4">
        <v>8</v>
      </c>
      <c r="BP102" s="4" t="s">
        <v>214</v>
      </c>
    </row>
    <row r="103" spans="7:68" hidden="1">
      <c r="G103" s="4" t="s">
        <v>163</v>
      </c>
      <c r="H103" s="4">
        <v>8</v>
      </c>
      <c r="I103" s="4" t="s">
        <v>163</v>
      </c>
      <c r="BO103" s="4">
        <v>9</v>
      </c>
      <c r="BP103" s="4" t="s">
        <v>215</v>
      </c>
    </row>
    <row r="104" spans="7:68" hidden="1">
      <c r="G104" s="4" t="s">
        <v>156</v>
      </c>
      <c r="H104" s="4">
        <v>9</v>
      </c>
      <c r="I104" s="4" t="s">
        <v>156</v>
      </c>
      <c r="BO104" s="4">
        <v>10</v>
      </c>
      <c r="BP104" s="4" t="s">
        <v>387</v>
      </c>
    </row>
    <row r="105" spans="7:68" hidden="1">
      <c r="G105" s="4" t="s">
        <v>164</v>
      </c>
      <c r="H105" s="4">
        <v>10</v>
      </c>
      <c r="I105" s="4" t="s">
        <v>164</v>
      </c>
      <c r="BF105" s="36" t="s">
        <v>403</v>
      </c>
      <c r="BG105" s="36" t="s">
        <v>431</v>
      </c>
      <c r="BH105" s="36" t="s">
        <v>433</v>
      </c>
      <c r="BO105" s="4">
        <v>11</v>
      </c>
      <c r="BP105" s="4" t="s">
        <v>216</v>
      </c>
    </row>
    <row r="106" spans="7:68" hidden="1">
      <c r="G106" s="4" t="s">
        <v>165</v>
      </c>
      <c r="H106" s="4">
        <v>11</v>
      </c>
      <c r="I106" s="4" t="s">
        <v>165</v>
      </c>
      <c r="BF106" s="4" t="s">
        <v>435</v>
      </c>
      <c r="BH106" s="4">
        <v>0</v>
      </c>
      <c r="BO106" s="4">
        <v>12</v>
      </c>
      <c r="BP106" s="4" t="s">
        <v>217</v>
      </c>
    </row>
    <row r="107" spans="7:68" hidden="1">
      <c r="G107" s="4" t="s">
        <v>166</v>
      </c>
      <c r="H107" s="4">
        <v>12</v>
      </c>
      <c r="I107" s="4" t="s">
        <v>166</v>
      </c>
      <c r="BF107" s="4" t="s">
        <v>419</v>
      </c>
      <c r="BG107" s="4">
        <v>1500000</v>
      </c>
      <c r="BH107" s="4">
        <v>1</v>
      </c>
      <c r="BO107" s="4">
        <v>13</v>
      </c>
      <c r="BP107" s="4" t="s">
        <v>218</v>
      </c>
    </row>
    <row r="108" spans="7:68" hidden="1">
      <c r="G108" s="4" t="s">
        <v>167</v>
      </c>
      <c r="H108" s="4">
        <v>13</v>
      </c>
      <c r="I108" s="4" t="s">
        <v>167</v>
      </c>
      <c r="BF108" s="4" t="s">
        <v>404</v>
      </c>
      <c r="BG108" s="4">
        <v>1500000</v>
      </c>
      <c r="BH108" s="4">
        <v>2</v>
      </c>
      <c r="BO108" s="4">
        <v>14</v>
      </c>
      <c r="BP108" s="4" t="s">
        <v>219</v>
      </c>
    </row>
    <row r="109" spans="7:68" hidden="1">
      <c r="G109" s="4" t="s">
        <v>168</v>
      </c>
      <c r="H109" s="4">
        <v>14</v>
      </c>
      <c r="I109" s="4" t="s">
        <v>168</v>
      </c>
      <c r="BF109" s="4" t="s">
        <v>405</v>
      </c>
      <c r="BG109" s="4">
        <v>1500000</v>
      </c>
      <c r="BH109" s="4">
        <v>3</v>
      </c>
      <c r="BO109" s="4">
        <v>15</v>
      </c>
      <c r="BP109" s="4" t="s">
        <v>220</v>
      </c>
    </row>
    <row r="110" spans="7:68" hidden="1">
      <c r="G110" s="4" t="s">
        <v>169</v>
      </c>
      <c r="H110" s="4">
        <v>15</v>
      </c>
      <c r="I110" s="4" t="s">
        <v>169</v>
      </c>
      <c r="BF110" s="4" t="s">
        <v>406</v>
      </c>
      <c r="BG110" s="4">
        <v>1500000</v>
      </c>
      <c r="BH110" s="4">
        <v>4</v>
      </c>
      <c r="BO110" s="4">
        <v>16</v>
      </c>
      <c r="BP110" s="4" t="s">
        <v>221</v>
      </c>
    </row>
    <row r="111" spans="7:68" hidden="1">
      <c r="G111" s="4" t="s">
        <v>157</v>
      </c>
      <c r="H111" s="4">
        <v>16</v>
      </c>
      <c r="I111" s="4" t="s">
        <v>157</v>
      </c>
      <c r="BF111" s="4" t="s">
        <v>439</v>
      </c>
      <c r="BG111" s="4">
        <v>1500000</v>
      </c>
      <c r="BH111" s="4">
        <v>5</v>
      </c>
      <c r="BO111" s="4">
        <v>17</v>
      </c>
      <c r="BP111" s="4" t="s">
        <v>222</v>
      </c>
    </row>
    <row r="112" spans="7:68" hidden="1">
      <c r="G112" s="4" t="s">
        <v>170</v>
      </c>
      <c r="H112" s="4">
        <v>17</v>
      </c>
      <c r="I112" s="4" t="s">
        <v>170</v>
      </c>
      <c r="BF112" s="4" t="s">
        <v>407</v>
      </c>
      <c r="BG112" s="4">
        <v>1500000</v>
      </c>
      <c r="BH112" s="4">
        <v>6</v>
      </c>
      <c r="BO112" s="4">
        <v>18</v>
      </c>
      <c r="BP112" s="4" t="s">
        <v>223</v>
      </c>
    </row>
    <row r="113" spans="1:68" hidden="1">
      <c r="G113" s="4" t="s">
        <v>171</v>
      </c>
      <c r="H113" s="4">
        <v>18</v>
      </c>
      <c r="I113" s="4" t="s">
        <v>171</v>
      </c>
      <c r="BF113" s="4" t="s">
        <v>408</v>
      </c>
      <c r="BG113" s="4">
        <v>1500000</v>
      </c>
      <c r="BH113" s="4">
        <v>7</v>
      </c>
      <c r="BO113" s="4">
        <v>19</v>
      </c>
      <c r="BP113" s="4" t="s">
        <v>224</v>
      </c>
    </row>
    <row r="114" spans="1:68" hidden="1">
      <c r="G114" s="4" t="s">
        <v>172</v>
      </c>
      <c r="H114" s="4">
        <v>19</v>
      </c>
      <c r="I114" s="4" t="s">
        <v>172</v>
      </c>
      <c r="BF114" s="4" t="s">
        <v>409</v>
      </c>
      <c r="BG114" s="4">
        <v>1500000</v>
      </c>
      <c r="BH114" s="4">
        <v>8</v>
      </c>
      <c r="BO114" s="4">
        <v>20</v>
      </c>
      <c r="BP114" s="4" t="s">
        <v>225</v>
      </c>
    </row>
    <row r="115" spans="1:68" hidden="1">
      <c r="G115" s="4" t="s">
        <v>173</v>
      </c>
      <c r="H115" s="4">
        <v>20</v>
      </c>
      <c r="I115" s="4" t="s">
        <v>173</v>
      </c>
      <c r="BF115" s="4" t="s">
        <v>410</v>
      </c>
      <c r="BG115" s="4">
        <v>1500000</v>
      </c>
      <c r="BH115" s="4">
        <v>9</v>
      </c>
      <c r="BO115" s="4">
        <v>21</v>
      </c>
      <c r="BP115" s="4" t="s">
        <v>226</v>
      </c>
    </row>
    <row r="116" spans="1:68" hidden="1">
      <c r="G116" s="4" t="s">
        <v>174</v>
      </c>
      <c r="H116" s="4">
        <v>21</v>
      </c>
      <c r="I116" s="4" t="s">
        <v>174</v>
      </c>
      <c r="BF116" s="4" t="s">
        <v>411</v>
      </c>
      <c r="BG116" s="4">
        <v>1500000</v>
      </c>
      <c r="BH116" s="4">
        <v>10</v>
      </c>
      <c r="BO116" s="4">
        <v>22</v>
      </c>
      <c r="BP116" s="4" t="s">
        <v>227</v>
      </c>
    </row>
    <row r="117" spans="1:68" hidden="1">
      <c r="G117" s="4" t="s">
        <v>175</v>
      </c>
      <c r="H117" s="4">
        <v>22</v>
      </c>
      <c r="I117" s="4" t="s">
        <v>175</v>
      </c>
      <c r="BF117" s="4" t="s">
        <v>412</v>
      </c>
      <c r="BG117" s="4">
        <v>1500000</v>
      </c>
      <c r="BH117" s="4">
        <v>11</v>
      </c>
      <c r="BO117" s="4">
        <v>23</v>
      </c>
      <c r="BP117" s="4" t="s">
        <v>228</v>
      </c>
    </row>
    <row r="118" spans="1:68" hidden="1">
      <c r="G118" s="4" t="s">
        <v>177</v>
      </c>
      <c r="H118" s="4">
        <v>23</v>
      </c>
      <c r="I118" s="4" t="s">
        <v>177</v>
      </c>
      <c r="BF118" s="4" t="s">
        <v>413</v>
      </c>
      <c r="BG118" s="4">
        <v>1500000</v>
      </c>
      <c r="BH118" s="4">
        <v>12</v>
      </c>
      <c r="BO118" s="4">
        <v>24</v>
      </c>
      <c r="BP118" s="4" t="s">
        <v>229</v>
      </c>
    </row>
    <row r="119" spans="1:68" hidden="1">
      <c r="G119" s="4" t="s">
        <v>178</v>
      </c>
      <c r="H119" s="4">
        <v>24</v>
      </c>
      <c r="I119" s="4" t="s">
        <v>178</v>
      </c>
      <c r="BF119" s="4" t="s">
        <v>414</v>
      </c>
      <c r="BG119" s="4">
        <v>1500000</v>
      </c>
      <c r="BH119" s="4">
        <v>13</v>
      </c>
      <c r="BO119" s="4">
        <v>25</v>
      </c>
      <c r="BP119" s="4" t="s">
        <v>230</v>
      </c>
    </row>
    <row r="120" spans="1:68" hidden="1">
      <c r="G120" s="4" t="s">
        <v>176</v>
      </c>
      <c r="H120" s="4">
        <v>25</v>
      </c>
      <c r="I120" s="4" t="s">
        <v>176</v>
      </c>
      <c r="BF120" s="4" t="s">
        <v>415</v>
      </c>
      <c r="BG120" s="4">
        <v>1500000</v>
      </c>
      <c r="BH120" s="4">
        <v>14</v>
      </c>
      <c r="BO120" s="4">
        <v>26</v>
      </c>
      <c r="BP120" s="4" t="s">
        <v>231</v>
      </c>
    </row>
    <row r="121" spans="1:68" hidden="1">
      <c r="G121" s="4" t="s">
        <v>179</v>
      </c>
      <c r="H121" s="4">
        <v>26</v>
      </c>
      <c r="I121" s="4" t="s">
        <v>179</v>
      </c>
      <c r="BF121" s="4" t="s">
        <v>416</v>
      </c>
      <c r="BG121" s="4">
        <v>1500000</v>
      </c>
      <c r="BH121" s="4">
        <v>15</v>
      </c>
      <c r="BO121" s="4">
        <v>27</v>
      </c>
      <c r="BP121" s="4" t="s">
        <v>232</v>
      </c>
    </row>
    <row r="122" spans="1:68" hidden="1">
      <c r="BF122" s="4" t="s">
        <v>417</v>
      </c>
      <c r="BG122" s="4">
        <v>1500000</v>
      </c>
      <c r="BH122" s="4">
        <v>16</v>
      </c>
      <c r="BO122" s="4">
        <v>28</v>
      </c>
      <c r="BP122" s="4" t="s">
        <v>233</v>
      </c>
    </row>
    <row r="123" spans="1:68" hidden="1">
      <c r="A123" s="36" t="s">
        <v>199</v>
      </c>
      <c r="BF123" s="4" t="s">
        <v>418</v>
      </c>
      <c r="BG123" s="4">
        <v>1500000</v>
      </c>
      <c r="BH123" s="4">
        <v>17</v>
      </c>
      <c r="BO123" s="4">
        <v>29</v>
      </c>
      <c r="BP123" s="4" t="s">
        <v>234</v>
      </c>
    </row>
    <row r="124" spans="1:68" hidden="1">
      <c r="BF124" s="4" t="s">
        <v>420</v>
      </c>
      <c r="BG124" s="4">
        <v>3000000</v>
      </c>
      <c r="BH124" s="4">
        <v>18</v>
      </c>
      <c r="BO124" s="4">
        <v>30</v>
      </c>
      <c r="BP124" s="4" t="s">
        <v>235</v>
      </c>
    </row>
    <row r="125" spans="1:68" hidden="1">
      <c r="E125" s="4">
        <v>1</v>
      </c>
      <c r="F125" s="4">
        <v>2</v>
      </c>
      <c r="G125" s="4">
        <v>3</v>
      </c>
      <c r="H125" s="4">
        <v>4</v>
      </c>
      <c r="I125" s="4">
        <v>5</v>
      </c>
      <c r="J125" s="4">
        <v>6</v>
      </c>
      <c r="K125" s="4">
        <v>7</v>
      </c>
      <c r="L125" s="4">
        <v>8</v>
      </c>
      <c r="M125" s="4">
        <v>9</v>
      </c>
      <c r="N125" s="4">
        <v>10</v>
      </c>
      <c r="O125" s="4">
        <v>11</v>
      </c>
      <c r="P125" s="4">
        <v>12</v>
      </c>
      <c r="Q125" s="4">
        <v>13</v>
      </c>
      <c r="R125" s="4">
        <v>14</v>
      </c>
      <c r="S125" s="4">
        <v>15</v>
      </c>
      <c r="T125" s="4">
        <v>16</v>
      </c>
      <c r="U125" s="4">
        <v>17</v>
      </c>
      <c r="V125" s="4">
        <v>18</v>
      </c>
      <c r="W125" s="4">
        <v>19</v>
      </c>
      <c r="X125" s="4">
        <v>20</v>
      </c>
      <c r="Y125" s="4">
        <v>21</v>
      </c>
      <c r="BF125" s="4" t="s">
        <v>421</v>
      </c>
      <c r="BG125" s="4">
        <v>3000000</v>
      </c>
      <c r="BH125" s="4">
        <v>19</v>
      </c>
      <c r="BO125" s="4">
        <v>31</v>
      </c>
      <c r="BP125" s="4" t="s">
        <v>236</v>
      </c>
    </row>
    <row r="126" spans="1:68" hidden="1">
      <c r="C126" s="4" t="s">
        <v>192</v>
      </c>
      <c r="E126" s="4">
        <f>E19</f>
        <v>0</v>
      </c>
      <c r="F126" s="4">
        <f t="shared" ref="F126:Y126" si="74">F19</f>
        <v>0</v>
      </c>
      <c r="G126" s="4">
        <f t="shared" si="74"/>
        <v>0</v>
      </c>
      <c r="H126" s="4">
        <f t="shared" si="74"/>
        <v>0</v>
      </c>
      <c r="I126" s="4">
        <f t="shared" si="74"/>
        <v>0</v>
      </c>
      <c r="J126" s="4">
        <f t="shared" si="74"/>
        <v>0</v>
      </c>
      <c r="K126" s="4">
        <f t="shared" si="74"/>
        <v>0</v>
      </c>
      <c r="L126" s="4">
        <f t="shared" si="74"/>
        <v>0</v>
      </c>
      <c r="M126" s="4">
        <f t="shared" si="74"/>
        <v>0</v>
      </c>
      <c r="N126" s="4">
        <f t="shared" si="74"/>
        <v>0</v>
      </c>
      <c r="O126" s="4">
        <f t="shared" si="74"/>
        <v>0</v>
      </c>
      <c r="P126" s="4">
        <f t="shared" si="74"/>
        <v>0</v>
      </c>
      <c r="Q126" s="4">
        <f t="shared" si="74"/>
        <v>0</v>
      </c>
      <c r="R126" s="4">
        <f t="shared" si="74"/>
        <v>0</v>
      </c>
      <c r="S126" s="4">
        <f t="shared" si="74"/>
        <v>0</v>
      </c>
      <c r="T126" s="4">
        <f t="shared" si="74"/>
        <v>0</v>
      </c>
      <c r="U126" s="4">
        <f t="shared" si="74"/>
        <v>0</v>
      </c>
      <c r="V126" s="4">
        <f t="shared" si="74"/>
        <v>0</v>
      </c>
      <c r="W126" s="4">
        <f t="shared" si="74"/>
        <v>0</v>
      </c>
      <c r="X126" s="4">
        <f t="shared" si="74"/>
        <v>0</v>
      </c>
      <c r="Y126" s="4">
        <f t="shared" si="74"/>
        <v>0</v>
      </c>
      <c r="BF126" s="4" t="s">
        <v>422</v>
      </c>
      <c r="BG126" s="4">
        <v>3000000</v>
      </c>
      <c r="BH126" s="4">
        <v>20</v>
      </c>
      <c r="BO126" s="4">
        <v>32</v>
      </c>
      <c r="BP126" s="4" t="s">
        <v>237</v>
      </c>
    </row>
    <row r="127" spans="1:68" hidden="1">
      <c r="C127" s="4" t="s">
        <v>195</v>
      </c>
      <c r="E127" s="4" t="e">
        <f>VLOOKUP(E126,$G$96:$H$121,2,FALSE)</f>
        <v>#N/A</v>
      </c>
      <c r="F127" s="4" t="e">
        <f t="shared" ref="F127:Y127" si="75">VLOOKUP(F126,$G$96:$H$121,2,FALSE)</f>
        <v>#N/A</v>
      </c>
      <c r="G127" s="4" t="e">
        <f t="shared" si="75"/>
        <v>#N/A</v>
      </c>
      <c r="H127" s="4" t="e">
        <f t="shared" si="75"/>
        <v>#N/A</v>
      </c>
      <c r="I127" s="4" t="e">
        <f t="shared" si="75"/>
        <v>#N/A</v>
      </c>
      <c r="J127" s="4" t="e">
        <f t="shared" si="75"/>
        <v>#N/A</v>
      </c>
      <c r="K127" s="4" t="e">
        <f t="shared" si="75"/>
        <v>#N/A</v>
      </c>
      <c r="L127" s="4" t="e">
        <f t="shared" si="75"/>
        <v>#N/A</v>
      </c>
      <c r="M127" s="4" t="e">
        <f t="shared" si="75"/>
        <v>#N/A</v>
      </c>
      <c r="N127" s="4" t="e">
        <f t="shared" si="75"/>
        <v>#N/A</v>
      </c>
      <c r="O127" s="4" t="e">
        <f t="shared" si="75"/>
        <v>#N/A</v>
      </c>
      <c r="P127" s="4" t="e">
        <f t="shared" si="75"/>
        <v>#N/A</v>
      </c>
      <c r="Q127" s="4" t="e">
        <f t="shared" si="75"/>
        <v>#N/A</v>
      </c>
      <c r="R127" s="4" t="e">
        <f t="shared" si="75"/>
        <v>#N/A</v>
      </c>
      <c r="S127" s="4" t="e">
        <f t="shared" si="75"/>
        <v>#N/A</v>
      </c>
      <c r="T127" s="4" t="e">
        <f t="shared" si="75"/>
        <v>#N/A</v>
      </c>
      <c r="U127" s="4" t="e">
        <f t="shared" si="75"/>
        <v>#N/A</v>
      </c>
      <c r="V127" s="4" t="e">
        <f t="shared" si="75"/>
        <v>#N/A</v>
      </c>
      <c r="W127" s="4" t="e">
        <f t="shared" si="75"/>
        <v>#N/A</v>
      </c>
      <c r="X127" s="4" t="e">
        <f t="shared" si="75"/>
        <v>#N/A</v>
      </c>
      <c r="Y127" s="4" t="e">
        <f t="shared" si="75"/>
        <v>#N/A</v>
      </c>
      <c r="BF127" s="4" t="s">
        <v>423</v>
      </c>
      <c r="BG127" s="4">
        <v>3000000</v>
      </c>
      <c r="BH127" s="4">
        <v>21</v>
      </c>
      <c r="BO127" s="4">
        <v>33</v>
      </c>
      <c r="BP127" s="4" t="s">
        <v>238</v>
      </c>
    </row>
    <row r="128" spans="1:68" hidden="1">
      <c r="C128" s="4" t="s">
        <v>196</v>
      </c>
      <c r="E128" s="4" t="e">
        <f>IF(EXACT(E126,VLOOKUP(E127,$H$96:$I$121,2,FALSE)),"y","n")</f>
        <v>#N/A</v>
      </c>
      <c r="F128" s="4" t="e">
        <f t="shared" ref="F128:Y128" si="76">IF(EXACT(F126,VLOOKUP(F127,$H$96:$I$121,2,FALSE)),"y","n")</f>
        <v>#N/A</v>
      </c>
      <c r="G128" s="4" t="e">
        <f t="shared" si="76"/>
        <v>#N/A</v>
      </c>
      <c r="H128" s="4" t="e">
        <f t="shared" si="76"/>
        <v>#N/A</v>
      </c>
      <c r="I128" s="4" t="e">
        <f t="shared" si="76"/>
        <v>#N/A</v>
      </c>
      <c r="J128" s="4" t="e">
        <f t="shared" si="76"/>
        <v>#N/A</v>
      </c>
      <c r="K128" s="4" t="e">
        <f t="shared" si="76"/>
        <v>#N/A</v>
      </c>
      <c r="L128" s="4" t="e">
        <f t="shared" si="76"/>
        <v>#N/A</v>
      </c>
      <c r="M128" s="4" t="e">
        <f t="shared" si="76"/>
        <v>#N/A</v>
      </c>
      <c r="N128" s="4" t="e">
        <f t="shared" si="76"/>
        <v>#N/A</v>
      </c>
      <c r="O128" s="4" t="e">
        <f t="shared" si="76"/>
        <v>#N/A</v>
      </c>
      <c r="P128" s="4" t="e">
        <f t="shared" si="76"/>
        <v>#N/A</v>
      </c>
      <c r="Q128" s="4" t="e">
        <f t="shared" si="76"/>
        <v>#N/A</v>
      </c>
      <c r="R128" s="4" t="e">
        <f t="shared" si="76"/>
        <v>#N/A</v>
      </c>
      <c r="S128" s="4" t="e">
        <f t="shared" si="76"/>
        <v>#N/A</v>
      </c>
      <c r="T128" s="4" t="e">
        <f t="shared" si="76"/>
        <v>#N/A</v>
      </c>
      <c r="U128" s="4" t="e">
        <f t="shared" si="76"/>
        <v>#N/A</v>
      </c>
      <c r="V128" s="4" t="e">
        <f t="shared" si="76"/>
        <v>#N/A</v>
      </c>
      <c r="W128" s="4" t="e">
        <f t="shared" si="76"/>
        <v>#N/A</v>
      </c>
      <c r="X128" s="4" t="e">
        <f t="shared" si="76"/>
        <v>#N/A</v>
      </c>
      <c r="Y128" s="4" t="e">
        <f t="shared" si="76"/>
        <v>#N/A</v>
      </c>
      <c r="BF128" s="4" t="s">
        <v>424</v>
      </c>
      <c r="BG128" s="4">
        <v>3000000</v>
      </c>
      <c r="BH128" s="4">
        <v>22</v>
      </c>
      <c r="BO128" s="4">
        <v>34</v>
      </c>
      <c r="BP128" s="4" t="s">
        <v>239</v>
      </c>
    </row>
    <row r="129" spans="3:68" hidden="1">
      <c r="BF129" s="4" t="s">
        <v>425</v>
      </c>
      <c r="BG129" s="4">
        <v>3000000</v>
      </c>
      <c r="BH129" s="4">
        <v>23</v>
      </c>
      <c r="BO129" s="4">
        <v>35</v>
      </c>
      <c r="BP129" s="4" t="s">
        <v>240</v>
      </c>
    </row>
    <row r="130" spans="3:68" hidden="1">
      <c r="C130" s="4" t="s">
        <v>193</v>
      </c>
      <c r="E130" s="4">
        <f>E21</f>
        <v>0</v>
      </c>
      <c r="F130" s="4">
        <f t="shared" ref="F130:Y130" si="77">F21</f>
        <v>0</v>
      </c>
      <c r="G130" s="4">
        <f t="shared" si="77"/>
        <v>0</v>
      </c>
      <c r="H130" s="4">
        <f t="shared" si="77"/>
        <v>0</v>
      </c>
      <c r="I130" s="4">
        <f t="shared" si="77"/>
        <v>0</v>
      </c>
      <c r="J130" s="4">
        <f t="shared" si="77"/>
        <v>0</v>
      </c>
      <c r="K130" s="4">
        <f t="shared" si="77"/>
        <v>0</v>
      </c>
      <c r="L130" s="4">
        <f t="shared" si="77"/>
        <v>0</v>
      </c>
      <c r="M130" s="4">
        <f t="shared" si="77"/>
        <v>0</v>
      </c>
      <c r="N130" s="4">
        <f t="shared" si="77"/>
        <v>0</v>
      </c>
      <c r="O130" s="4">
        <f t="shared" si="77"/>
        <v>0</v>
      </c>
      <c r="P130" s="4">
        <f t="shared" si="77"/>
        <v>0</v>
      </c>
      <c r="Q130" s="4">
        <f t="shared" si="77"/>
        <v>0</v>
      </c>
      <c r="R130" s="4">
        <f t="shared" si="77"/>
        <v>0</v>
      </c>
      <c r="S130" s="4">
        <f t="shared" si="77"/>
        <v>0</v>
      </c>
      <c r="T130" s="4">
        <f t="shared" si="77"/>
        <v>0</v>
      </c>
      <c r="U130" s="4">
        <f t="shared" si="77"/>
        <v>0</v>
      </c>
      <c r="V130" s="4">
        <f t="shared" si="77"/>
        <v>0</v>
      </c>
      <c r="W130" s="4">
        <f t="shared" si="77"/>
        <v>0</v>
      </c>
      <c r="X130" s="4">
        <f t="shared" si="77"/>
        <v>0</v>
      </c>
      <c r="Y130" s="4">
        <f t="shared" si="77"/>
        <v>0</v>
      </c>
      <c r="BF130" s="4" t="s">
        <v>426</v>
      </c>
      <c r="BG130" s="4">
        <v>3000000</v>
      </c>
      <c r="BH130" s="4">
        <v>24</v>
      </c>
      <c r="BO130" s="4">
        <v>36</v>
      </c>
      <c r="BP130" s="4" t="s">
        <v>241</v>
      </c>
    </row>
    <row r="131" spans="3:68" hidden="1">
      <c r="C131" s="4" t="s">
        <v>195</v>
      </c>
      <c r="E131" s="4" t="e">
        <f>VLOOKUP(E130,$G$96:$H$121,2,FALSE)</f>
        <v>#N/A</v>
      </c>
      <c r="F131" s="4" t="e">
        <f t="shared" ref="F131:Y131" si="78">VLOOKUP(F130,$G$96:$H$121,2,FALSE)</f>
        <v>#N/A</v>
      </c>
      <c r="G131" s="4" t="e">
        <f t="shared" si="78"/>
        <v>#N/A</v>
      </c>
      <c r="H131" s="4" t="e">
        <f t="shared" si="78"/>
        <v>#N/A</v>
      </c>
      <c r="I131" s="4" t="e">
        <f t="shared" si="78"/>
        <v>#N/A</v>
      </c>
      <c r="J131" s="4" t="e">
        <f t="shared" si="78"/>
        <v>#N/A</v>
      </c>
      <c r="K131" s="4" t="e">
        <f t="shared" si="78"/>
        <v>#N/A</v>
      </c>
      <c r="L131" s="4" t="e">
        <f t="shared" si="78"/>
        <v>#N/A</v>
      </c>
      <c r="M131" s="4" t="e">
        <f t="shared" si="78"/>
        <v>#N/A</v>
      </c>
      <c r="N131" s="4" t="e">
        <f t="shared" si="78"/>
        <v>#N/A</v>
      </c>
      <c r="O131" s="4" t="e">
        <f t="shared" si="78"/>
        <v>#N/A</v>
      </c>
      <c r="P131" s="4" t="e">
        <f t="shared" si="78"/>
        <v>#N/A</v>
      </c>
      <c r="Q131" s="4" t="e">
        <f t="shared" si="78"/>
        <v>#N/A</v>
      </c>
      <c r="R131" s="4" t="e">
        <f t="shared" si="78"/>
        <v>#N/A</v>
      </c>
      <c r="S131" s="4" t="e">
        <f t="shared" si="78"/>
        <v>#N/A</v>
      </c>
      <c r="T131" s="4" t="e">
        <f t="shared" si="78"/>
        <v>#N/A</v>
      </c>
      <c r="U131" s="4" t="e">
        <f t="shared" si="78"/>
        <v>#N/A</v>
      </c>
      <c r="V131" s="4" t="e">
        <f t="shared" si="78"/>
        <v>#N/A</v>
      </c>
      <c r="W131" s="4" t="e">
        <f t="shared" si="78"/>
        <v>#N/A</v>
      </c>
      <c r="X131" s="4" t="e">
        <f t="shared" si="78"/>
        <v>#N/A</v>
      </c>
      <c r="Y131" s="4" t="e">
        <f t="shared" si="78"/>
        <v>#N/A</v>
      </c>
      <c r="BF131" s="4" t="s">
        <v>427</v>
      </c>
      <c r="BG131" s="4">
        <v>3000000</v>
      </c>
      <c r="BH131" s="4">
        <v>25</v>
      </c>
      <c r="BO131" s="4">
        <v>37</v>
      </c>
      <c r="BP131" s="4" t="s">
        <v>242</v>
      </c>
    </row>
    <row r="132" spans="3:68" hidden="1">
      <c r="C132" s="4" t="s">
        <v>196</v>
      </c>
      <c r="E132" s="4" t="e">
        <f>IF(EXACT(E130,VLOOKUP(E131,$H$96:$I$121,2,FALSE)),"Y","N")</f>
        <v>#N/A</v>
      </c>
      <c r="F132" s="4" t="e">
        <f t="shared" ref="F132:Y132" si="79">IF(EXACT(F130,VLOOKUP(F131,$H$96:$I$121,2,FALSE)),"Y","N")</f>
        <v>#N/A</v>
      </c>
      <c r="G132" s="4" t="e">
        <f t="shared" si="79"/>
        <v>#N/A</v>
      </c>
      <c r="H132" s="4" t="e">
        <f t="shared" si="79"/>
        <v>#N/A</v>
      </c>
      <c r="I132" s="4" t="e">
        <f t="shared" si="79"/>
        <v>#N/A</v>
      </c>
      <c r="J132" s="4" t="e">
        <f t="shared" si="79"/>
        <v>#N/A</v>
      </c>
      <c r="K132" s="4" t="e">
        <f t="shared" si="79"/>
        <v>#N/A</v>
      </c>
      <c r="L132" s="4" t="e">
        <f t="shared" si="79"/>
        <v>#N/A</v>
      </c>
      <c r="M132" s="4" t="e">
        <f t="shared" si="79"/>
        <v>#N/A</v>
      </c>
      <c r="N132" s="4" t="e">
        <f t="shared" si="79"/>
        <v>#N/A</v>
      </c>
      <c r="O132" s="4" t="e">
        <f t="shared" si="79"/>
        <v>#N/A</v>
      </c>
      <c r="P132" s="4" t="e">
        <f t="shared" si="79"/>
        <v>#N/A</v>
      </c>
      <c r="Q132" s="4" t="e">
        <f t="shared" si="79"/>
        <v>#N/A</v>
      </c>
      <c r="R132" s="4" t="e">
        <f t="shared" si="79"/>
        <v>#N/A</v>
      </c>
      <c r="S132" s="4" t="e">
        <f t="shared" si="79"/>
        <v>#N/A</v>
      </c>
      <c r="T132" s="4" t="e">
        <f t="shared" si="79"/>
        <v>#N/A</v>
      </c>
      <c r="U132" s="4" t="e">
        <f t="shared" si="79"/>
        <v>#N/A</v>
      </c>
      <c r="V132" s="4" t="e">
        <f t="shared" si="79"/>
        <v>#N/A</v>
      </c>
      <c r="W132" s="4" t="e">
        <f t="shared" si="79"/>
        <v>#N/A</v>
      </c>
      <c r="X132" s="4" t="e">
        <f t="shared" si="79"/>
        <v>#N/A</v>
      </c>
      <c r="Y132" s="4" t="e">
        <f t="shared" si="79"/>
        <v>#N/A</v>
      </c>
      <c r="BF132" s="4" t="s">
        <v>428</v>
      </c>
      <c r="BG132" s="4">
        <v>3000000</v>
      </c>
      <c r="BH132" s="4">
        <v>26</v>
      </c>
      <c r="BO132" s="4">
        <v>38</v>
      </c>
      <c r="BP132" s="4" t="s">
        <v>243</v>
      </c>
    </row>
    <row r="133" spans="3:68" hidden="1">
      <c r="BF133" s="4" t="s">
        <v>429</v>
      </c>
      <c r="BG133" s="4">
        <v>3000000</v>
      </c>
      <c r="BH133" s="4">
        <v>27</v>
      </c>
      <c r="BO133" s="4">
        <v>39</v>
      </c>
      <c r="BP133" s="4" t="s">
        <v>244</v>
      </c>
    </row>
    <row r="134" spans="3:68" hidden="1">
      <c r="C134" s="4" t="s">
        <v>194</v>
      </c>
      <c r="E134" s="4">
        <f>E23</f>
        <v>0</v>
      </c>
      <c r="F134" s="4">
        <f t="shared" ref="F134:Y134" si="80">F23</f>
        <v>0</v>
      </c>
      <c r="G134" s="4">
        <f t="shared" si="80"/>
        <v>0</v>
      </c>
      <c r="H134" s="4">
        <f t="shared" si="80"/>
        <v>0</v>
      </c>
      <c r="I134" s="4">
        <f t="shared" si="80"/>
        <v>0</v>
      </c>
      <c r="J134" s="4">
        <f t="shared" si="80"/>
        <v>0</v>
      </c>
      <c r="K134" s="4">
        <f t="shared" si="80"/>
        <v>0</v>
      </c>
      <c r="L134" s="4">
        <f t="shared" si="80"/>
        <v>0</v>
      </c>
      <c r="M134" s="4">
        <f t="shared" si="80"/>
        <v>0</v>
      </c>
      <c r="N134" s="4">
        <f t="shared" si="80"/>
        <v>0</v>
      </c>
      <c r="O134" s="4">
        <f t="shared" si="80"/>
        <v>0</v>
      </c>
      <c r="P134" s="4">
        <f t="shared" si="80"/>
        <v>0</v>
      </c>
      <c r="Q134" s="4">
        <f t="shared" si="80"/>
        <v>0</v>
      </c>
      <c r="R134" s="4">
        <f t="shared" si="80"/>
        <v>0</v>
      </c>
      <c r="S134" s="4">
        <f t="shared" si="80"/>
        <v>0</v>
      </c>
      <c r="T134" s="4">
        <f t="shared" si="80"/>
        <v>0</v>
      </c>
      <c r="U134" s="4">
        <f t="shared" si="80"/>
        <v>0</v>
      </c>
      <c r="V134" s="4">
        <f t="shared" si="80"/>
        <v>0</v>
      </c>
      <c r="W134" s="4">
        <f t="shared" si="80"/>
        <v>0</v>
      </c>
      <c r="X134" s="4">
        <f t="shared" si="80"/>
        <v>0</v>
      </c>
      <c r="Y134" s="4">
        <f t="shared" si="80"/>
        <v>0</v>
      </c>
      <c r="BF134" s="4" t="s">
        <v>430</v>
      </c>
      <c r="BG134" s="4">
        <v>3000000</v>
      </c>
      <c r="BH134" s="4">
        <v>28</v>
      </c>
      <c r="BO134" s="4">
        <v>40</v>
      </c>
      <c r="BP134" s="4" t="s">
        <v>245</v>
      </c>
    </row>
    <row r="135" spans="3:68" hidden="1">
      <c r="C135" s="4" t="s">
        <v>195</v>
      </c>
      <c r="E135" s="4" t="e">
        <f>VLOOKUP(E134,$G$96:$H$121,2,FALSE)</f>
        <v>#N/A</v>
      </c>
      <c r="F135" s="4" t="e">
        <f t="shared" ref="F135:Y135" si="81">VLOOKUP(F134,$G$96:$H$121,2,FALSE)</f>
        <v>#N/A</v>
      </c>
      <c r="G135" s="4" t="e">
        <f t="shared" si="81"/>
        <v>#N/A</v>
      </c>
      <c r="H135" s="4" t="e">
        <f t="shared" si="81"/>
        <v>#N/A</v>
      </c>
      <c r="I135" s="4" t="e">
        <f t="shared" si="81"/>
        <v>#N/A</v>
      </c>
      <c r="J135" s="4" t="e">
        <f t="shared" si="81"/>
        <v>#N/A</v>
      </c>
      <c r="K135" s="4" t="e">
        <f t="shared" si="81"/>
        <v>#N/A</v>
      </c>
      <c r="L135" s="4" t="e">
        <f t="shared" si="81"/>
        <v>#N/A</v>
      </c>
      <c r="M135" s="4" t="e">
        <f t="shared" si="81"/>
        <v>#N/A</v>
      </c>
      <c r="N135" s="4" t="e">
        <f t="shared" si="81"/>
        <v>#N/A</v>
      </c>
      <c r="O135" s="4" t="e">
        <f t="shared" si="81"/>
        <v>#N/A</v>
      </c>
      <c r="P135" s="4" t="e">
        <f t="shared" si="81"/>
        <v>#N/A</v>
      </c>
      <c r="Q135" s="4" t="e">
        <f t="shared" si="81"/>
        <v>#N/A</v>
      </c>
      <c r="R135" s="4" t="e">
        <f t="shared" si="81"/>
        <v>#N/A</v>
      </c>
      <c r="S135" s="4" t="e">
        <f t="shared" si="81"/>
        <v>#N/A</v>
      </c>
      <c r="T135" s="4" t="e">
        <f t="shared" si="81"/>
        <v>#N/A</v>
      </c>
      <c r="U135" s="4" t="e">
        <f t="shared" si="81"/>
        <v>#N/A</v>
      </c>
      <c r="V135" s="4" t="e">
        <f t="shared" si="81"/>
        <v>#N/A</v>
      </c>
      <c r="W135" s="4" t="e">
        <f t="shared" si="81"/>
        <v>#N/A</v>
      </c>
      <c r="X135" s="4" t="e">
        <f t="shared" si="81"/>
        <v>#N/A</v>
      </c>
      <c r="Y135" s="4" t="e">
        <f t="shared" si="81"/>
        <v>#N/A</v>
      </c>
      <c r="BO135" s="4">
        <v>41</v>
      </c>
      <c r="BP135" s="4" t="s">
        <v>246</v>
      </c>
    </row>
    <row r="136" spans="3:68" hidden="1">
      <c r="C136" s="4" t="s">
        <v>196</v>
      </c>
      <c r="E136" s="4" t="e">
        <f>IF(EXACT(E134,VLOOKUP(E135,$H$96:$I$121,2,FALSE)),"Y","N")</f>
        <v>#N/A</v>
      </c>
      <c r="F136" s="4" t="e">
        <f t="shared" ref="F136:Y136" si="82">IF(EXACT(F134,VLOOKUP(F135,$H$96:$I$121,2,FALSE)),"Y","N")</f>
        <v>#N/A</v>
      </c>
      <c r="G136" s="4" t="e">
        <f t="shared" si="82"/>
        <v>#N/A</v>
      </c>
      <c r="H136" s="4" t="e">
        <f t="shared" si="82"/>
        <v>#N/A</v>
      </c>
      <c r="I136" s="4" t="e">
        <f t="shared" si="82"/>
        <v>#N/A</v>
      </c>
      <c r="J136" s="4" t="e">
        <f t="shared" si="82"/>
        <v>#N/A</v>
      </c>
      <c r="K136" s="4" t="e">
        <f t="shared" si="82"/>
        <v>#N/A</v>
      </c>
      <c r="L136" s="4" t="e">
        <f t="shared" si="82"/>
        <v>#N/A</v>
      </c>
      <c r="M136" s="4" t="e">
        <f t="shared" si="82"/>
        <v>#N/A</v>
      </c>
      <c r="N136" s="4" t="e">
        <f t="shared" si="82"/>
        <v>#N/A</v>
      </c>
      <c r="O136" s="4" t="e">
        <f t="shared" si="82"/>
        <v>#N/A</v>
      </c>
      <c r="P136" s="4" t="e">
        <f t="shared" si="82"/>
        <v>#N/A</v>
      </c>
      <c r="Q136" s="4" t="e">
        <f t="shared" si="82"/>
        <v>#N/A</v>
      </c>
      <c r="R136" s="4" t="e">
        <f t="shared" si="82"/>
        <v>#N/A</v>
      </c>
      <c r="S136" s="4" t="e">
        <f t="shared" si="82"/>
        <v>#N/A</v>
      </c>
      <c r="T136" s="4" t="e">
        <f t="shared" si="82"/>
        <v>#N/A</v>
      </c>
      <c r="U136" s="4" t="e">
        <f t="shared" si="82"/>
        <v>#N/A</v>
      </c>
      <c r="V136" s="4" t="e">
        <f t="shared" si="82"/>
        <v>#N/A</v>
      </c>
      <c r="W136" s="4" t="e">
        <f t="shared" si="82"/>
        <v>#N/A</v>
      </c>
      <c r="X136" s="4" t="e">
        <f t="shared" si="82"/>
        <v>#N/A</v>
      </c>
      <c r="Y136" s="4" t="e">
        <f t="shared" si="82"/>
        <v>#N/A</v>
      </c>
      <c r="BF136" s="36" t="s">
        <v>432</v>
      </c>
      <c r="BO136" s="4">
        <v>42</v>
      </c>
      <c r="BP136" s="4" t="s">
        <v>247</v>
      </c>
    </row>
    <row r="137" spans="3:68" hidden="1">
      <c r="BF137" s="4" t="str">
        <f>CONCATENATE(AD30,AE30,AF30,AG30,AH30,AI30,AJ30)</f>
        <v>2012-13</v>
      </c>
      <c r="BO137" s="4">
        <v>43</v>
      </c>
      <c r="BP137" s="4" t="s">
        <v>248</v>
      </c>
    </row>
    <row r="138" spans="3:68" hidden="1">
      <c r="BO138" s="4">
        <v>44</v>
      </c>
      <c r="BP138" s="4" t="s">
        <v>249</v>
      </c>
    </row>
    <row r="139" spans="3:68" hidden="1">
      <c r="BF139" s="36" t="s">
        <v>434</v>
      </c>
      <c r="BO139" s="4">
        <v>45</v>
      </c>
      <c r="BP139" s="4" t="s">
        <v>250</v>
      </c>
    </row>
    <row r="140" spans="3:68" hidden="1">
      <c r="BF140" s="4">
        <f>VLOOKUP(BF137,BF107:BH134,3,TRUE)</f>
        <v>20</v>
      </c>
      <c r="BO140" s="4">
        <v>46</v>
      </c>
      <c r="BP140" s="4" t="s">
        <v>251</v>
      </c>
    </row>
    <row r="141" spans="3:68" hidden="1">
      <c r="BO141" s="4">
        <v>47</v>
      </c>
      <c r="BP141" s="4" t="s">
        <v>252</v>
      </c>
    </row>
    <row r="142" spans="3:68" hidden="1">
      <c r="BO142" s="4">
        <v>48</v>
      </c>
      <c r="BP142" s="4" t="s">
        <v>388</v>
      </c>
    </row>
    <row r="143" spans="3:68" hidden="1">
      <c r="BO143" s="4">
        <v>49</v>
      </c>
      <c r="BP143" s="4" t="s">
        <v>253</v>
      </c>
    </row>
    <row r="144" spans="3:68" hidden="1">
      <c r="BO144" s="4">
        <v>50</v>
      </c>
      <c r="BP144" s="4" t="s">
        <v>389</v>
      </c>
    </row>
    <row r="145" spans="5:68" hidden="1">
      <c r="BO145" s="4">
        <v>51</v>
      </c>
      <c r="BP145" s="4" t="s">
        <v>254</v>
      </c>
    </row>
    <row r="146" spans="5:68" hidden="1">
      <c r="BO146" s="4">
        <v>52</v>
      </c>
      <c r="BP146" s="4" t="s">
        <v>390</v>
      </c>
    </row>
    <row r="147" spans="5:68" hidden="1">
      <c r="BO147" s="4">
        <v>53</v>
      </c>
      <c r="BP147" s="4" t="s">
        <v>255</v>
      </c>
    </row>
    <row r="148" spans="5:68" hidden="1">
      <c r="E148" s="7"/>
      <c r="F148" s="7"/>
      <c r="BO148" s="4">
        <v>54</v>
      </c>
      <c r="BP148" s="4" t="s">
        <v>256</v>
      </c>
    </row>
    <row r="149" spans="5:68" hidden="1">
      <c r="BO149" s="4">
        <v>55</v>
      </c>
      <c r="BP149" s="4" t="s">
        <v>257</v>
      </c>
    </row>
    <row r="150" spans="5:68" hidden="1">
      <c r="BO150" s="4">
        <v>56</v>
      </c>
      <c r="BP150" s="4" t="s">
        <v>258</v>
      </c>
    </row>
    <row r="151" spans="5:68" hidden="1">
      <c r="BO151" s="4">
        <v>57</v>
      </c>
      <c r="BP151" s="4" t="s">
        <v>259</v>
      </c>
    </row>
    <row r="152" spans="5:68" hidden="1">
      <c r="BO152" s="4">
        <v>58</v>
      </c>
      <c r="BP152" s="4" t="s">
        <v>260</v>
      </c>
    </row>
    <row r="153" spans="5:68" hidden="1">
      <c r="BO153" s="4">
        <v>59</v>
      </c>
      <c r="BP153" s="4" t="s">
        <v>261</v>
      </c>
    </row>
    <row r="154" spans="5:68" hidden="1">
      <c r="BO154" s="4">
        <v>60</v>
      </c>
      <c r="BP154" s="4" t="s">
        <v>262</v>
      </c>
    </row>
    <row r="155" spans="5:68" hidden="1">
      <c r="BO155" s="4">
        <v>61</v>
      </c>
      <c r="BP155" s="4" t="s">
        <v>263</v>
      </c>
    </row>
    <row r="156" spans="5:68" hidden="1">
      <c r="BO156" s="4">
        <v>62</v>
      </c>
      <c r="BP156" s="4" t="s">
        <v>264</v>
      </c>
    </row>
    <row r="157" spans="5:68" hidden="1">
      <c r="BO157" s="4">
        <v>63</v>
      </c>
      <c r="BP157" s="4" t="s">
        <v>265</v>
      </c>
    </row>
    <row r="158" spans="5:68" hidden="1">
      <c r="BO158" s="4">
        <v>64</v>
      </c>
      <c r="BP158" s="4" t="s">
        <v>266</v>
      </c>
    </row>
    <row r="159" spans="5:68" hidden="1">
      <c r="BO159" s="4">
        <v>65</v>
      </c>
      <c r="BP159" s="4" t="s">
        <v>267</v>
      </c>
    </row>
    <row r="160" spans="5:68" hidden="1">
      <c r="BO160" s="4">
        <v>66</v>
      </c>
      <c r="BP160" s="4" t="s">
        <v>268</v>
      </c>
    </row>
    <row r="161" spans="67:68" hidden="1">
      <c r="BO161" s="4">
        <v>67</v>
      </c>
      <c r="BP161" s="4" t="s">
        <v>269</v>
      </c>
    </row>
    <row r="162" spans="67:68" hidden="1">
      <c r="BO162" s="4">
        <v>68</v>
      </c>
      <c r="BP162" s="4" t="s">
        <v>270</v>
      </c>
    </row>
    <row r="163" spans="67:68" hidden="1">
      <c r="BO163" s="4">
        <v>69</v>
      </c>
      <c r="BP163" s="4" t="s">
        <v>271</v>
      </c>
    </row>
    <row r="164" spans="67:68" hidden="1">
      <c r="BO164" s="4">
        <v>70</v>
      </c>
      <c r="BP164" s="4" t="s">
        <v>272</v>
      </c>
    </row>
    <row r="165" spans="67:68" hidden="1">
      <c r="BO165" s="4">
        <v>71</v>
      </c>
      <c r="BP165" s="4" t="s">
        <v>273</v>
      </c>
    </row>
    <row r="166" spans="67:68" hidden="1">
      <c r="BO166" s="4">
        <v>72</v>
      </c>
      <c r="BP166" s="4" t="s">
        <v>274</v>
      </c>
    </row>
    <row r="167" spans="67:68" hidden="1">
      <c r="BO167" s="4">
        <v>73</v>
      </c>
      <c r="BP167" s="4" t="s">
        <v>275</v>
      </c>
    </row>
    <row r="168" spans="67:68" hidden="1">
      <c r="BO168" s="4">
        <v>74</v>
      </c>
      <c r="BP168" s="4" t="s">
        <v>276</v>
      </c>
    </row>
    <row r="169" spans="67:68" hidden="1">
      <c r="BO169" s="4">
        <v>75</v>
      </c>
      <c r="BP169" s="4" t="s">
        <v>277</v>
      </c>
    </row>
    <row r="170" spans="67:68" hidden="1">
      <c r="BO170" s="4">
        <v>76</v>
      </c>
      <c r="BP170" s="4" t="s">
        <v>278</v>
      </c>
    </row>
    <row r="171" spans="67:68" hidden="1">
      <c r="BO171" s="4">
        <v>77</v>
      </c>
      <c r="BP171" s="4" t="s">
        <v>279</v>
      </c>
    </row>
    <row r="172" spans="67:68" hidden="1">
      <c r="BO172" s="4">
        <v>78</v>
      </c>
      <c r="BP172" s="4" t="s">
        <v>280</v>
      </c>
    </row>
    <row r="173" spans="67:68" hidden="1">
      <c r="BO173" s="4">
        <v>79</v>
      </c>
      <c r="BP173" s="4" t="s">
        <v>281</v>
      </c>
    </row>
    <row r="174" spans="67:68" hidden="1">
      <c r="BO174" s="4">
        <v>80</v>
      </c>
      <c r="BP174" s="4" t="s">
        <v>282</v>
      </c>
    </row>
    <row r="175" spans="67:68" hidden="1">
      <c r="BO175" s="4">
        <v>81</v>
      </c>
      <c r="BP175" s="4" t="s">
        <v>283</v>
      </c>
    </row>
    <row r="176" spans="67:68" hidden="1">
      <c r="BO176" s="4">
        <v>82</v>
      </c>
      <c r="BP176" s="4" t="s">
        <v>284</v>
      </c>
    </row>
    <row r="177" spans="67:68" hidden="1">
      <c r="BO177" s="4">
        <v>83</v>
      </c>
      <c r="BP177" s="4" t="s">
        <v>285</v>
      </c>
    </row>
    <row r="178" spans="67:68" hidden="1">
      <c r="BO178" s="4">
        <v>84</v>
      </c>
      <c r="BP178" s="4" t="s">
        <v>286</v>
      </c>
    </row>
    <row r="179" spans="67:68" hidden="1">
      <c r="BO179" s="4">
        <v>85</v>
      </c>
      <c r="BP179" s="4" t="s">
        <v>287</v>
      </c>
    </row>
    <row r="180" spans="67:68" hidden="1">
      <c r="BO180" s="4">
        <v>86</v>
      </c>
      <c r="BP180" s="4" t="s">
        <v>288</v>
      </c>
    </row>
    <row r="181" spans="67:68" hidden="1">
      <c r="BO181" s="4">
        <v>87</v>
      </c>
      <c r="BP181" s="4" t="s">
        <v>289</v>
      </c>
    </row>
    <row r="182" spans="67:68" hidden="1">
      <c r="BO182" s="4">
        <v>88</v>
      </c>
      <c r="BP182" s="4" t="s">
        <v>290</v>
      </c>
    </row>
    <row r="183" spans="67:68" hidden="1">
      <c r="BO183" s="4">
        <v>89</v>
      </c>
      <c r="BP183" s="4" t="s">
        <v>291</v>
      </c>
    </row>
    <row r="184" spans="67:68" hidden="1">
      <c r="BO184" s="4">
        <v>90</v>
      </c>
      <c r="BP184" s="4" t="s">
        <v>292</v>
      </c>
    </row>
    <row r="185" spans="67:68" hidden="1">
      <c r="BO185" s="4">
        <v>91</v>
      </c>
      <c r="BP185" s="4" t="s">
        <v>293</v>
      </c>
    </row>
    <row r="186" spans="67:68" hidden="1">
      <c r="BO186" s="4">
        <v>92</v>
      </c>
      <c r="BP186" s="4" t="s">
        <v>294</v>
      </c>
    </row>
    <row r="187" spans="67:68" hidden="1">
      <c r="BO187" s="4">
        <v>93</v>
      </c>
      <c r="BP187" s="4" t="s">
        <v>295</v>
      </c>
    </row>
    <row r="188" spans="67:68" hidden="1">
      <c r="BO188" s="4">
        <v>94</v>
      </c>
      <c r="BP188" s="4" t="s">
        <v>296</v>
      </c>
    </row>
    <row r="189" spans="67:68" hidden="1">
      <c r="BO189" s="4">
        <v>95</v>
      </c>
      <c r="BP189" s="4" t="s">
        <v>297</v>
      </c>
    </row>
    <row r="190" spans="67:68" hidden="1">
      <c r="BO190" s="4">
        <v>96</v>
      </c>
      <c r="BP190" s="4" t="s">
        <v>298</v>
      </c>
    </row>
    <row r="191" spans="67:68" hidden="1">
      <c r="BO191" s="4">
        <v>97</v>
      </c>
      <c r="BP191" s="4" t="s">
        <v>299</v>
      </c>
    </row>
    <row r="192" spans="67:68" hidden="1">
      <c r="BO192" s="4">
        <v>98</v>
      </c>
      <c r="BP192" s="4" t="s">
        <v>300</v>
      </c>
    </row>
    <row r="193" spans="67:68" hidden="1">
      <c r="BO193" s="4">
        <v>99</v>
      </c>
      <c r="BP193" s="4" t="s">
        <v>301</v>
      </c>
    </row>
  </sheetData>
  <sheetProtection sheet="1" objects="1" scenarios="1" formatCells="0"/>
  <sortState ref="BI21:BJ23">
    <sortCondition ref="BI21:BI23"/>
  </sortState>
  <mergeCells count="43">
    <mergeCell ref="AH88:AI88"/>
    <mergeCell ref="C51:AS51"/>
    <mergeCell ref="AH64:AI64"/>
    <mergeCell ref="AH70:AI70"/>
    <mergeCell ref="AG80:AL80"/>
    <mergeCell ref="AH86:AI86"/>
    <mergeCell ref="O79:AF79"/>
    <mergeCell ref="O80:AF80"/>
    <mergeCell ref="O81:AF81"/>
    <mergeCell ref="I66:AS66"/>
    <mergeCell ref="AM81:AS81"/>
    <mergeCell ref="AG78:AL78"/>
    <mergeCell ref="AG79:AL79"/>
    <mergeCell ref="AH72:AI72"/>
    <mergeCell ref="AH74:AI74"/>
    <mergeCell ref="AG81:AL81"/>
    <mergeCell ref="AB6:AT6"/>
    <mergeCell ref="AB8:AT8"/>
    <mergeCell ref="B4:AT4"/>
    <mergeCell ref="B3:AT3"/>
    <mergeCell ref="B2:AT2"/>
    <mergeCell ref="AB16:AT16"/>
    <mergeCell ref="AH54:AI54"/>
    <mergeCell ref="AH56:AI56"/>
    <mergeCell ref="AH58:AI58"/>
    <mergeCell ref="AH61:AI61"/>
    <mergeCell ref="AK36:AP36"/>
    <mergeCell ref="G78:N78"/>
    <mergeCell ref="AM78:AS78"/>
    <mergeCell ref="AM79:AS79"/>
    <mergeCell ref="AM80:AS80"/>
    <mergeCell ref="E80:F80"/>
    <mergeCell ref="E78:F78"/>
    <mergeCell ref="E81:F81"/>
    <mergeCell ref="G79:N79"/>
    <mergeCell ref="G80:N80"/>
    <mergeCell ref="G81:N81"/>
    <mergeCell ref="E79:F79"/>
    <mergeCell ref="CD19:CE19"/>
    <mergeCell ref="CD25:CE25"/>
    <mergeCell ref="AJ83:AK83"/>
    <mergeCell ref="AM83:AS83"/>
    <mergeCell ref="O78:AF78"/>
  </mergeCells>
  <conditionalFormatting sqref="P14:Y14 E19:Y19 E21:Y21 E23:Y23 AD21:AM21 AD25:AM25 M26 U26 E30:Y30 E32:Y32 E34:Y34 E36:Y36 G38:L38 S38:Y38 I40:O40 Y40 P42:S42 M42:N42 J42:K42 R45 W45 AN43 AR43 AJ47 AF47 AJ34 AN30 AP27:AS27 AM27:AN27 AJ27:AK27 AP32 AJ32">
    <cfRule type="expression" dxfId="15" priority="15">
      <formula>IF($BJ$10=2,TRUE,FALSE)</formula>
    </cfRule>
  </conditionalFormatting>
  <conditionalFormatting sqref="W47 P47">
    <cfRule type="expression" dxfId="14" priority="14">
      <formula>IF(AND($R$45&lt;&gt;"",$W$45="",$BJ$10=2),TRUE,FALSE)</formula>
    </cfRule>
  </conditionalFormatting>
  <conditionalFormatting sqref="AD40:AE40 AG40:AH40 AJ40:AM40">
    <cfRule type="expression" dxfId="13" priority="13">
      <formula>IF(AND($AJ$32="",$AP$32&lt;&gt;"",$BJ$10=2),TRUE,FALSE)</formula>
    </cfRule>
  </conditionalFormatting>
  <conditionalFormatting sqref="AK72:AS72 G79:AS81">
    <cfRule type="expression" dxfId="12" priority="12">
      <formula>IF($BJ$10=2,TRUE,FALSE)</formula>
    </cfRule>
  </conditionalFormatting>
  <conditionalFormatting sqref="CD10:CD12">
    <cfRule type="expression" dxfId="11" priority="11">
      <formula>IF($BJ$10=3,TRUE,FALSE)</formula>
    </cfRule>
  </conditionalFormatting>
  <conditionalFormatting sqref="AK36:AP36">
    <cfRule type="expression" dxfId="10" priority="10">
      <formula>IF(AND($AJ$32="",$AP$32&lt;&gt;"",$BJ$10=2),TRUE,FALSE)</formula>
    </cfRule>
  </conditionalFormatting>
  <conditionalFormatting sqref="CD19">
    <cfRule type="expression" dxfId="9" priority="9">
      <formula>IF($BJ$10=2,TRUE,FALSE)</formula>
    </cfRule>
  </conditionalFormatting>
  <conditionalFormatting sqref="CD25">
    <cfRule type="expression" dxfId="8" priority="7">
      <formula>IF($BJ$10=2,TRUE,FALSE)</formula>
    </cfRule>
  </conditionalFormatting>
  <conditionalFormatting sqref="AD19">
    <cfRule type="expression" dxfId="7" priority="6">
      <formula>IF(OR($CD$19=$BI$21,$CD$19=$BI$22),TRUE,FALSE)</formula>
    </cfRule>
  </conditionalFormatting>
  <conditionalFormatting sqref="AG19">
    <cfRule type="expression" dxfId="6" priority="5">
      <formula>IF(OR($CD$19=$BI$22,$CD$19=$BI$23),TRUE,FALSE)</formula>
    </cfRule>
  </conditionalFormatting>
  <conditionalFormatting sqref="AJ19">
    <cfRule type="expression" dxfId="5" priority="4">
      <formula>IF(OR($CD$19=$BI$21,$CD$19=$BI$23),TRUE,FALSE)</formula>
    </cfRule>
  </conditionalFormatting>
  <conditionalFormatting sqref="AD24">
    <cfRule type="expression" dxfId="4" priority="3">
      <formula>IF(OR($CD$25=$BI$21,$CD$25=$BI$22),TRUE,FALSE)</formula>
    </cfRule>
  </conditionalFormatting>
  <conditionalFormatting sqref="AG24">
    <cfRule type="expression" dxfId="3" priority="2">
      <formula>IF(OR($CD$25=$BI$22,$CD$25=$BI$23),TRUE,FALSE)</formula>
    </cfRule>
  </conditionalFormatting>
  <conditionalFormatting sqref="AJ24">
    <cfRule type="expression" dxfId="2" priority="1">
      <formula>IF(OR($CD$25=$BI$21,$CD$25=$BI$23),TRUE,FALSE)</formula>
    </cfRule>
  </conditionalFormatting>
  <dataValidations count="37">
    <dataValidation type="custom" operator="equal" allowBlank="1" showInputMessage="1" showErrorMessage="1" errorTitle="Invalid" error="Please enter only one CAPITAL ALPHABET here" sqref="Y14">
      <formula1>IF(AND(Q96&gt;0,Q96&lt;27,Q97="CAPITAL LETTER"),TRUE,FALSE)</formula1>
    </dataValidation>
    <dataValidation type="custom" operator="equal" allowBlank="1" showInputMessage="1" showErrorMessage="1" errorTitle="Invalid" error="Please enter only one CAPITAL ALPHABET here" sqref="P14:R14 T14">
      <formula1>IF(AND(L96&gt;0,L96&lt;27,L97="CAPITAL LETTER"),TRUE,FALSE)</formula1>
    </dataValidation>
    <dataValidation type="custom" operator="equal" allowBlank="1" showInputMessage="1" showErrorMessage="1" errorTitle="Invalid" error="Please enter only one CAPITAL ALPHABET here &amp; a letter that correspondes to the Status of the Assessee" sqref="S14">
      <formula1>IF(AND(OR(O96=3,O96=8,O96=16),O97="CAPITAL LETTER"),TRUE,FALSE)</formula1>
    </dataValidation>
    <dataValidation type="custom" allowBlank="1" showInputMessage="1" showErrorMessage="1" errorTitle="Invalid Entry" error="Please enter only one CAPITAL ALPHABET in a cell" sqref="E19:Y19">
      <formula1>IF(AND(E127&gt;0,E127&lt;27,E128="y"),TRUE,FALSE)</formula1>
    </dataValidation>
    <dataValidation type="custom" allowBlank="1" showInputMessage="1" showErrorMessage="1" errorTitle="Invalid Entry" error="Please enter only one CAPITAL ALPHABET in a cell" sqref="E21:Y21">
      <formula1>IF(AND(E131&gt;0,E131&lt;27,E132="Y"),TRUE,FALSE)</formula1>
    </dataValidation>
    <dataValidation type="custom" allowBlank="1" showInputMessage="1" showErrorMessage="1" errorTitle="Invalid Entry" error="Please enter only one CAPITAL ALPHABET in a cell" sqref="E23:Y23">
      <formula1>IF(AND(E135&gt;0,E135&lt;27,E136="Y"),TRUE,FALSE)</formula1>
    </dataValidation>
    <dataValidation type="custom" allowBlank="1" showInputMessage="1" showErrorMessage="1" errorTitle="Limited Applicability" error="Please enter a valuation date (31st March of an year) that will correspond to Assessment Years between 1993-94 and 2019-20" sqref="AS27">
      <formula1>IF(AND(BF140&gt;0,BF140&lt;28),TRUE,FALSE)</formula1>
    </dataValidation>
    <dataValidation type="list" allowBlank="1" showInputMessage="1" showErrorMessage="1" errorTitle="Invalid" error="Please select one among the three" promptTitle="Jurisdiction" prompt="Select your Jurisdiction here" sqref="CD19">
      <formula1>$BI$21:$BI$23</formula1>
    </dataValidation>
    <dataValidation type="list" allowBlank="1" showInputMessage="1" showErrorMessage="1" errorTitle="Invalid" error="Please toggle between MALE &amp; FEMALE only if the assesee is a person.  In case of a Company or HUF, select NA.  If the mistake persists, then check the PAN." promptTitle="Sex" prompt="Please enter the sex in case of an individual.  In case of Company or HUF, select NA" sqref="Y40">
      <formula1>IF($S$14="p",$BI$32:$BI$33,$BI$34)</formula1>
    </dataValidation>
    <dataValidation type="whole" allowBlank="1" showInputMessage="1" showErrorMessage="1" errorTitle="Invalid" error="Please enter a number between 0 &amp; 9" sqref="U14:X14">
      <formula1>0</formula1>
      <formula2>9</formula2>
    </dataValidation>
    <dataValidation type="whole" allowBlank="1" showInputMessage="1" showErrorMessage="1" error="Please enter a single number in this cell, which will correspond to a valid date" sqref="AJ27">
      <formula1>0</formula1>
      <formula2>3</formula2>
    </dataValidation>
    <dataValidation type="whole" allowBlank="1" showInputMessage="1" showErrorMessage="1" error="Please enter a single number in this cell, which will correspond to a valid date" sqref="AK27 AH40 AN27 AP27:AR27">
      <formula1>0</formula1>
      <formula2>9</formula2>
    </dataValidation>
    <dataValidation type="whole" allowBlank="1" showInputMessage="1" showErrorMessage="1" errorTitle="Invalid Date" error="Please enter a single number in this cell, which will correspond to a valid date" sqref="AD40">
      <formula1>0</formula1>
      <formula2>3</formula2>
    </dataValidation>
    <dataValidation type="whole" allowBlank="1" showInputMessage="1" showErrorMessage="1" errorTitle="Invalid Date" error="Please enter a single number in this cell, which will correspond to a valid date" sqref="AE40 AJ40:AM40">
      <formula1>0</formula1>
      <formula2>9</formula2>
    </dataValidation>
    <dataValidation type="whole" allowBlank="1" showInputMessage="1" showErrorMessage="1" error="Please enter a single number in this cell, which will correspond to a valid date" sqref="AM27 AG40">
      <formula1>0</formula1>
      <formula2>1</formula2>
    </dataValidation>
    <dataValidation type="textLength" operator="equal" allowBlank="1" showInputMessage="1" showErrorMessage="1" errorTitle="Invalid Entry" error="Please enter only one character in one cell" sqref="AK62:AS63 AK59:AS60 AK55:AS55 AK57:AS57">
      <formula1>1</formula1>
    </dataValidation>
    <dataValidation allowBlank="1" showInputMessage="1" showErrorMessage="1" errorTitle="Invalid Code" error="Please enter a valid code" promptTitle="Codes for Status" prompt="01 - Individual&#10;02 - Company&#10;03 - HUF" sqref="Y42"/>
    <dataValidation type="whole" allowBlank="1" showInputMessage="1" showErrorMessage="1" error="Please enter a single digit resulting to a valid date" sqref="J42">
      <formula1>0</formula1>
      <formula2>3</formula2>
    </dataValidation>
    <dataValidation type="whole" allowBlank="1" showInputMessage="1" showErrorMessage="1" error="Please enter a single digit resulting to a valid date" sqref="K42">
      <formula1>0</formula1>
      <formula2>9</formula2>
    </dataValidation>
    <dataValidation type="whole" allowBlank="1" showInputMessage="1" showErrorMessage="1" error="Please enter a single digit resulting to a valid date" sqref="M42">
      <formula1>0</formula1>
      <formula2>1</formula2>
    </dataValidation>
    <dataValidation allowBlank="1" showInputMessage="1" showErrorMessage="1" promptTitle="Codes for Status" prompt="01 - Individual&#10;02 - Company&#10;03 - HUF" sqref="X42"/>
    <dataValidation type="list" allowBlank="1" showInputMessage="1" showErrorMessage="1" error="Please enter a valid code" promptTitle="Codes for Status" prompt="01 - Resident&#10;02 - Non Resident&#10;03 - Resdent but not Ordinarily Resident" sqref="AN30">
      <formula1>"1,2,3"</formula1>
    </dataValidation>
    <dataValidation allowBlank="1" showInputMessage="1" showErrorMessage="1" promptTitle="Codes for Status" prompt="01 - Resident&#10;02 - Non Resident&#10;03 - Resdent but not Ordinarily Resident" sqref="AM30"/>
    <dataValidation type="whole" allowBlank="1" showInputMessage="1" showErrorMessage="1" error="Please enter only one whole number in a cell that will result in a valid Postal Index Number (PIN)" sqref="G38:L38">
      <formula1>0</formula1>
      <formula2>9</formula2>
    </dataValidation>
    <dataValidation type="whole" allowBlank="1" showInputMessage="1" showErrorMessage="1" error="Please enter only one whole number in one cell" sqref="S38:Y38 I40:O40">
      <formula1>0</formula1>
      <formula2>9</formula2>
    </dataValidation>
    <dataValidation allowBlank="1" showInputMessage="1" showErrorMessage="1" errorTitle="Invalid Section" error="Please enter an whole number in one cell that will result in a valid section under the Wealth Tax Act, 1957" prompt="Sec 14 - Return within due date&#10;Sec 15 - Belated / Revised Return&#10;Sec 17 - Wealth Escaping Assessment" sqref="AI34"/>
    <dataValidation type="list" allowBlank="1" showInputMessage="1" showErrorMessage="1" errorTitle="Invalid Section" error="Please enter an whole number in one cell that will result in a valid section under the Wealth Tax Act, 1957" prompt="Sec 14 - Return within due date&#10;Sec 15 - Belated / Revised Return&#10;Sec 17 - Wealth Escaping Assessment" sqref="AJ34">
      <formula1>"4,5,7"</formula1>
    </dataValidation>
    <dataValidation allowBlank="1" showInputMessage="1" showErrorMessage="1" errorTitle="Invalid Entry" error="Please enter only one CAPITAL ALPHABET in a cell" sqref="E20:Y20 E22:Y22"/>
    <dataValidation operator="equal" allowBlank="1" showInputMessage="1" showErrorMessage="1" sqref="AK54:AS54"/>
    <dataValidation operator="equal" allowBlank="1" showInputMessage="1" showErrorMessage="1" errorTitle="Invalid Entry" error="Please enter only one character in one cell" sqref="AK73:AS74 AK56:AS56 AK58:AS58 AK61:AS61 AK64:AS64 AK70:AS71 AK86:AS88"/>
    <dataValidation type="textLength" operator="equal" allowBlank="1" showInputMessage="1" showErrorMessage="1" errorTitle="Invalid Entry" error="Please enter only one whole number in one cell" sqref="AK72:AS72">
      <formula1>1</formula1>
    </dataValidation>
    <dataValidation type="list" allowBlank="1" showInputMessage="1" showErrorMessage="1" errorTitle="Select View Mode" error="Please select any one of the view modes" promptTitle="View Mode" prompt="Select GUI mode to recognize the cells in which data should be entered.  Select Print mode to get the Form ready for printing." sqref="CD5">
      <formula1>$BI$5:$BI$6</formula1>
    </dataValidation>
    <dataValidation type="textLength" operator="equal" allowBlank="1" showInputMessage="1" showErrorMessage="1" errorTitle="Numerous Data" error="Please enter only one character in a cell" sqref="E30:Y30 AD25:AM25 AD21:AM21 E36:Y36 E34:Y34 E32:Y32">
      <formula1>1</formula1>
    </dataValidation>
    <dataValidation type="whole" errorStyle="information" operator="greaterThanOrEqual" allowBlank="1" showInputMessage="1" showErrorMessage="1" errorTitle="Please Check" error="It seems you have entered an invalid Receipt Number.  Please check again before proceeding." promptTitle="Receipt No:" prompt="Please enter the receipt number of the Original Return, if this is the Revised Return for the said Return" sqref="AK36:AP36">
      <formula1>0</formula1>
    </dataValidation>
    <dataValidation type="list" allowBlank="1" showInputMessage="1" showErrorMessage="1" errorTitle="Invalid" error="Please select one among the three options.  If no change in jurisdiction, select NOT APPLICABLE" promptTitle="Previous Jurisdiction" prompt="Please select the previous jurisdiction" sqref="CD25">
      <formula1>$BI$21:$BI$24</formula1>
    </dataValidation>
    <dataValidation allowBlank="1" showInputMessage="1" showErrorMessage="1" promptTitle="Jurisdiction" prompt="To strike off the unwanted, please select the current jurisdiction seen to the right side" sqref="AD19:AM19"/>
    <dataValidation allowBlank="1" showInputMessage="1" showErrorMessage="1" promptTitle="Jurisdiction" prompt="To strike off the unwanted, please select the previous jurisdiction seen to the right side" sqref="AD24:AM24"/>
  </dataValidations>
  <printOptions horizontalCentered="1"/>
  <pageMargins left="0.7" right="0.7" top="0.75" bottom="0.75" header="0.3" footer="0.3"/>
  <pageSetup paperSize="9" scale="69" orientation="portrait" verticalDpi="300" r:id="rId1"/>
  <legacyDrawing r:id="rId2"/>
</worksheet>
</file>

<file path=xl/worksheets/sheet2.xml><?xml version="1.0" encoding="utf-8"?>
<worksheet xmlns="http://schemas.openxmlformats.org/spreadsheetml/2006/main" xmlns:r="http://schemas.openxmlformats.org/officeDocument/2006/relationships">
  <dimension ref="A1:O55"/>
  <sheetViews>
    <sheetView showGridLines="0" workbookViewId="0">
      <selection activeCell="H11" sqref="H11"/>
    </sheetView>
  </sheetViews>
  <sheetFormatPr defaultColWidth="0" defaultRowHeight="15" zeroHeight="1"/>
  <cols>
    <col min="1" max="1" width="0.85546875" style="4" customWidth="1"/>
    <col min="2" max="2" width="5.140625" style="4" customWidth="1"/>
    <col min="3" max="4" width="9.140625" style="4" customWidth="1"/>
    <col min="5" max="5" width="14.140625" style="4" customWidth="1"/>
    <col min="6" max="6" width="11.7109375" style="4" customWidth="1"/>
    <col min="7" max="7" width="6.85546875" style="4" customWidth="1"/>
    <col min="8" max="8" width="12.42578125" style="4" customWidth="1"/>
    <col min="9" max="10" width="9.140625" style="4" customWidth="1"/>
    <col min="11" max="11" width="0.42578125" style="4" customWidth="1"/>
    <col min="12" max="12" width="5.42578125" style="4" customWidth="1"/>
    <col min="13" max="13" width="14.42578125" style="4" customWidth="1"/>
    <col min="14" max="14" width="0.85546875" style="4" customWidth="1"/>
    <col min="15" max="15" width="2.42578125" style="4" customWidth="1"/>
    <col min="16" max="16384" width="9.140625" style="4" hidden="1"/>
  </cols>
  <sheetData>
    <row r="1" spans="1:14" ht="6" customHeight="1">
      <c r="A1" s="1"/>
      <c r="B1" s="2"/>
      <c r="C1" s="2"/>
      <c r="D1" s="2"/>
      <c r="E1" s="2"/>
      <c r="F1" s="2"/>
      <c r="G1" s="2"/>
      <c r="H1" s="2"/>
      <c r="I1" s="2"/>
      <c r="J1" s="2"/>
      <c r="K1" s="2"/>
      <c r="L1" s="2"/>
      <c r="M1" s="2"/>
      <c r="N1" s="3"/>
    </row>
    <row r="2" spans="1:14" ht="22.5" customHeight="1">
      <c r="A2" s="5"/>
      <c r="B2" s="9" t="s">
        <v>100</v>
      </c>
      <c r="C2" s="124" t="s">
        <v>308</v>
      </c>
      <c r="D2" s="124"/>
      <c r="E2" s="124"/>
      <c r="F2" s="124"/>
      <c r="G2" s="124"/>
      <c r="H2" s="124"/>
      <c r="I2" s="124"/>
      <c r="J2" s="124"/>
      <c r="K2" s="124"/>
      <c r="L2" s="124"/>
      <c r="M2" s="124"/>
      <c r="N2" s="6"/>
    </row>
    <row r="3" spans="1:14" ht="22.5" customHeight="1">
      <c r="A3" s="5"/>
      <c r="B3" s="9"/>
      <c r="C3" s="124" t="s">
        <v>309</v>
      </c>
      <c r="D3" s="124"/>
      <c r="E3" s="124"/>
      <c r="F3" s="124"/>
      <c r="G3" s="124"/>
      <c r="H3" s="124"/>
      <c r="I3" s="124"/>
      <c r="J3" s="124"/>
      <c r="K3" s="124"/>
      <c r="L3" s="124"/>
      <c r="M3" s="124"/>
      <c r="N3" s="6"/>
    </row>
    <row r="4" spans="1:14" ht="20.25" customHeight="1">
      <c r="A4" s="5"/>
      <c r="B4" s="7"/>
      <c r="C4" s="109" t="s">
        <v>98</v>
      </c>
      <c r="D4" s="109"/>
      <c r="E4" s="109"/>
      <c r="F4" s="109"/>
      <c r="G4" s="109"/>
      <c r="H4" s="109"/>
      <c r="I4" s="109"/>
      <c r="J4" s="109"/>
      <c r="K4" s="109"/>
      <c r="L4" s="109"/>
      <c r="M4" s="109"/>
      <c r="N4" s="6"/>
    </row>
    <row r="5" spans="1:14" ht="20.25" customHeight="1">
      <c r="A5" s="5"/>
      <c r="B5" s="7"/>
      <c r="C5" s="109" t="s">
        <v>99</v>
      </c>
      <c r="D5" s="109"/>
      <c r="E5" s="109"/>
      <c r="F5" s="109"/>
      <c r="G5" s="109"/>
      <c r="H5" s="109"/>
      <c r="I5" s="109"/>
      <c r="J5" s="109"/>
      <c r="K5" s="109"/>
      <c r="L5" s="109"/>
      <c r="M5" s="109"/>
      <c r="N5" s="6"/>
    </row>
    <row r="6" spans="1:14">
      <c r="A6" s="5"/>
      <c r="B6" s="7"/>
      <c r="C6" s="7"/>
      <c r="D6" s="7"/>
      <c r="E6" s="7"/>
      <c r="F6" s="7"/>
      <c r="G6" s="7"/>
      <c r="H6" s="7"/>
      <c r="I6" s="7"/>
      <c r="J6" s="7"/>
      <c r="K6" s="7"/>
      <c r="L6" s="7"/>
      <c r="M6" s="7"/>
      <c r="N6" s="6"/>
    </row>
    <row r="7" spans="1:14">
      <c r="A7" s="5"/>
      <c r="B7" s="9" t="s">
        <v>101</v>
      </c>
      <c r="C7" s="7" t="s">
        <v>97</v>
      </c>
      <c r="D7" s="7"/>
      <c r="E7" s="7"/>
      <c r="F7" s="7"/>
      <c r="G7" s="7"/>
      <c r="H7" s="7"/>
      <c r="I7" s="7"/>
      <c r="J7" s="7"/>
      <c r="K7" s="7"/>
      <c r="L7" s="7"/>
      <c r="M7" s="7"/>
      <c r="N7" s="6"/>
    </row>
    <row r="8" spans="1:14" ht="6" customHeight="1">
      <c r="A8" s="5"/>
      <c r="B8" s="7"/>
      <c r="C8" s="7"/>
      <c r="D8" s="7"/>
      <c r="E8" s="7"/>
      <c r="F8" s="7"/>
      <c r="G8" s="7"/>
      <c r="H8" s="7"/>
      <c r="I8" s="7"/>
      <c r="J8" s="7"/>
      <c r="K8" s="7"/>
      <c r="L8" s="7"/>
      <c r="M8" s="7"/>
      <c r="N8" s="6"/>
    </row>
    <row r="9" spans="1:14" s="46" customFormat="1" ht="48.75" customHeight="1">
      <c r="A9" s="42"/>
      <c r="B9" s="43"/>
      <c r="C9" s="149" t="s">
        <v>93</v>
      </c>
      <c r="D9" s="149"/>
      <c r="E9" s="149"/>
      <c r="F9" s="149" t="s">
        <v>96</v>
      </c>
      <c r="G9" s="149"/>
      <c r="H9" s="44" t="s">
        <v>94</v>
      </c>
      <c r="I9" s="149" t="s">
        <v>95</v>
      </c>
      <c r="J9" s="149"/>
      <c r="K9" s="149" t="s">
        <v>307</v>
      </c>
      <c r="L9" s="149"/>
      <c r="M9" s="149"/>
      <c r="N9" s="45"/>
    </row>
    <row r="10" spans="1:14" ht="19.5" customHeight="1">
      <c r="A10" s="5"/>
      <c r="B10" s="7"/>
      <c r="C10" s="97" t="s">
        <v>105</v>
      </c>
      <c r="D10" s="97"/>
      <c r="E10" s="97"/>
      <c r="F10" s="97" t="s">
        <v>106</v>
      </c>
      <c r="G10" s="97"/>
      <c r="H10" s="41" t="s">
        <v>107</v>
      </c>
      <c r="I10" s="97" t="s">
        <v>108</v>
      </c>
      <c r="J10" s="97"/>
      <c r="K10" s="97" t="s">
        <v>109</v>
      </c>
      <c r="L10" s="97"/>
      <c r="M10" s="97"/>
      <c r="N10" s="6"/>
    </row>
    <row r="11" spans="1:14" ht="19.5" customHeight="1">
      <c r="A11" s="5"/>
      <c r="B11" s="7"/>
      <c r="C11" s="47" t="s">
        <v>118</v>
      </c>
      <c r="D11" s="48"/>
      <c r="E11" s="49" t="s">
        <v>120</v>
      </c>
      <c r="F11" s="114"/>
      <c r="G11" s="114"/>
      <c r="H11" s="86"/>
      <c r="I11" s="150"/>
      <c r="J11" s="150"/>
      <c r="K11" s="143" t="str">
        <f>IF(AND(H11="",I11=""),"",H11-I11)</f>
        <v/>
      </c>
      <c r="L11" s="144"/>
      <c r="M11" s="145"/>
      <c r="N11" s="6"/>
    </row>
    <row r="12" spans="1:14" ht="19.5" customHeight="1">
      <c r="A12" s="5"/>
      <c r="B12" s="7"/>
      <c r="C12" s="47" t="s">
        <v>119</v>
      </c>
      <c r="D12" s="48"/>
      <c r="E12" s="49" t="s">
        <v>121</v>
      </c>
      <c r="F12" s="114"/>
      <c r="G12" s="114"/>
      <c r="H12" s="86"/>
      <c r="I12" s="150"/>
      <c r="J12" s="150"/>
      <c r="K12" s="143" t="str">
        <f>IF(AND(H12="",I12=""),"",H12-I12)</f>
        <v/>
      </c>
      <c r="L12" s="144"/>
      <c r="M12" s="145"/>
      <c r="N12" s="6"/>
    </row>
    <row r="13" spans="1:14" ht="6" customHeight="1">
      <c r="A13" s="5"/>
      <c r="B13" s="7"/>
      <c r="C13" s="19"/>
      <c r="D13" s="20"/>
      <c r="E13" s="20"/>
      <c r="F13" s="20"/>
      <c r="G13" s="20"/>
      <c r="H13" s="20"/>
      <c r="I13" s="20"/>
      <c r="J13" s="20"/>
      <c r="K13" s="122"/>
      <c r="L13" s="123"/>
      <c r="M13" s="125"/>
      <c r="N13" s="6"/>
    </row>
    <row r="14" spans="1:14">
      <c r="A14" s="5"/>
      <c r="B14" s="7"/>
      <c r="C14" s="22" t="s">
        <v>55</v>
      </c>
      <c r="D14" s="7"/>
      <c r="E14" s="7"/>
      <c r="F14" s="7"/>
      <c r="G14" s="7"/>
      <c r="H14" s="7"/>
      <c r="I14" s="7"/>
      <c r="J14" s="7"/>
      <c r="K14" s="24"/>
      <c r="L14" s="37">
        <v>154</v>
      </c>
      <c r="M14" s="50" t="str">
        <f>IF(AND(K11="",K12=""),"",SUM(K11:M12))</f>
        <v/>
      </c>
      <c r="N14" s="6"/>
    </row>
    <row r="15" spans="1:14" ht="6" customHeight="1">
      <c r="A15" s="5"/>
      <c r="B15" s="7"/>
      <c r="C15" s="25"/>
      <c r="D15" s="26"/>
      <c r="E15" s="26"/>
      <c r="F15" s="26"/>
      <c r="G15" s="26"/>
      <c r="H15" s="26"/>
      <c r="I15" s="26"/>
      <c r="J15" s="26"/>
      <c r="K15" s="25"/>
      <c r="L15" s="26"/>
      <c r="M15" s="27"/>
      <c r="N15" s="6"/>
    </row>
    <row r="16" spans="1:14">
      <c r="A16" s="5"/>
      <c r="B16" s="7"/>
      <c r="C16" s="7"/>
      <c r="D16" s="7"/>
      <c r="E16" s="7"/>
      <c r="F16" s="7"/>
      <c r="G16" s="7"/>
      <c r="H16" s="7"/>
      <c r="I16" s="7"/>
      <c r="J16" s="7"/>
      <c r="K16" s="7"/>
      <c r="L16" s="7"/>
      <c r="M16" s="7"/>
      <c r="N16" s="6"/>
    </row>
    <row r="17" spans="1:14">
      <c r="A17" s="5"/>
      <c r="B17" s="9" t="s">
        <v>102</v>
      </c>
      <c r="C17" s="7" t="s">
        <v>92</v>
      </c>
      <c r="D17" s="7"/>
      <c r="E17" s="7"/>
      <c r="F17" s="7"/>
      <c r="G17" s="7"/>
      <c r="H17" s="7"/>
      <c r="I17" s="7"/>
      <c r="J17" s="7"/>
      <c r="K17" s="7"/>
      <c r="L17" s="7"/>
      <c r="M17" s="7"/>
      <c r="N17" s="6"/>
    </row>
    <row r="18" spans="1:14" ht="6" customHeight="1">
      <c r="A18" s="5"/>
      <c r="B18" s="7"/>
      <c r="C18" s="7"/>
      <c r="D18" s="7"/>
      <c r="E18" s="7"/>
      <c r="F18" s="7"/>
      <c r="G18" s="7"/>
      <c r="H18" s="7"/>
      <c r="I18" s="7"/>
      <c r="J18" s="7"/>
      <c r="K18" s="7"/>
      <c r="L18" s="7"/>
      <c r="M18" s="7"/>
      <c r="N18" s="6"/>
    </row>
    <row r="19" spans="1:14" s="46" customFormat="1" ht="35.25" customHeight="1">
      <c r="A19" s="42"/>
      <c r="B19" s="43"/>
      <c r="C19" s="149" t="s">
        <v>93</v>
      </c>
      <c r="D19" s="149"/>
      <c r="E19" s="149"/>
      <c r="F19" s="149" t="s">
        <v>94</v>
      </c>
      <c r="G19" s="149"/>
      <c r="H19" s="149" t="s">
        <v>95</v>
      </c>
      <c r="I19" s="149"/>
      <c r="J19" s="149"/>
      <c r="K19" s="149" t="s">
        <v>310</v>
      </c>
      <c r="L19" s="149"/>
      <c r="M19" s="149"/>
      <c r="N19" s="45"/>
    </row>
    <row r="20" spans="1:14" s="46" customFormat="1" ht="18" customHeight="1">
      <c r="A20" s="42"/>
      <c r="B20" s="43"/>
      <c r="C20" s="97" t="s">
        <v>105</v>
      </c>
      <c r="D20" s="97"/>
      <c r="E20" s="97"/>
      <c r="F20" s="97" t="s">
        <v>106</v>
      </c>
      <c r="G20" s="97"/>
      <c r="H20" s="97" t="s">
        <v>107</v>
      </c>
      <c r="I20" s="97"/>
      <c r="J20" s="97"/>
      <c r="K20" s="97" t="s">
        <v>108</v>
      </c>
      <c r="L20" s="97"/>
      <c r="M20" s="97"/>
      <c r="N20" s="45"/>
    </row>
    <row r="21" spans="1:14" ht="19.5" customHeight="1">
      <c r="A21" s="5"/>
      <c r="B21" s="7"/>
      <c r="C21" s="47" t="s">
        <v>117</v>
      </c>
      <c r="D21" s="51"/>
      <c r="E21" s="49" t="s">
        <v>112</v>
      </c>
      <c r="F21" s="150"/>
      <c r="G21" s="150"/>
      <c r="H21" s="150"/>
      <c r="I21" s="150"/>
      <c r="J21" s="150"/>
      <c r="K21" s="151" t="str">
        <f>IF(AND(F21="",H21=""),"",F21-H21)</f>
        <v/>
      </c>
      <c r="L21" s="151"/>
      <c r="M21" s="151"/>
      <c r="N21" s="6"/>
    </row>
    <row r="22" spans="1:14" ht="19.5" customHeight="1">
      <c r="A22" s="5"/>
      <c r="B22" s="7"/>
      <c r="C22" s="47" t="s">
        <v>116</v>
      </c>
      <c r="D22" s="51"/>
      <c r="E22" s="49" t="s">
        <v>113</v>
      </c>
      <c r="F22" s="150"/>
      <c r="G22" s="150"/>
      <c r="H22" s="150"/>
      <c r="I22" s="150"/>
      <c r="J22" s="150"/>
      <c r="K22" s="151" t="str">
        <f t="shared" ref="K22:K24" si="0">IF(AND(F22="",H22=""),"",F22-H22)</f>
        <v/>
      </c>
      <c r="L22" s="151"/>
      <c r="M22" s="151"/>
      <c r="N22" s="6"/>
    </row>
    <row r="23" spans="1:14" ht="19.5" customHeight="1">
      <c r="A23" s="5"/>
      <c r="B23" s="7"/>
      <c r="C23" s="47" t="s">
        <v>341</v>
      </c>
      <c r="D23" s="51"/>
      <c r="E23" s="49" t="s">
        <v>114</v>
      </c>
      <c r="F23" s="150"/>
      <c r="G23" s="150"/>
      <c r="H23" s="150"/>
      <c r="I23" s="150"/>
      <c r="J23" s="150"/>
      <c r="K23" s="151" t="str">
        <f t="shared" si="0"/>
        <v/>
      </c>
      <c r="L23" s="151"/>
      <c r="M23" s="151"/>
      <c r="N23" s="6"/>
    </row>
    <row r="24" spans="1:14" ht="19.5" customHeight="1">
      <c r="A24" s="5"/>
      <c r="B24" s="7"/>
      <c r="C24" s="47" t="s">
        <v>111</v>
      </c>
      <c r="D24" s="51"/>
      <c r="E24" s="49" t="s">
        <v>115</v>
      </c>
      <c r="F24" s="150"/>
      <c r="G24" s="150"/>
      <c r="H24" s="150"/>
      <c r="I24" s="150"/>
      <c r="J24" s="150"/>
      <c r="K24" s="151" t="str">
        <f t="shared" si="0"/>
        <v/>
      </c>
      <c r="L24" s="151"/>
      <c r="M24" s="151"/>
      <c r="N24" s="6"/>
    </row>
    <row r="25" spans="1:14" ht="6" customHeight="1">
      <c r="A25" s="5"/>
      <c r="B25" s="7"/>
      <c r="C25" s="19"/>
      <c r="D25" s="20"/>
      <c r="E25" s="20"/>
      <c r="F25" s="20"/>
      <c r="G25" s="20"/>
      <c r="H25" s="20"/>
      <c r="I25" s="20"/>
      <c r="J25" s="20"/>
      <c r="K25" s="19"/>
      <c r="L25" s="20"/>
      <c r="M25" s="21"/>
      <c r="N25" s="6"/>
    </row>
    <row r="26" spans="1:14">
      <c r="A26" s="5"/>
      <c r="B26" s="7"/>
      <c r="C26" s="22" t="s">
        <v>55</v>
      </c>
      <c r="D26" s="7"/>
      <c r="E26" s="7"/>
      <c r="F26" s="7"/>
      <c r="G26" s="7"/>
      <c r="H26" s="7"/>
      <c r="I26" s="7"/>
      <c r="J26" s="7"/>
      <c r="K26" s="24"/>
      <c r="L26" s="37">
        <v>155</v>
      </c>
      <c r="M26" s="54" t="str">
        <f>IF(AND(K21="",K22="",K23="",K24=""),"",SUM(K21:M24))</f>
        <v/>
      </c>
      <c r="N26" s="6"/>
    </row>
    <row r="27" spans="1:14" ht="6" customHeight="1">
      <c r="A27" s="5"/>
      <c r="B27" s="7"/>
      <c r="C27" s="25"/>
      <c r="D27" s="26"/>
      <c r="E27" s="26"/>
      <c r="F27" s="26"/>
      <c r="G27" s="26"/>
      <c r="H27" s="26"/>
      <c r="I27" s="26"/>
      <c r="J27" s="26"/>
      <c r="K27" s="25"/>
      <c r="L27" s="26"/>
      <c r="M27" s="27"/>
      <c r="N27" s="6"/>
    </row>
    <row r="28" spans="1:14">
      <c r="A28" s="5"/>
      <c r="B28" s="7"/>
      <c r="C28" s="7"/>
      <c r="D28" s="7"/>
      <c r="E28" s="7"/>
      <c r="F28" s="7"/>
      <c r="G28" s="7"/>
      <c r="H28" s="7"/>
      <c r="I28" s="7"/>
      <c r="J28" s="7"/>
      <c r="K28" s="7"/>
      <c r="L28" s="7"/>
      <c r="M28" s="7"/>
      <c r="N28" s="6"/>
    </row>
    <row r="29" spans="1:14">
      <c r="A29" s="5"/>
      <c r="B29" s="9" t="s">
        <v>103</v>
      </c>
      <c r="C29" s="7" t="s">
        <v>91</v>
      </c>
      <c r="D29" s="7"/>
      <c r="E29" s="7"/>
      <c r="F29" s="7"/>
      <c r="G29" s="7"/>
      <c r="H29" s="7"/>
      <c r="I29" s="7"/>
      <c r="J29" s="7"/>
      <c r="K29" s="7"/>
      <c r="L29" s="7"/>
      <c r="M29" s="7"/>
      <c r="N29" s="6"/>
    </row>
    <row r="30" spans="1:14" ht="6" customHeight="1">
      <c r="A30" s="5"/>
      <c r="B30" s="7"/>
      <c r="C30" s="7"/>
      <c r="D30" s="7"/>
      <c r="E30" s="7"/>
      <c r="F30" s="7"/>
      <c r="G30" s="7"/>
      <c r="H30" s="7"/>
      <c r="I30" s="7"/>
      <c r="J30" s="7"/>
      <c r="K30" s="7"/>
      <c r="L30" s="7"/>
      <c r="M30" s="7"/>
      <c r="N30" s="6"/>
    </row>
    <row r="31" spans="1:14" s="34" customFormat="1" ht="48" customHeight="1">
      <c r="A31" s="38"/>
      <c r="B31" s="39"/>
      <c r="C31" s="149" t="s">
        <v>87</v>
      </c>
      <c r="D31" s="149"/>
      <c r="E31" s="149" t="s">
        <v>88</v>
      </c>
      <c r="F31" s="149"/>
      <c r="G31" s="149" t="s">
        <v>89</v>
      </c>
      <c r="H31" s="149"/>
      <c r="I31" s="149" t="s">
        <v>90</v>
      </c>
      <c r="J31" s="149"/>
      <c r="K31" s="149" t="s">
        <v>307</v>
      </c>
      <c r="L31" s="149"/>
      <c r="M31" s="149"/>
      <c r="N31" s="40"/>
    </row>
    <row r="32" spans="1:14" ht="19.5" customHeight="1">
      <c r="A32" s="5"/>
      <c r="B32" s="7"/>
      <c r="C32" s="97" t="s">
        <v>105</v>
      </c>
      <c r="D32" s="97"/>
      <c r="E32" s="97" t="s">
        <v>106</v>
      </c>
      <c r="F32" s="97"/>
      <c r="G32" s="97" t="s">
        <v>107</v>
      </c>
      <c r="H32" s="97"/>
      <c r="I32" s="97" t="s">
        <v>108</v>
      </c>
      <c r="J32" s="97"/>
      <c r="K32" s="97" t="s">
        <v>109</v>
      </c>
      <c r="L32" s="97"/>
      <c r="M32" s="97"/>
      <c r="N32" s="6"/>
    </row>
    <row r="33" spans="1:14" ht="19.5" customHeight="1">
      <c r="A33" s="5"/>
      <c r="B33" s="7"/>
      <c r="C33" s="114"/>
      <c r="D33" s="114"/>
      <c r="E33" s="114"/>
      <c r="F33" s="114"/>
      <c r="G33" s="150"/>
      <c r="H33" s="150"/>
      <c r="I33" s="150"/>
      <c r="J33" s="150"/>
      <c r="K33" s="151" t="str">
        <f>IF(AND(G33="",I33=""),"",G33-I33)</f>
        <v/>
      </c>
      <c r="L33" s="151"/>
      <c r="M33" s="151"/>
      <c r="N33" s="6"/>
    </row>
    <row r="34" spans="1:14" ht="19.5" customHeight="1">
      <c r="A34" s="5"/>
      <c r="B34" s="7"/>
      <c r="C34" s="114"/>
      <c r="D34" s="114"/>
      <c r="E34" s="114"/>
      <c r="F34" s="114"/>
      <c r="G34" s="150"/>
      <c r="H34" s="150"/>
      <c r="I34" s="150"/>
      <c r="J34" s="150"/>
      <c r="K34" s="151" t="str">
        <f t="shared" ref="K34:K35" si="1">IF(AND(G34="",I34=""),"",G34-I34)</f>
        <v/>
      </c>
      <c r="L34" s="151"/>
      <c r="M34" s="151"/>
      <c r="N34" s="6"/>
    </row>
    <row r="35" spans="1:14" ht="19.5" customHeight="1">
      <c r="A35" s="5"/>
      <c r="B35" s="7"/>
      <c r="C35" s="114"/>
      <c r="D35" s="114"/>
      <c r="E35" s="114"/>
      <c r="F35" s="114"/>
      <c r="G35" s="150"/>
      <c r="H35" s="150"/>
      <c r="I35" s="150"/>
      <c r="J35" s="150"/>
      <c r="K35" s="151" t="str">
        <f t="shared" si="1"/>
        <v/>
      </c>
      <c r="L35" s="151"/>
      <c r="M35" s="151"/>
      <c r="N35" s="6"/>
    </row>
    <row r="36" spans="1:14" ht="6" customHeight="1">
      <c r="A36" s="5"/>
      <c r="B36" s="7"/>
      <c r="C36" s="19"/>
      <c r="D36" s="20"/>
      <c r="E36" s="20"/>
      <c r="F36" s="20"/>
      <c r="G36" s="20"/>
      <c r="H36" s="20"/>
      <c r="I36" s="20"/>
      <c r="J36" s="21"/>
      <c r="K36" s="19"/>
      <c r="L36" s="20"/>
      <c r="M36" s="21"/>
      <c r="N36" s="6"/>
    </row>
    <row r="37" spans="1:14">
      <c r="A37" s="5"/>
      <c r="B37" s="7"/>
      <c r="C37" s="22" t="s">
        <v>55</v>
      </c>
      <c r="D37" s="7"/>
      <c r="E37" s="7"/>
      <c r="F37" s="7"/>
      <c r="G37" s="7"/>
      <c r="H37" s="7"/>
      <c r="I37" s="7"/>
      <c r="J37" s="23"/>
      <c r="K37" s="24"/>
      <c r="L37" s="37">
        <v>156</v>
      </c>
      <c r="M37" s="54" t="str">
        <f>IF(AND(K33="",K34="",K35=""),"",SUM(K33:M35))</f>
        <v/>
      </c>
      <c r="N37" s="6"/>
    </row>
    <row r="38" spans="1:14" ht="6" customHeight="1">
      <c r="A38" s="5"/>
      <c r="B38" s="7"/>
      <c r="C38" s="25"/>
      <c r="D38" s="26"/>
      <c r="E38" s="26"/>
      <c r="F38" s="26"/>
      <c r="G38" s="26"/>
      <c r="H38" s="26"/>
      <c r="I38" s="26"/>
      <c r="J38" s="27"/>
      <c r="K38" s="25"/>
      <c r="L38" s="26"/>
      <c r="M38" s="27"/>
      <c r="N38" s="6"/>
    </row>
    <row r="39" spans="1:14">
      <c r="A39" s="5"/>
      <c r="B39" s="7"/>
      <c r="C39" s="7"/>
      <c r="D39" s="7"/>
      <c r="E39" s="7"/>
      <c r="F39" s="7"/>
      <c r="G39" s="7"/>
      <c r="H39" s="7"/>
      <c r="I39" s="7"/>
      <c r="J39" s="7"/>
      <c r="K39" s="7"/>
      <c r="L39" s="7"/>
      <c r="M39" s="7"/>
      <c r="N39" s="6"/>
    </row>
    <row r="40" spans="1:14">
      <c r="A40" s="5"/>
      <c r="B40" s="9" t="s">
        <v>104</v>
      </c>
      <c r="C40" s="7" t="s">
        <v>124</v>
      </c>
      <c r="D40" s="7"/>
      <c r="E40" s="7"/>
      <c r="F40" s="7"/>
      <c r="G40" s="7"/>
      <c r="H40" s="7"/>
      <c r="I40" s="7"/>
      <c r="J40" s="7"/>
      <c r="K40" s="7"/>
      <c r="L40" s="7"/>
      <c r="M40" s="7"/>
      <c r="N40" s="6"/>
    </row>
    <row r="41" spans="1:14" ht="6" customHeight="1">
      <c r="A41" s="5"/>
      <c r="B41" s="7"/>
      <c r="C41" s="7"/>
      <c r="D41" s="7"/>
      <c r="E41" s="7"/>
      <c r="F41" s="7"/>
      <c r="G41" s="7"/>
      <c r="H41" s="7"/>
      <c r="I41" s="7"/>
      <c r="J41" s="7"/>
      <c r="K41" s="7"/>
      <c r="L41" s="7"/>
      <c r="M41" s="7"/>
      <c r="N41" s="6"/>
    </row>
    <row r="42" spans="1:14" s="34" customFormat="1" ht="77.25" customHeight="1">
      <c r="A42" s="38"/>
      <c r="B42" s="39"/>
      <c r="C42" s="149" t="s">
        <v>339</v>
      </c>
      <c r="D42" s="149"/>
      <c r="E42" s="44" t="s">
        <v>340</v>
      </c>
      <c r="F42" s="44" t="s">
        <v>84</v>
      </c>
      <c r="G42" s="149" t="s">
        <v>86</v>
      </c>
      <c r="H42" s="149"/>
      <c r="I42" s="149" t="s">
        <v>85</v>
      </c>
      <c r="J42" s="149"/>
      <c r="K42" s="149" t="s">
        <v>311</v>
      </c>
      <c r="L42" s="149"/>
      <c r="M42" s="149"/>
      <c r="N42" s="40"/>
    </row>
    <row r="43" spans="1:14" s="34" customFormat="1" ht="19.5" customHeight="1">
      <c r="A43" s="38"/>
      <c r="B43" s="39"/>
      <c r="C43" s="97" t="s">
        <v>105</v>
      </c>
      <c r="D43" s="97"/>
      <c r="E43" s="41" t="s">
        <v>106</v>
      </c>
      <c r="F43" s="41" t="s">
        <v>107</v>
      </c>
      <c r="G43" s="97" t="s">
        <v>108</v>
      </c>
      <c r="H43" s="97"/>
      <c r="I43" s="97" t="s">
        <v>109</v>
      </c>
      <c r="J43" s="97"/>
      <c r="K43" s="97" t="s">
        <v>110</v>
      </c>
      <c r="L43" s="97"/>
      <c r="M43" s="97"/>
      <c r="N43" s="40"/>
    </row>
    <row r="44" spans="1:14" ht="19.5" customHeight="1">
      <c r="A44" s="5"/>
      <c r="B44" s="7"/>
      <c r="C44" s="126" t="s">
        <v>122</v>
      </c>
      <c r="D44" s="127"/>
      <c r="E44" s="87"/>
      <c r="F44" s="88"/>
      <c r="G44" s="128"/>
      <c r="H44" s="129"/>
      <c r="I44" s="130"/>
      <c r="J44" s="129"/>
      <c r="K44" s="143" t="str">
        <f>IF(AND(G44="",I44=""),"",G44-I44)</f>
        <v/>
      </c>
      <c r="L44" s="144"/>
      <c r="M44" s="145"/>
      <c r="N44" s="6"/>
    </row>
    <row r="45" spans="1:14" ht="19.5" customHeight="1">
      <c r="A45" s="5"/>
      <c r="B45" s="7"/>
      <c r="C45" s="131"/>
      <c r="D45" s="132"/>
      <c r="E45" s="87"/>
      <c r="F45" s="89"/>
      <c r="G45" s="133"/>
      <c r="H45" s="134"/>
      <c r="I45" s="135"/>
      <c r="J45" s="134"/>
      <c r="K45" s="146" t="str">
        <f t="shared" ref="K45:K48" si="2">IF(AND(G45="",I45=""),"",G45-I45)</f>
        <v/>
      </c>
      <c r="L45" s="147"/>
      <c r="M45" s="148"/>
      <c r="N45" s="6"/>
    </row>
    <row r="46" spans="1:14" ht="19.5" customHeight="1">
      <c r="A46" s="5"/>
      <c r="B46" s="7"/>
      <c r="C46" s="131"/>
      <c r="D46" s="132"/>
      <c r="E46" s="87"/>
      <c r="F46" s="89"/>
      <c r="G46" s="133"/>
      <c r="H46" s="134"/>
      <c r="I46" s="135"/>
      <c r="J46" s="134"/>
      <c r="K46" s="146" t="str">
        <f t="shared" si="2"/>
        <v/>
      </c>
      <c r="L46" s="147"/>
      <c r="M46" s="148"/>
      <c r="N46" s="6"/>
    </row>
    <row r="47" spans="1:14" ht="19.5" customHeight="1">
      <c r="A47" s="5"/>
      <c r="B47" s="7"/>
      <c r="C47" s="136" t="s">
        <v>123</v>
      </c>
      <c r="D47" s="137"/>
      <c r="E47" s="87"/>
      <c r="F47" s="89"/>
      <c r="G47" s="133"/>
      <c r="H47" s="134"/>
      <c r="I47" s="135"/>
      <c r="J47" s="134"/>
      <c r="K47" s="146" t="str">
        <f t="shared" si="2"/>
        <v/>
      </c>
      <c r="L47" s="147"/>
      <c r="M47" s="148"/>
      <c r="N47" s="6"/>
    </row>
    <row r="48" spans="1:14" ht="19.5" customHeight="1">
      <c r="A48" s="5"/>
      <c r="B48" s="7"/>
      <c r="C48" s="138"/>
      <c r="D48" s="139"/>
      <c r="E48" s="87"/>
      <c r="F48" s="90"/>
      <c r="G48" s="140"/>
      <c r="H48" s="141"/>
      <c r="I48" s="142"/>
      <c r="J48" s="141"/>
      <c r="K48" s="146" t="str">
        <f t="shared" si="2"/>
        <v/>
      </c>
      <c r="L48" s="147"/>
      <c r="M48" s="148"/>
      <c r="N48" s="6"/>
    </row>
    <row r="49" spans="1:14" ht="6" customHeight="1">
      <c r="A49" s="5"/>
      <c r="B49" s="7"/>
      <c r="C49" s="122"/>
      <c r="D49" s="123"/>
      <c r="E49" s="52"/>
      <c r="F49" s="52"/>
      <c r="G49" s="123"/>
      <c r="H49" s="123"/>
      <c r="I49" s="123"/>
      <c r="J49" s="123"/>
      <c r="K49" s="122"/>
      <c r="L49" s="123"/>
      <c r="M49" s="125"/>
      <c r="N49" s="6"/>
    </row>
    <row r="50" spans="1:14">
      <c r="A50" s="5"/>
      <c r="B50" s="7"/>
      <c r="C50" s="118" t="s">
        <v>55</v>
      </c>
      <c r="D50" s="119"/>
      <c r="E50" s="39"/>
      <c r="F50" s="39"/>
      <c r="G50" s="109"/>
      <c r="H50" s="109"/>
      <c r="I50" s="109"/>
      <c r="J50" s="109"/>
      <c r="K50" s="24"/>
      <c r="L50" s="37">
        <v>157</v>
      </c>
      <c r="M50" s="54" t="str">
        <f>IF(AND(K44="",K45="",K46="",K47="",K48=""),"",SUM(K44:M48))</f>
        <v/>
      </c>
      <c r="N50" s="6"/>
    </row>
    <row r="51" spans="1:14" ht="6" customHeight="1">
      <c r="A51" s="5"/>
      <c r="B51" s="7"/>
      <c r="C51" s="120"/>
      <c r="D51" s="121"/>
      <c r="E51" s="53"/>
      <c r="F51" s="53"/>
      <c r="G51" s="121"/>
      <c r="H51" s="121"/>
      <c r="I51" s="121"/>
      <c r="J51" s="121"/>
      <c r="K51" s="25"/>
      <c r="L51" s="26"/>
      <c r="M51" s="27"/>
      <c r="N51" s="6"/>
    </row>
    <row r="52" spans="1:14" ht="6" customHeight="1" thickBot="1">
      <c r="A52" s="15"/>
      <c r="B52" s="16"/>
      <c r="C52" s="16"/>
      <c r="D52" s="16"/>
      <c r="E52" s="16"/>
      <c r="F52" s="16"/>
      <c r="G52" s="16"/>
      <c r="H52" s="16"/>
      <c r="I52" s="16"/>
      <c r="J52" s="16"/>
      <c r="K52" s="16"/>
      <c r="L52" s="16"/>
      <c r="M52" s="16"/>
      <c r="N52" s="17"/>
    </row>
    <row r="53" spans="1:14"/>
    <row r="54" spans="1:14" hidden="1"/>
    <row r="55" spans="1:14" hidden="1">
      <c r="C55" s="4" t="s">
        <v>379</v>
      </c>
      <c r="E55" s="4">
        <f>'1'!BJ10</f>
        <v>3</v>
      </c>
    </row>
  </sheetData>
  <sheetProtection sheet="1" objects="1" scenarios="1" formatCells="0" formatRows="0"/>
  <mergeCells count="102">
    <mergeCell ref="K11:M11"/>
    <mergeCell ref="C3:M3"/>
    <mergeCell ref="K42:M42"/>
    <mergeCell ref="C20:E20"/>
    <mergeCell ref="F20:G20"/>
    <mergeCell ref="H20:J20"/>
    <mergeCell ref="K20:M20"/>
    <mergeCell ref="I42:J42"/>
    <mergeCell ref="K12:M12"/>
    <mergeCell ref="C9:E9"/>
    <mergeCell ref="C10:E10"/>
    <mergeCell ref="F9:G9"/>
    <mergeCell ref="F10:G10"/>
    <mergeCell ref="K9:M9"/>
    <mergeCell ref="K10:M10"/>
    <mergeCell ref="I9:J9"/>
    <mergeCell ref="I10:J10"/>
    <mergeCell ref="H19:J19"/>
    <mergeCell ref="C19:E19"/>
    <mergeCell ref="F19:G19"/>
    <mergeCell ref="K13:M13"/>
    <mergeCell ref="F11:G11"/>
    <mergeCell ref="F12:G12"/>
    <mergeCell ref="I11:J11"/>
    <mergeCell ref="I12:J12"/>
    <mergeCell ref="K19:M19"/>
    <mergeCell ref="I35:J35"/>
    <mergeCell ref="H21:J21"/>
    <mergeCell ref="H22:J22"/>
    <mergeCell ref="H23:J23"/>
    <mergeCell ref="H24:J24"/>
    <mergeCell ref="F21:G21"/>
    <mergeCell ref="F22:G22"/>
    <mergeCell ref="F23:G23"/>
    <mergeCell ref="K31:M31"/>
    <mergeCell ref="K32:M32"/>
    <mergeCell ref="K33:M33"/>
    <mergeCell ref="K34:M34"/>
    <mergeCell ref="K35:M35"/>
    <mergeCell ref="F24:G24"/>
    <mergeCell ref="I33:J33"/>
    <mergeCell ref="K21:M21"/>
    <mergeCell ref="K22:M22"/>
    <mergeCell ref="K23:M23"/>
    <mergeCell ref="K24:M24"/>
    <mergeCell ref="K43:M43"/>
    <mergeCell ref="C31:D31"/>
    <mergeCell ref="E31:F31"/>
    <mergeCell ref="G31:H31"/>
    <mergeCell ref="I31:J31"/>
    <mergeCell ref="G32:H32"/>
    <mergeCell ref="I32:J32"/>
    <mergeCell ref="C43:D43"/>
    <mergeCell ref="G43:H43"/>
    <mergeCell ref="I43:J43"/>
    <mergeCell ref="C32:D32"/>
    <mergeCell ref="E32:F32"/>
    <mergeCell ref="C42:D42"/>
    <mergeCell ref="G42:H42"/>
    <mergeCell ref="C33:D33"/>
    <mergeCell ref="E33:F33"/>
    <mergeCell ref="G33:H33"/>
    <mergeCell ref="C34:D34"/>
    <mergeCell ref="E34:F34"/>
    <mergeCell ref="G34:H34"/>
    <mergeCell ref="I34:J34"/>
    <mergeCell ref="C35:D35"/>
    <mergeCell ref="E35:F35"/>
    <mergeCell ref="G35:H35"/>
    <mergeCell ref="C2:M2"/>
    <mergeCell ref="C4:M4"/>
    <mergeCell ref="C5:M5"/>
    <mergeCell ref="K49:M49"/>
    <mergeCell ref="C44:D44"/>
    <mergeCell ref="G44:H44"/>
    <mergeCell ref="I44:J44"/>
    <mergeCell ref="C45:D45"/>
    <mergeCell ref="G45:H45"/>
    <mergeCell ref="I45:J45"/>
    <mergeCell ref="C46:D46"/>
    <mergeCell ref="G46:H46"/>
    <mergeCell ref="I46:J46"/>
    <mergeCell ref="C47:D47"/>
    <mergeCell ref="G47:H47"/>
    <mergeCell ref="I47:J47"/>
    <mergeCell ref="C48:D48"/>
    <mergeCell ref="G48:H48"/>
    <mergeCell ref="I48:J48"/>
    <mergeCell ref="K44:M44"/>
    <mergeCell ref="K45:M45"/>
    <mergeCell ref="K46:M46"/>
    <mergeCell ref="K47:M47"/>
    <mergeCell ref="K48:M48"/>
    <mergeCell ref="C50:D50"/>
    <mergeCell ref="G50:H50"/>
    <mergeCell ref="I50:J50"/>
    <mergeCell ref="C51:D51"/>
    <mergeCell ref="G51:H51"/>
    <mergeCell ref="I51:J51"/>
    <mergeCell ref="C49:D49"/>
    <mergeCell ref="G49:H49"/>
    <mergeCell ref="I49:J49"/>
  </mergeCells>
  <conditionalFormatting sqref="F11:J12 F21:J24 C33:J35 C44:J48">
    <cfRule type="expression" dxfId="1" priority="1">
      <formula>IF($E$55=2,TRUE,FALSE)</formula>
    </cfRule>
  </conditionalFormatting>
  <dataValidations count="1">
    <dataValidation type="decimal" operator="greaterThan" allowBlank="1" showInputMessage="1" showErrorMessage="1" error="Please enter an amount greater than Rs. 50,000" sqref="F24:G24">
      <formula1>50000</formula1>
    </dataValidation>
  </dataValidations>
  <printOptions horizontalCentered="1"/>
  <pageMargins left="0.7" right="0.7" top="0.75" bottom="0.75" header="0.3" footer="0.3"/>
  <pageSetup paperSize="9" scale="80" orientation="portrait" verticalDpi="300" r:id="rId1"/>
</worksheet>
</file>

<file path=xl/worksheets/sheet3.xml><?xml version="1.0" encoding="utf-8"?>
<worksheet xmlns="http://schemas.openxmlformats.org/spreadsheetml/2006/main" xmlns:r="http://schemas.openxmlformats.org/officeDocument/2006/relationships">
  <dimension ref="A1:R91"/>
  <sheetViews>
    <sheetView workbookViewId="0">
      <selection activeCell="G39" sqref="G39"/>
    </sheetView>
  </sheetViews>
  <sheetFormatPr defaultColWidth="0" defaultRowHeight="15" zeroHeight="1"/>
  <cols>
    <col min="1" max="2" width="0.85546875" style="4" customWidth="1"/>
    <col min="3" max="3" width="4.28515625" style="4" customWidth="1"/>
    <col min="4" max="4" width="0.85546875" style="4" customWidth="1"/>
    <col min="5" max="5" width="2.85546875" style="4" customWidth="1"/>
    <col min="6" max="6" width="4.42578125" style="4" customWidth="1"/>
    <col min="7" max="7" width="14" style="4" customWidth="1"/>
    <col min="8" max="8" width="10.42578125" style="4" customWidth="1"/>
    <col min="9" max="9" width="17.5703125" style="4" customWidth="1"/>
    <col min="10" max="11" width="12.140625" style="4" customWidth="1"/>
    <col min="12" max="13" width="0.85546875" style="4" customWidth="1"/>
    <col min="14" max="14" width="2.28515625" style="4" customWidth="1"/>
    <col min="15" max="16384" width="9.140625" style="4" hidden="1"/>
  </cols>
  <sheetData>
    <row r="1" spans="1:17" ht="6" customHeight="1">
      <c r="A1" s="1"/>
      <c r="B1" s="2"/>
      <c r="C1" s="2"/>
      <c r="D1" s="2"/>
      <c r="E1" s="2"/>
      <c r="F1" s="2"/>
      <c r="G1" s="2"/>
      <c r="H1" s="2"/>
      <c r="I1" s="2"/>
      <c r="J1" s="2"/>
      <c r="K1" s="2"/>
      <c r="L1" s="2"/>
      <c r="M1" s="3"/>
    </row>
    <row r="2" spans="1:17">
      <c r="A2" s="5"/>
      <c r="B2" s="7"/>
      <c r="C2" s="9" t="s">
        <v>139</v>
      </c>
      <c r="D2" s="7" t="s">
        <v>125</v>
      </c>
      <c r="E2" s="7"/>
      <c r="F2" s="7"/>
      <c r="G2" s="7"/>
      <c r="H2" s="7"/>
      <c r="I2" s="7"/>
      <c r="J2" s="7"/>
      <c r="K2" s="7"/>
      <c r="L2" s="7"/>
      <c r="M2" s="6"/>
    </row>
    <row r="3" spans="1:17">
      <c r="A3" s="5"/>
      <c r="B3" s="7"/>
      <c r="C3" s="7"/>
      <c r="D3" s="7"/>
      <c r="E3" s="7"/>
      <c r="F3" s="7"/>
      <c r="G3" s="7"/>
      <c r="H3" s="7"/>
      <c r="I3" s="7"/>
      <c r="J3" s="7"/>
      <c r="K3" s="7"/>
      <c r="L3" s="7"/>
      <c r="M3" s="6"/>
    </row>
    <row r="4" spans="1:17" s="46" customFormat="1" ht="45" customHeight="1">
      <c r="A4" s="42"/>
      <c r="B4" s="43"/>
      <c r="C4" s="43"/>
      <c r="D4" s="149" t="s">
        <v>126</v>
      </c>
      <c r="E4" s="149"/>
      <c r="F4" s="149"/>
      <c r="G4" s="149"/>
      <c r="H4" s="44" t="s">
        <v>127</v>
      </c>
      <c r="I4" s="44" t="s">
        <v>128</v>
      </c>
      <c r="J4" s="149" t="s">
        <v>129</v>
      </c>
      <c r="K4" s="149"/>
      <c r="L4" s="149"/>
      <c r="M4" s="45"/>
    </row>
    <row r="5" spans="1:17">
      <c r="A5" s="5"/>
      <c r="B5" s="7"/>
      <c r="C5" s="7"/>
      <c r="D5" s="155"/>
      <c r="E5" s="155"/>
      <c r="F5" s="155"/>
      <c r="G5" s="155"/>
      <c r="H5" s="91"/>
      <c r="I5" s="91"/>
      <c r="J5" s="155"/>
      <c r="K5" s="155"/>
      <c r="L5" s="155"/>
      <c r="M5" s="6"/>
    </row>
    <row r="6" spans="1:17">
      <c r="A6" s="5"/>
      <c r="B6" s="7"/>
      <c r="C6" s="7"/>
      <c r="D6" s="155"/>
      <c r="E6" s="155"/>
      <c r="F6" s="155"/>
      <c r="G6" s="155"/>
      <c r="H6" s="91"/>
      <c r="I6" s="91"/>
      <c r="J6" s="155"/>
      <c r="K6" s="155"/>
      <c r="L6" s="155"/>
      <c r="M6" s="6"/>
    </row>
    <row r="7" spans="1:17">
      <c r="A7" s="5"/>
      <c r="B7" s="7"/>
      <c r="C7" s="7"/>
      <c r="D7" s="155"/>
      <c r="E7" s="155"/>
      <c r="F7" s="155"/>
      <c r="G7" s="155"/>
      <c r="H7" s="91"/>
      <c r="I7" s="91"/>
      <c r="J7" s="155"/>
      <c r="K7" s="155"/>
      <c r="L7" s="155"/>
      <c r="M7" s="6"/>
    </row>
    <row r="8" spans="1:17">
      <c r="A8" s="5"/>
      <c r="B8" s="7"/>
      <c r="C8" s="7"/>
      <c r="D8" s="155"/>
      <c r="E8" s="155"/>
      <c r="F8" s="155"/>
      <c r="G8" s="155"/>
      <c r="H8" s="91"/>
      <c r="I8" s="91"/>
      <c r="J8" s="155"/>
      <c r="K8" s="155"/>
      <c r="L8" s="155"/>
      <c r="M8" s="6"/>
      <c r="P8" s="34">
        <v>1</v>
      </c>
      <c r="Q8" s="34" t="s">
        <v>312</v>
      </c>
    </row>
    <row r="9" spans="1:17">
      <c r="A9" s="5"/>
      <c r="B9" s="7"/>
      <c r="C9" s="7"/>
      <c r="D9" s="155"/>
      <c r="E9" s="155"/>
      <c r="F9" s="155"/>
      <c r="G9" s="155"/>
      <c r="H9" s="91"/>
      <c r="I9" s="91"/>
      <c r="J9" s="155"/>
      <c r="K9" s="155"/>
      <c r="L9" s="155"/>
      <c r="M9" s="6"/>
      <c r="P9" s="34">
        <v>2</v>
      </c>
      <c r="Q9" s="34" t="s">
        <v>313</v>
      </c>
    </row>
    <row r="10" spans="1:17">
      <c r="A10" s="5"/>
      <c r="B10" s="7"/>
      <c r="C10" s="7"/>
      <c r="D10" s="7"/>
      <c r="E10" s="7"/>
      <c r="F10" s="7"/>
      <c r="G10" s="7"/>
      <c r="H10" s="7"/>
      <c r="I10" s="7"/>
      <c r="J10" s="7"/>
      <c r="K10" s="7"/>
      <c r="L10" s="7"/>
      <c r="M10" s="6"/>
      <c r="P10" s="34">
        <v>3</v>
      </c>
      <c r="Q10" s="34" t="s">
        <v>314</v>
      </c>
    </row>
    <row r="11" spans="1:17">
      <c r="A11" s="5"/>
      <c r="B11" s="7"/>
      <c r="C11" s="9" t="s">
        <v>140</v>
      </c>
      <c r="D11" s="7" t="s">
        <v>338</v>
      </c>
      <c r="E11" s="7"/>
      <c r="F11" s="7"/>
      <c r="G11" s="7"/>
      <c r="H11" s="7"/>
      <c r="I11" s="7"/>
      <c r="J11" s="7"/>
      <c r="K11" s="7"/>
      <c r="L11" s="7"/>
      <c r="M11" s="6"/>
      <c r="P11" s="34">
        <v>4</v>
      </c>
      <c r="Q11" s="34" t="s">
        <v>315</v>
      </c>
    </row>
    <row r="12" spans="1:17">
      <c r="A12" s="5"/>
      <c r="B12" s="7"/>
      <c r="C12" s="7"/>
      <c r="D12" s="7"/>
      <c r="E12" s="7"/>
      <c r="F12" s="7"/>
      <c r="G12" s="7"/>
      <c r="H12" s="7"/>
      <c r="I12" s="7"/>
      <c r="J12" s="7"/>
      <c r="K12" s="7"/>
      <c r="L12" s="7"/>
      <c r="M12" s="6"/>
      <c r="P12" s="34">
        <v>5</v>
      </c>
      <c r="Q12" s="34" t="s">
        <v>316</v>
      </c>
    </row>
    <row r="13" spans="1:17" s="34" customFormat="1">
      <c r="A13" s="38"/>
      <c r="B13" s="39"/>
      <c r="C13" s="39"/>
      <c r="D13" s="97" t="s">
        <v>130</v>
      </c>
      <c r="E13" s="97"/>
      <c r="F13" s="97"/>
      <c r="G13" s="97"/>
      <c r="H13" s="97"/>
      <c r="I13" s="41" t="s">
        <v>132</v>
      </c>
      <c r="J13" s="97" t="s">
        <v>131</v>
      </c>
      <c r="K13" s="97"/>
      <c r="L13" s="97"/>
      <c r="M13" s="40"/>
      <c r="P13" s="34">
        <v>6</v>
      </c>
      <c r="Q13" s="34" t="s">
        <v>317</v>
      </c>
    </row>
    <row r="14" spans="1:17">
      <c r="A14" s="5"/>
      <c r="B14" s="7"/>
      <c r="C14" s="7"/>
      <c r="D14" s="114"/>
      <c r="E14" s="114"/>
      <c r="F14" s="114"/>
      <c r="G14" s="114"/>
      <c r="H14" s="114"/>
      <c r="I14" s="92"/>
      <c r="J14" s="97" t="str">
        <f t="shared" ref="J14:J21" si="0">IF(I14="","",VLOOKUP(I14,$P$8:$Q$17,2))</f>
        <v/>
      </c>
      <c r="K14" s="97"/>
      <c r="L14" s="97"/>
      <c r="M14" s="6"/>
      <c r="P14" s="34">
        <v>7</v>
      </c>
      <c r="Q14" s="34" t="s">
        <v>318</v>
      </c>
    </row>
    <row r="15" spans="1:17">
      <c r="A15" s="5"/>
      <c r="B15" s="7"/>
      <c r="C15" s="7"/>
      <c r="D15" s="114"/>
      <c r="E15" s="114"/>
      <c r="F15" s="114"/>
      <c r="G15" s="114"/>
      <c r="H15" s="114"/>
      <c r="I15" s="92"/>
      <c r="J15" s="97" t="str">
        <f t="shared" si="0"/>
        <v/>
      </c>
      <c r="K15" s="97"/>
      <c r="L15" s="97"/>
      <c r="M15" s="6"/>
      <c r="P15" s="34">
        <v>8</v>
      </c>
      <c r="Q15" s="34" t="s">
        <v>319</v>
      </c>
    </row>
    <row r="16" spans="1:17">
      <c r="A16" s="5"/>
      <c r="B16" s="7"/>
      <c r="C16" s="7"/>
      <c r="D16" s="114"/>
      <c r="E16" s="114"/>
      <c r="F16" s="114"/>
      <c r="G16" s="114"/>
      <c r="H16" s="114"/>
      <c r="I16" s="92"/>
      <c r="J16" s="97" t="str">
        <f t="shared" si="0"/>
        <v/>
      </c>
      <c r="K16" s="97"/>
      <c r="L16" s="97"/>
      <c r="M16" s="6"/>
      <c r="P16" s="34">
        <v>9</v>
      </c>
      <c r="Q16" s="34" t="s">
        <v>320</v>
      </c>
    </row>
    <row r="17" spans="1:17">
      <c r="A17" s="5"/>
      <c r="B17" s="7"/>
      <c r="C17" s="7"/>
      <c r="D17" s="114"/>
      <c r="E17" s="114"/>
      <c r="F17" s="114"/>
      <c r="G17" s="114"/>
      <c r="H17" s="114"/>
      <c r="I17" s="92"/>
      <c r="J17" s="97" t="str">
        <f t="shared" si="0"/>
        <v/>
      </c>
      <c r="K17" s="97"/>
      <c r="L17" s="97"/>
      <c r="M17" s="6"/>
      <c r="P17" s="34">
        <v>10</v>
      </c>
      <c r="Q17" s="34" t="s">
        <v>321</v>
      </c>
    </row>
    <row r="18" spans="1:17">
      <c r="A18" s="5"/>
      <c r="B18" s="7"/>
      <c r="C18" s="7"/>
      <c r="D18" s="114"/>
      <c r="E18" s="114"/>
      <c r="F18" s="114"/>
      <c r="G18" s="114"/>
      <c r="H18" s="114"/>
      <c r="I18" s="92"/>
      <c r="J18" s="97" t="str">
        <f t="shared" si="0"/>
        <v/>
      </c>
      <c r="K18" s="97"/>
      <c r="L18" s="97"/>
      <c r="M18" s="6"/>
    </row>
    <row r="19" spans="1:17">
      <c r="A19" s="5"/>
      <c r="B19" s="7"/>
      <c r="C19" s="7"/>
      <c r="D19" s="114"/>
      <c r="E19" s="114"/>
      <c r="F19" s="114"/>
      <c r="G19" s="114"/>
      <c r="H19" s="114"/>
      <c r="I19" s="92"/>
      <c r="J19" s="97" t="str">
        <f t="shared" si="0"/>
        <v/>
      </c>
      <c r="K19" s="97"/>
      <c r="L19" s="97"/>
      <c r="M19" s="6"/>
    </row>
    <row r="20" spans="1:17">
      <c r="A20" s="5"/>
      <c r="B20" s="7"/>
      <c r="C20" s="7"/>
      <c r="D20" s="114"/>
      <c r="E20" s="114"/>
      <c r="F20" s="114"/>
      <c r="G20" s="114"/>
      <c r="H20" s="114"/>
      <c r="I20" s="92"/>
      <c r="J20" s="97" t="str">
        <f t="shared" si="0"/>
        <v/>
      </c>
      <c r="K20" s="97"/>
      <c r="L20" s="97"/>
      <c r="M20" s="6"/>
    </row>
    <row r="21" spans="1:17">
      <c r="A21" s="5"/>
      <c r="B21" s="7"/>
      <c r="C21" s="7"/>
      <c r="D21" s="114"/>
      <c r="E21" s="114"/>
      <c r="F21" s="114"/>
      <c r="G21" s="114"/>
      <c r="H21" s="114"/>
      <c r="I21" s="92"/>
      <c r="J21" s="97" t="str">
        <f t="shared" si="0"/>
        <v/>
      </c>
      <c r="K21" s="97"/>
      <c r="L21" s="97"/>
      <c r="M21" s="6"/>
    </row>
    <row r="22" spans="1:17" ht="15.75" thickBot="1">
      <c r="A22" s="5"/>
      <c r="B22" s="7"/>
      <c r="C22" s="7"/>
      <c r="D22" s="7"/>
      <c r="E22" s="7"/>
      <c r="F22" s="7"/>
      <c r="G22" s="7"/>
      <c r="H22" s="7"/>
      <c r="I22" s="7"/>
      <c r="J22" s="7"/>
      <c r="K22" s="7"/>
      <c r="L22" s="7"/>
      <c r="M22" s="6"/>
    </row>
    <row r="23" spans="1:17" ht="6" customHeight="1">
      <c r="A23" s="5"/>
      <c r="B23" s="1"/>
      <c r="C23" s="2"/>
      <c r="D23" s="2"/>
      <c r="E23" s="2"/>
      <c r="F23" s="2"/>
      <c r="G23" s="2"/>
      <c r="H23" s="2"/>
      <c r="I23" s="2"/>
      <c r="J23" s="2"/>
      <c r="K23" s="2"/>
      <c r="L23" s="3"/>
      <c r="M23" s="6"/>
    </row>
    <row r="24" spans="1:17">
      <c r="A24" s="5"/>
      <c r="B24" s="5"/>
      <c r="C24" s="153" t="s">
        <v>150</v>
      </c>
      <c r="D24" s="153"/>
      <c r="E24" s="153"/>
      <c r="F24" s="153"/>
      <c r="G24" s="153"/>
      <c r="H24" s="153"/>
      <c r="I24" s="153"/>
      <c r="J24" s="153"/>
      <c r="K24" s="153"/>
      <c r="L24" s="6"/>
      <c r="M24" s="6"/>
    </row>
    <row r="25" spans="1:17">
      <c r="A25" s="5"/>
      <c r="B25" s="5"/>
      <c r="C25" s="7"/>
      <c r="D25" s="7"/>
      <c r="E25" s="7"/>
      <c r="F25" s="7"/>
      <c r="G25" s="7"/>
      <c r="H25" s="7"/>
      <c r="I25" s="7"/>
      <c r="J25" s="7"/>
      <c r="K25" s="7"/>
      <c r="L25" s="6"/>
      <c r="M25" s="6"/>
    </row>
    <row r="26" spans="1:17">
      <c r="A26" s="5"/>
      <c r="B26" s="5"/>
      <c r="C26" s="79" t="s">
        <v>152</v>
      </c>
      <c r="D26" s="80"/>
      <c r="E26" s="80"/>
      <c r="F26" s="80"/>
      <c r="G26" s="80"/>
      <c r="H26" s="80"/>
      <c r="I26" s="80"/>
      <c r="J26" s="80"/>
      <c r="K26" s="81" t="s">
        <v>133</v>
      </c>
      <c r="L26" s="6"/>
      <c r="M26" s="6"/>
    </row>
    <row r="27" spans="1:17">
      <c r="A27" s="5"/>
      <c r="B27" s="5"/>
      <c r="C27" s="79" t="s">
        <v>151</v>
      </c>
      <c r="D27" s="80"/>
      <c r="E27" s="80"/>
      <c r="F27" s="80"/>
      <c r="G27" s="80"/>
      <c r="H27" s="80"/>
      <c r="I27" s="80"/>
      <c r="J27" s="80"/>
      <c r="K27" s="81" t="s">
        <v>134</v>
      </c>
      <c r="L27" s="6"/>
      <c r="M27" s="6"/>
    </row>
    <row r="28" spans="1:17">
      <c r="A28" s="5"/>
      <c r="B28" s="5"/>
      <c r="C28" s="154" t="s">
        <v>135</v>
      </c>
      <c r="D28" s="154"/>
      <c r="E28" s="154"/>
      <c r="F28" s="154"/>
      <c r="G28" s="154"/>
      <c r="H28" s="154"/>
      <c r="I28" s="154"/>
      <c r="J28" s="154"/>
      <c r="K28" s="154"/>
      <c r="L28" s="6"/>
      <c r="M28" s="6"/>
    </row>
    <row r="29" spans="1:17">
      <c r="A29" s="5"/>
      <c r="B29" s="5"/>
      <c r="C29" s="154" t="s">
        <v>136</v>
      </c>
      <c r="D29" s="154"/>
      <c r="E29" s="154"/>
      <c r="F29" s="154"/>
      <c r="G29" s="154"/>
      <c r="H29" s="154"/>
      <c r="I29" s="154"/>
      <c r="J29" s="154"/>
      <c r="K29" s="154"/>
      <c r="L29" s="6"/>
      <c r="M29" s="6"/>
    </row>
    <row r="30" spans="1:17">
      <c r="A30" s="5"/>
      <c r="B30" s="5"/>
      <c r="C30" s="154" t="str">
        <f>CONCATENATE("the Wealth Tax Act, 1957, in respct of net wealth as on the valuation date ",'1'!AJ27,'1'!AK27,"-",'3'!H56,"-",'1'!AP27,'1'!AQ27,'1'!AR27,'1'!AS27," chargeable to wealth tax for")</f>
        <v>the Wealth Tax Act, 1957, in respct of net wealth as on the valuation date 31-March-2012 chargeable to wealth tax for</v>
      </c>
      <c r="D30" s="154"/>
      <c r="E30" s="154"/>
      <c r="F30" s="154"/>
      <c r="G30" s="154"/>
      <c r="H30" s="154"/>
      <c r="I30" s="154"/>
      <c r="J30" s="154"/>
      <c r="K30" s="154"/>
      <c r="L30" s="6"/>
      <c r="M30" s="6"/>
    </row>
    <row r="31" spans="1:17">
      <c r="A31" s="5"/>
      <c r="B31" s="5"/>
      <c r="C31" s="154" t="str">
        <f>CONCATENATE("the assessment year ",'1'!AD30,'1'!AE30,'1'!AF30,'1'!AG30,'1'!AH30,'1'!AI30,'1'!AJ30,".")</f>
        <v>the assessment year 2012-13.</v>
      </c>
      <c r="D31" s="154"/>
      <c r="E31" s="154"/>
      <c r="F31" s="154"/>
      <c r="G31" s="154"/>
      <c r="H31" s="154"/>
      <c r="I31" s="154"/>
      <c r="J31" s="154"/>
      <c r="K31" s="154"/>
      <c r="L31" s="6"/>
      <c r="M31" s="6"/>
    </row>
    <row r="32" spans="1:17">
      <c r="A32" s="5"/>
      <c r="B32" s="5"/>
      <c r="C32" s="56"/>
      <c r="D32" s="56"/>
      <c r="E32" s="56"/>
      <c r="F32" s="56"/>
      <c r="G32" s="56"/>
      <c r="H32" s="56"/>
      <c r="I32" s="56"/>
      <c r="J32" s="56"/>
      <c r="K32" s="56"/>
      <c r="L32" s="6"/>
      <c r="M32" s="6"/>
    </row>
    <row r="33" spans="1:13">
      <c r="A33" s="5"/>
      <c r="B33" s="5"/>
      <c r="C33" s="79" t="s">
        <v>153</v>
      </c>
      <c r="D33" s="80"/>
      <c r="E33" s="80"/>
      <c r="F33" s="80"/>
      <c r="G33" s="80"/>
      <c r="H33" s="80"/>
      <c r="I33" s="80"/>
      <c r="J33" s="80"/>
      <c r="K33" s="81" t="s">
        <v>137</v>
      </c>
      <c r="L33" s="6"/>
      <c r="M33" s="6"/>
    </row>
    <row r="34" spans="1:13">
      <c r="A34" s="5"/>
      <c r="B34" s="5"/>
      <c r="C34" s="55" t="s">
        <v>138</v>
      </c>
      <c r="D34" s="56"/>
      <c r="E34" s="56"/>
      <c r="F34" s="56"/>
      <c r="G34" s="56"/>
      <c r="H34" s="56"/>
      <c r="I34" s="56"/>
      <c r="J34" s="56"/>
      <c r="K34" s="56"/>
      <c r="L34" s="6"/>
      <c r="M34" s="6"/>
    </row>
    <row r="35" spans="1:13">
      <c r="A35" s="5"/>
      <c r="B35" s="5"/>
      <c r="C35" s="56"/>
      <c r="D35" s="56"/>
      <c r="E35" s="56"/>
      <c r="F35" s="56"/>
      <c r="G35" s="56"/>
      <c r="H35" s="56"/>
      <c r="I35" s="56"/>
      <c r="J35" s="56"/>
      <c r="K35" s="56"/>
      <c r="L35" s="6"/>
      <c r="M35" s="6"/>
    </row>
    <row r="36" spans="1:13">
      <c r="A36" s="5"/>
      <c r="B36" s="5"/>
      <c r="C36" s="56"/>
      <c r="D36" s="56"/>
      <c r="E36" s="56"/>
      <c r="F36" s="56"/>
      <c r="G36" s="56"/>
      <c r="H36" s="56"/>
      <c r="I36" s="56"/>
      <c r="J36" s="56"/>
      <c r="K36" s="56"/>
      <c r="L36" s="6"/>
      <c r="M36" s="6"/>
    </row>
    <row r="37" spans="1:13">
      <c r="A37" s="5"/>
      <c r="B37" s="5"/>
      <c r="C37" s="56"/>
      <c r="D37" s="56"/>
      <c r="E37" s="55" t="s">
        <v>67</v>
      </c>
      <c r="F37" s="55"/>
      <c r="G37" s="152"/>
      <c r="H37" s="152"/>
      <c r="I37" s="55"/>
      <c r="J37" s="55"/>
      <c r="K37" s="56"/>
      <c r="L37" s="6"/>
      <c r="M37" s="6"/>
    </row>
    <row r="38" spans="1:13">
      <c r="A38" s="5"/>
      <c r="B38" s="5"/>
      <c r="C38" s="56"/>
      <c r="D38" s="56"/>
      <c r="E38" s="55"/>
      <c r="F38" s="55"/>
      <c r="G38" s="55"/>
      <c r="H38" s="55"/>
      <c r="I38" s="55"/>
      <c r="J38" s="55"/>
      <c r="K38" s="56"/>
      <c r="L38" s="6"/>
      <c r="M38" s="6"/>
    </row>
    <row r="39" spans="1:13">
      <c r="A39" s="5"/>
      <c r="B39" s="5"/>
      <c r="C39" s="56"/>
      <c r="D39" s="56"/>
      <c r="E39" s="55" t="s">
        <v>141</v>
      </c>
      <c r="F39" s="55"/>
      <c r="G39" s="79"/>
      <c r="H39" s="55"/>
      <c r="I39" s="55"/>
      <c r="J39" s="55" t="s">
        <v>142</v>
      </c>
      <c r="K39" s="56"/>
      <c r="L39" s="6"/>
      <c r="M39" s="6"/>
    </row>
    <row r="40" spans="1:13">
      <c r="A40" s="5"/>
      <c r="B40" s="5"/>
      <c r="C40" s="56"/>
      <c r="D40" s="56"/>
      <c r="E40" s="56"/>
      <c r="F40" s="56"/>
      <c r="G40" s="56"/>
      <c r="H40" s="56"/>
      <c r="I40" s="56"/>
      <c r="J40" s="56"/>
      <c r="K40" s="56"/>
      <c r="L40" s="6"/>
      <c r="M40" s="6"/>
    </row>
    <row r="41" spans="1:13">
      <c r="A41" s="5"/>
      <c r="B41" s="5"/>
      <c r="C41" s="56"/>
      <c r="D41" s="56"/>
      <c r="E41" s="56"/>
      <c r="F41" s="56"/>
      <c r="G41" s="56"/>
      <c r="H41" s="56"/>
      <c r="I41" s="56"/>
      <c r="J41" s="56"/>
      <c r="K41" s="56"/>
      <c r="L41" s="6"/>
      <c r="M41" s="6"/>
    </row>
    <row r="42" spans="1:13">
      <c r="A42" s="5"/>
      <c r="B42" s="5"/>
      <c r="C42" s="56" t="s">
        <v>143</v>
      </c>
      <c r="D42" s="56"/>
      <c r="E42" s="156" t="s">
        <v>144</v>
      </c>
      <c r="F42" s="156"/>
      <c r="G42" s="156"/>
      <c r="H42" s="156"/>
      <c r="I42" s="156"/>
      <c r="J42" s="156"/>
      <c r="K42" s="156"/>
      <c r="L42" s="6"/>
      <c r="M42" s="6"/>
    </row>
    <row r="43" spans="1:13">
      <c r="A43" s="5"/>
      <c r="B43" s="5"/>
      <c r="C43" s="56"/>
      <c r="D43" s="56"/>
      <c r="E43" s="156" t="s">
        <v>145</v>
      </c>
      <c r="F43" s="156"/>
      <c r="G43" s="156"/>
      <c r="H43" s="156"/>
      <c r="I43" s="156"/>
      <c r="J43" s="156"/>
      <c r="K43" s="156"/>
      <c r="L43" s="6"/>
      <c r="M43" s="6"/>
    </row>
    <row r="44" spans="1:13">
      <c r="A44" s="5"/>
      <c r="B44" s="5"/>
      <c r="C44" s="56"/>
      <c r="D44" s="56"/>
      <c r="E44" s="156" t="s">
        <v>337</v>
      </c>
      <c r="F44" s="156"/>
      <c r="G44" s="156"/>
      <c r="H44" s="156"/>
      <c r="I44" s="156"/>
      <c r="J44" s="156"/>
      <c r="K44" s="156"/>
      <c r="L44" s="6"/>
      <c r="M44" s="6"/>
    </row>
    <row r="45" spans="1:13">
      <c r="A45" s="5"/>
      <c r="B45" s="5"/>
      <c r="C45" s="56"/>
      <c r="D45" s="56"/>
      <c r="E45" s="56" t="s">
        <v>122</v>
      </c>
      <c r="F45" s="156" t="s">
        <v>146</v>
      </c>
      <c r="G45" s="156"/>
      <c r="H45" s="156"/>
      <c r="I45" s="156"/>
      <c r="J45" s="156"/>
      <c r="K45" s="156"/>
      <c r="L45" s="6"/>
      <c r="M45" s="6"/>
    </row>
    <row r="46" spans="1:13">
      <c r="A46" s="5"/>
      <c r="B46" s="5"/>
      <c r="C46" s="56"/>
      <c r="D46" s="56"/>
      <c r="E46" s="56"/>
      <c r="F46" s="156" t="s">
        <v>147</v>
      </c>
      <c r="G46" s="156"/>
      <c r="H46" s="156"/>
      <c r="I46" s="156"/>
      <c r="J46" s="156"/>
      <c r="K46" s="156"/>
      <c r="L46" s="6"/>
      <c r="M46" s="6"/>
    </row>
    <row r="47" spans="1:13">
      <c r="A47" s="5"/>
      <c r="B47" s="5"/>
      <c r="C47" s="56"/>
      <c r="D47" s="56"/>
      <c r="E47" s="56" t="s">
        <v>123</v>
      </c>
      <c r="F47" s="156" t="s">
        <v>148</v>
      </c>
      <c r="G47" s="156"/>
      <c r="H47" s="156"/>
      <c r="I47" s="156"/>
      <c r="J47" s="156"/>
      <c r="K47" s="156"/>
      <c r="L47" s="6"/>
      <c r="M47" s="6"/>
    </row>
    <row r="48" spans="1:13">
      <c r="A48" s="5"/>
      <c r="B48" s="5"/>
      <c r="C48" s="56"/>
      <c r="D48" s="56"/>
      <c r="E48" s="56"/>
      <c r="F48" s="156" t="s">
        <v>149</v>
      </c>
      <c r="G48" s="156"/>
      <c r="H48" s="156"/>
      <c r="I48" s="156"/>
      <c r="J48" s="156"/>
      <c r="K48" s="156"/>
      <c r="L48" s="6"/>
      <c r="M48" s="6"/>
    </row>
    <row r="49" spans="1:18" ht="6" customHeight="1" thickBot="1">
      <c r="A49" s="5"/>
      <c r="B49" s="15"/>
      <c r="C49" s="16"/>
      <c r="D49" s="16"/>
      <c r="E49" s="16"/>
      <c r="F49" s="16"/>
      <c r="G49" s="16"/>
      <c r="H49" s="16"/>
      <c r="I49" s="16"/>
      <c r="J49" s="16"/>
      <c r="K49" s="16"/>
      <c r="L49" s="17"/>
      <c r="M49" s="6"/>
    </row>
    <row r="50" spans="1:18" ht="15.75" thickBot="1">
      <c r="A50" s="15"/>
      <c r="B50" s="16"/>
      <c r="C50" s="16"/>
      <c r="D50" s="16"/>
      <c r="E50" s="16"/>
      <c r="F50" s="16"/>
      <c r="G50" s="16"/>
      <c r="H50" s="16"/>
      <c r="I50" s="16"/>
      <c r="J50" s="16"/>
      <c r="K50" s="16"/>
      <c r="L50" s="16"/>
      <c r="M50" s="17"/>
    </row>
    <row r="51" spans="1:18" ht="9" customHeight="1"/>
    <row r="52" spans="1:18" hidden="1"/>
    <row r="53" spans="1:18" hidden="1"/>
    <row r="54" spans="1:18" hidden="1">
      <c r="F54" s="36" t="s">
        <v>322</v>
      </c>
      <c r="O54" s="36" t="s">
        <v>432</v>
      </c>
      <c r="Q54" s="36" t="s">
        <v>437</v>
      </c>
      <c r="R54" s="36" t="s">
        <v>438</v>
      </c>
    </row>
    <row r="55" spans="1:18" hidden="1">
      <c r="F55" s="4" t="s">
        <v>323</v>
      </c>
      <c r="H55" s="4">
        <f>CONCATENATE('1'!AM27,'1'!AN27)+1-1</f>
        <v>3</v>
      </c>
      <c r="O55" s="4" t="str">
        <f>'1'!BF137</f>
        <v>2012-13</v>
      </c>
      <c r="Q55" s="78">
        <f>VLOOKUP(O55,O60:P86,2,FALSE)</f>
        <v>41730</v>
      </c>
      <c r="R55" s="78">
        <f>VLOOKUP(O55,O60:Q86,3,FALSE)</f>
        <v>41000</v>
      </c>
    </row>
    <row r="56" spans="1:18" hidden="1">
      <c r="F56" s="4" t="s">
        <v>324</v>
      </c>
      <c r="H56" s="4" t="str">
        <f>VLOOKUP(H55,H58:I69,2)</f>
        <v>March</v>
      </c>
    </row>
    <row r="57" spans="1:18" hidden="1"/>
    <row r="58" spans="1:18" hidden="1">
      <c r="H58" s="4">
        <v>1</v>
      </c>
      <c r="I58" s="4" t="s">
        <v>325</v>
      </c>
    </row>
    <row r="59" spans="1:18" hidden="1">
      <c r="H59" s="4">
        <v>2</v>
      </c>
      <c r="I59" s="4" t="s">
        <v>326</v>
      </c>
      <c r="O59" s="36" t="s">
        <v>432</v>
      </c>
      <c r="P59" s="36" t="s">
        <v>436</v>
      </c>
      <c r="Q59" s="36" t="s">
        <v>438</v>
      </c>
    </row>
    <row r="60" spans="1:18" hidden="1">
      <c r="H60" s="4">
        <v>3</v>
      </c>
      <c r="I60" s="4" t="s">
        <v>327</v>
      </c>
      <c r="O60" s="4" t="s">
        <v>419</v>
      </c>
      <c r="P60" s="78">
        <v>34790</v>
      </c>
      <c r="Q60" s="78">
        <v>34060</v>
      </c>
    </row>
    <row r="61" spans="1:18" hidden="1">
      <c r="H61" s="4">
        <v>4</v>
      </c>
      <c r="I61" s="4" t="s">
        <v>328</v>
      </c>
      <c r="O61" s="4" t="s">
        <v>404</v>
      </c>
      <c r="P61" s="78">
        <v>35156</v>
      </c>
      <c r="Q61" s="78">
        <v>34425</v>
      </c>
    </row>
    <row r="62" spans="1:18" hidden="1">
      <c r="H62" s="4">
        <v>5</v>
      </c>
      <c r="I62" s="4" t="s">
        <v>329</v>
      </c>
      <c r="O62" s="4" t="s">
        <v>405</v>
      </c>
      <c r="P62" s="78">
        <v>35521</v>
      </c>
      <c r="Q62" s="78">
        <v>34790</v>
      </c>
    </row>
    <row r="63" spans="1:18" hidden="1">
      <c r="H63" s="4">
        <v>6</v>
      </c>
      <c r="I63" s="4" t="s">
        <v>330</v>
      </c>
      <c r="O63" s="4" t="s">
        <v>406</v>
      </c>
      <c r="P63" s="78">
        <v>35886</v>
      </c>
      <c r="Q63" s="78">
        <v>35156</v>
      </c>
    </row>
    <row r="64" spans="1:18" hidden="1">
      <c r="H64" s="4">
        <v>7</v>
      </c>
      <c r="I64" s="4" t="s">
        <v>331</v>
      </c>
      <c r="O64" s="4" t="s">
        <v>439</v>
      </c>
      <c r="P64" s="78">
        <v>36251</v>
      </c>
      <c r="Q64" s="78">
        <v>35521</v>
      </c>
    </row>
    <row r="65" spans="6:17" hidden="1">
      <c r="H65" s="4">
        <v>8</v>
      </c>
      <c r="I65" s="4" t="s">
        <v>332</v>
      </c>
      <c r="O65" s="4" t="s">
        <v>407</v>
      </c>
      <c r="P65" s="78">
        <v>36617</v>
      </c>
      <c r="Q65" s="78">
        <v>35886</v>
      </c>
    </row>
    <row r="66" spans="6:17" hidden="1">
      <c r="H66" s="4">
        <v>9</v>
      </c>
      <c r="I66" s="4" t="s">
        <v>333</v>
      </c>
      <c r="O66" s="4" t="s">
        <v>408</v>
      </c>
      <c r="P66" s="78">
        <v>36982</v>
      </c>
      <c r="Q66" s="78">
        <v>36251</v>
      </c>
    </row>
    <row r="67" spans="6:17" hidden="1">
      <c r="H67" s="4">
        <v>10</v>
      </c>
      <c r="I67" s="4" t="s">
        <v>334</v>
      </c>
      <c r="O67" s="4" t="s">
        <v>409</v>
      </c>
      <c r="P67" s="78">
        <v>37347</v>
      </c>
      <c r="Q67" s="78">
        <v>36617</v>
      </c>
    </row>
    <row r="68" spans="6:17" hidden="1">
      <c r="H68" s="4">
        <v>11</v>
      </c>
      <c r="I68" s="4" t="s">
        <v>335</v>
      </c>
      <c r="O68" s="4" t="s">
        <v>410</v>
      </c>
      <c r="P68" s="78">
        <v>37712</v>
      </c>
      <c r="Q68" s="78">
        <v>36982</v>
      </c>
    </row>
    <row r="69" spans="6:17" hidden="1">
      <c r="H69" s="4">
        <v>12</v>
      </c>
      <c r="I69" s="4" t="s">
        <v>336</v>
      </c>
      <c r="O69" s="4" t="s">
        <v>411</v>
      </c>
      <c r="P69" s="78">
        <v>38078</v>
      </c>
      <c r="Q69" s="78">
        <v>37347</v>
      </c>
    </row>
    <row r="70" spans="6:17" hidden="1">
      <c r="O70" s="4" t="s">
        <v>412</v>
      </c>
      <c r="P70" s="78">
        <v>38443</v>
      </c>
      <c r="Q70" s="78">
        <v>37712</v>
      </c>
    </row>
    <row r="71" spans="6:17" hidden="1">
      <c r="O71" s="4" t="s">
        <v>413</v>
      </c>
      <c r="P71" s="78">
        <v>38808</v>
      </c>
      <c r="Q71" s="78">
        <v>38078</v>
      </c>
    </row>
    <row r="72" spans="6:17" hidden="1">
      <c r="F72" s="4" t="s">
        <v>379</v>
      </c>
      <c r="H72" s="4">
        <f>'1'!BJ10</f>
        <v>3</v>
      </c>
      <c r="O72" s="4" t="s">
        <v>414</v>
      </c>
      <c r="P72" s="78">
        <v>39173</v>
      </c>
      <c r="Q72" s="78">
        <v>38443</v>
      </c>
    </row>
    <row r="73" spans="6:17" hidden="1">
      <c r="O73" s="4" t="s">
        <v>415</v>
      </c>
      <c r="P73" s="78">
        <v>39539</v>
      </c>
      <c r="Q73" s="78">
        <v>38808</v>
      </c>
    </row>
    <row r="74" spans="6:17" hidden="1">
      <c r="O74" s="4" t="s">
        <v>416</v>
      </c>
      <c r="P74" s="78">
        <v>39904</v>
      </c>
      <c r="Q74" s="78">
        <v>39173</v>
      </c>
    </row>
    <row r="75" spans="6:17" hidden="1">
      <c r="O75" s="4" t="s">
        <v>417</v>
      </c>
      <c r="P75" s="78">
        <v>40269</v>
      </c>
      <c r="Q75" s="78">
        <v>39539</v>
      </c>
    </row>
    <row r="76" spans="6:17" hidden="1">
      <c r="O76" s="4" t="s">
        <v>418</v>
      </c>
      <c r="P76" s="78">
        <v>40634</v>
      </c>
      <c r="Q76" s="78">
        <v>39904</v>
      </c>
    </row>
    <row r="77" spans="6:17" hidden="1">
      <c r="O77" s="4" t="s">
        <v>420</v>
      </c>
      <c r="P77" s="78">
        <v>41000</v>
      </c>
      <c r="Q77" s="78">
        <v>40269</v>
      </c>
    </row>
    <row r="78" spans="6:17" hidden="1">
      <c r="O78" s="4" t="s">
        <v>421</v>
      </c>
      <c r="P78" s="78">
        <v>41365</v>
      </c>
      <c r="Q78" s="78">
        <v>40634</v>
      </c>
    </row>
    <row r="79" spans="6:17" hidden="1">
      <c r="O79" s="4" t="s">
        <v>422</v>
      </c>
      <c r="P79" s="78">
        <v>41730</v>
      </c>
      <c r="Q79" s="78">
        <v>41000</v>
      </c>
    </row>
    <row r="80" spans="6:17" hidden="1">
      <c r="O80" s="4" t="s">
        <v>423</v>
      </c>
      <c r="P80" s="78">
        <v>42095</v>
      </c>
      <c r="Q80" s="78">
        <v>41365</v>
      </c>
    </row>
    <row r="81" spans="15:17" hidden="1">
      <c r="O81" s="4" t="s">
        <v>424</v>
      </c>
      <c r="P81" s="78">
        <v>42461</v>
      </c>
      <c r="Q81" s="78">
        <v>41730</v>
      </c>
    </row>
    <row r="82" spans="15:17" hidden="1">
      <c r="O82" s="4" t="s">
        <v>425</v>
      </c>
      <c r="P82" s="78">
        <v>42826</v>
      </c>
      <c r="Q82" s="78">
        <v>42095</v>
      </c>
    </row>
    <row r="83" spans="15:17" hidden="1">
      <c r="O83" s="4" t="s">
        <v>426</v>
      </c>
      <c r="P83" s="78">
        <v>43191</v>
      </c>
      <c r="Q83" s="78">
        <v>42461</v>
      </c>
    </row>
    <row r="84" spans="15:17" hidden="1">
      <c r="O84" s="4" t="s">
        <v>427</v>
      </c>
      <c r="P84" s="78">
        <v>43556</v>
      </c>
      <c r="Q84" s="78">
        <v>42826</v>
      </c>
    </row>
    <row r="85" spans="15:17" hidden="1">
      <c r="O85" s="4" t="s">
        <v>428</v>
      </c>
      <c r="P85" s="78">
        <v>43922</v>
      </c>
      <c r="Q85" s="78">
        <v>43191</v>
      </c>
    </row>
    <row r="86" spans="15:17" hidden="1">
      <c r="O86" s="4" t="s">
        <v>429</v>
      </c>
      <c r="P86" s="78">
        <v>44287</v>
      </c>
      <c r="Q86" s="78">
        <v>43556</v>
      </c>
    </row>
    <row r="87" spans="15:17" hidden="1"/>
    <row r="88" spans="15:17" hidden="1"/>
    <row r="89" spans="15:17" hidden="1">
      <c r="O89" s="36" t="s">
        <v>440</v>
      </c>
    </row>
    <row r="90" spans="15:17" hidden="1">
      <c r="O90" s="4" t="s">
        <v>441</v>
      </c>
      <c r="Q90" s="4" t="str">
        <f>IF(G37&gt;Q55,"yes","no")</f>
        <v>no</v>
      </c>
    </row>
    <row r="91" spans="15:17" hidden="1">
      <c r="O91" s="4" t="s">
        <v>442</v>
      </c>
      <c r="Q91" s="4" t="str">
        <f>IF(G37&lt;R55,"yes","no")</f>
        <v>yes</v>
      </c>
    </row>
  </sheetData>
  <sheetProtection sheet="1" objects="1" scenarios="1" formatCells="0" formatRows="0"/>
  <mergeCells count="43">
    <mergeCell ref="F47:K47"/>
    <mergeCell ref="F48:K48"/>
    <mergeCell ref="E42:K42"/>
    <mergeCell ref="E43:K43"/>
    <mergeCell ref="E44:K44"/>
    <mergeCell ref="F45:K45"/>
    <mergeCell ref="F46:K46"/>
    <mergeCell ref="J7:L7"/>
    <mergeCell ref="D6:G6"/>
    <mergeCell ref="D7:G7"/>
    <mergeCell ref="J8:L8"/>
    <mergeCell ref="J9:L9"/>
    <mergeCell ref="D8:G8"/>
    <mergeCell ref="D9:G9"/>
    <mergeCell ref="J4:L4"/>
    <mergeCell ref="J5:L5"/>
    <mergeCell ref="D4:G4"/>
    <mergeCell ref="D5:G5"/>
    <mergeCell ref="J6:L6"/>
    <mergeCell ref="D13:H13"/>
    <mergeCell ref="J13:L13"/>
    <mergeCell ref="D14:H14"/>
    <mergeCell ref="J14:L14"/>
    <mergeCell ref="D15:H15"/>
    <mergeCell ref="J15:L15"/>
    <mergeCell ref="D16:H16"/>
    <mergeCell ref="J16:L16"/>
    <mergeCell ref="D17:H17"/>
    <mergeCell ref="J17:L17"/>
    <mergeCell ref="D18:H18"/>
    <mergeCell ref="J18:L18"/>
    <mergeCell ref="G37:H37"/>
    <mergeCell ref="C24:K24"/>
    <mergeCell ref="D19:H19"/>
    <mergeCell ref="J19:L19"/>
    <mergeCell ref="D20:H20"/>
    <mergeCell ref="J20:L20"/>
    <mergeCell ref="D21:H21"/>
    <mergeCell ref="J21:L21"/>
    <mergeCell ref="C28:K28"/>
    <mergeCell ref="C29:K29"/>
    <mergeCell ref="C30:K30"/>
    <mergeCell ref="C31:K31"/>
  </mergeCells>
  <conditionalFormatting sqref="D5:L9 D14:I21 C26:K27 C33:K33 G37 G39">
    <cfRule type="expression" dxfId="0" priority="1">
      <formula>IF($H$72=2,TRUE,FALSE)</formula>
    </cfRule>
  </conditionalFormatting>
  <dataValidations count="1">
    <dataValidation type="custom" errorStyle="warning" allowBlank="1" showInputMessage="1" showErrorMessage="1" errorTitle="Chance of Error" error="It seems that you are filing well before the time or after the time mentioned in Section 15 of the Wealth Tax Act.  Please make sure the date entered is correct." promptTitle="Date" prompt="Please enter the date of filing Retun of Wealth" sqref="G37">
      <formula1>IF(AND(Q90="no",Q91="no"),TRUE,FALSE)</formula1>
    </dataValidation>
  </dataValidations>
  <printOptions horizontalCentered="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dimension ref="A1:B24"/>
  <sheetViews>
    <sheetView showGridLines="0" workbookViewId="0">
      <selection activeCell="A10" sqref="A10"/>
    </sheetView>
  </sheetViews>
  <sheetFormatPr defaultRowHeight="15"/>
  <cols>
    <col min="1" max="1" width="6.140625" style="68" customWidth="1"/>
    <col min="2" max="16384" width="9.140625" style="68"/>
  </cols>
  <sheetData>
    <row r="1" spans="1:2">
      <c r="A1" s="84" t="s">
        <v>461</v>
      </c>
    </row>
    <row r="2" spans="1:2">
      <c r="A2" s="67" t="s">
        <v>105</v>
      </c>
      <c r="B2" s="68" t="s">
        <v>384</v>
      </c>
    </row>
    <row r="3" spans="1:2">
      <c r="A3" s="67" t="s">
        <v>106</v>
      </c>
      <c r="B3" s="68" t="s">
        <v>385</v>
      </c>
    </row>
    <row r="4" spans="1:2">
      <c r="A4" s="67" t="s">
        <v>107</v>
      </c>
      <c r="B4" s="68" t="s">
        <v>449</v>
      </c>
    </row>
    <row r="5" spans="1:2">
      <c r="A5" s="67" t="s">
        <v>108</v>
      </c>
      <c r="B5" s="68" t="s">
        <v>386</v>
      </c>
    </row>
    <row r="6" spans="1:2">
      <c r="A6" s="67" t="s">
        <v>109</v>
      </c>
      <c r="B6" s="68" t="s">
        <v>460</v>
      </c>
    </row>
    <row r="7" spans="1:2">
      <c r="A7" s="67" t="s">
        <v>110</v>
      </c>
      <c r="B7" s="68" t="s">
        <v>452</v>
      </c>
    </row>
    <row r="8" spans="1:2">
      <c r="A8" s="67" t="s">
        <v>448</v>
      </c>
      <c r="B8" s="68" t="s">
        <v>383</v>
      </c>
    </row>
    <row r="9" spans="1:2">
      <c r="A9" s="67" t="s">
        <v>451</v>
      </c>
      <c r="B9" s="68" t="s">
        <v>447</v>
      </c>
    </row>
    <row r="10" spans="1:2">
      <c r="A10" s="67" t="s">
        <v>122</v>
      </c>
      <c r="B10" s="68" t="s">
        <v>462</v>
      </c>
    </row>
    <row r="13" spans="1:2">
      <c r="A13" s="84" t="s">
        <v>443</v>
      </c>
    </row>
    <row r="14" spans="1:2">
      <c r="A14" s="85">
        <v>1</v>
      </c>
      <c r="B14" s="68" t="s">
        <v>455</v>
      </c>
    </row>
    <row r="15" spans="1:2">
      <c r="A15" s="85">
        <v>2</v>
      </c>
      <c r="B15" s="68" t="s">
        <v>444</v>
      </c>
    </row>
    <row r="16" spans="1:2">
      <c r="A16" s="85">
        <v>3</v>
      </c>
      <c r="B16" s="68" t="s">
        <v>454</v>
      </c>
    </row>
    <row r="17" spans="1:2">
      <c r="A17" s="85">
        <v>4</v>
      </c>
      <c r="B17" s="68" t="s">
        <v>450</v>
      </c>
    </row>
    <row r="18" spans="1:2">
      <c r="A18" s="85">
        <v>5</v>
      </c>
      <c r="B18" s="68" t="s">
        <v>453</v>
      </c>
    </row>
    <row r="19" spans="1:2">
      <c r="A19" s="85">
        <v>6</v>
      </c>
      <c r="B19" s="68" t="s">
        <v>445</v>
      </c>
    </row>
    <row r="20" spans="1:2">
      <c r="A20" s="85">
        <v>7</v>
      </c>
      <c r="B20" s="68" t="s">
        <v>456</v>
      </c>
    </row>
    <row r="21" spans="1:2">
      <c r="A21" s="85">
        <v>8</v>
      </c>
      <c r="B21" s="68" t="s">
        <v>457</v>
      </c>
    </row>
    <row r="22" spans="1:2">
      <c r="A22" s="85">
        <v>9</v>
      </c>
      <c r="B22" s="68" t="s">
        <v>458</v>
      </c>
    </row>
    <row r="23" spans="1:2">
      <c r="A23" s="85">
        <v>10</v>
      </c>
      <c r="B23" s="68" t="s">
        <v>446</v>
      </c>
    </row>
    <row r="24" spans="1:2">
      <c r="A24" s="85">
        <v>11</v>
      </c>
      <c r="B24" s="68" t="s">
        <v>459</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vt:lpstr>
      <vt:lpstr>2</vt:lpstr>
      <vt:lpstr>3</vt:lpstr>
      <vt:lpstr>readme</vt:lpstr>
      <vt:lpstr>'2'!Print_Area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2013-02-12T07:07:45Z</dcterms:modified>
</cp:coreProperties>
</file>