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27" i="1"/>
  <c r="G27"/>
  <c r="F27"/>
  <c r="E27"/>
  <c r="D27"/>
  <c r="C27"/>
  <c r="B27"/>
  <c r="E32"/>
  <c r="E33" s="1"/>
  <c r="B24"/>
  <c r="B26" s="1"/>
  <c r="F32"/>
  <c r="F33" s="1"/>
  <c r="D32"/>
  <c r="D33" s="1"/>
  <c r="D34" s="1"/>
  <c r="B31"/>
  <c r="H26"/>
  <c r="H32" s="1"/>
  <c r="G26"/>
  <c r="G28" s="1"/>
  <c r="F26"/>
  <c r="F28" s="1"/>
  <c r="E26"/>
  <c r="E28" s="1"/>
  <c r="D26"/>
  <c r="D28" s="1"/>
  <c r="C26"/>
  <c r="H16"/>
  <c r="H15"/>
  <c r="G15"/>
  <c r="G16" s="1"/>
  <c r="G17" s="1"/>
  <c r="F15"/>
  <c r="E15"/>
  <c r="D15"/>
  <c r="D16" s="1"/>
  <c r="C15"/>
  <c r="B14"/>
  <c r="H9"/>
  <c r="H11" s="1"/>
  <c r="G9"/>
  <c r="G11" s="1"/>
  <c r="F9"/>
  <c r="F11" s="1"/>
  <c r="E9"/>
  <c r="E11" s="1"/>
  <c r="D9"/>
  <c r="D11" s="1"/>
  <c r="C9"/>
  <c r="C11" s="1"/>
  <c r="B9"/>
  <c r="B11" s="1"/>
  <c r="B13" s="1"/>
  <c r="B15" s="1"/>
  <c r="B16" s="1"/>
  <c r="B28" l="1"/>
  <c r="B30" s="1"/>
  <c r="B32" s="1"/>
  <c r="B33" s="1"/>
  <c r="B34" s="1"/>
  <c r="H28"/>
  <c r="C16"/>
  <c r="C17" s="1"/>
  <c r="H17"/>
  <c r="C32"/>
  <c r="C33" s="1"/>
  <c r="C34" s="1"/>
  <c r="C28"/>
  <c r="C30" s="1"/>
  <c r="F34"/>
  <c r="E34"/>
  <c r="B17"/>
  <c r="G32"/>
  <c r="H33"/>
  <c r="H34" s="1"/>
  <c r="H19" l="1"/>
  <c r="G33"/>
  <c r="G34" s="1"/>
  <c r="H36" s="1"/>
  <c r="H38" l="1"/>
</calcChain>
</file>

<file path=xl/comments1.xml><?xml version="1.0" encoding="utf-8"?>
<comments xmlns="http://schemas.openxmlformats.org/spreadsheetml/2006/main">
  <authors>
    <author>Author</author>
  </authors>
  <commentList>
    <comment ref="B1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Senior Citizrn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Senior Citizen</t>
        </r>
      </text>
    </comment>
    <comment ref="B3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Senior Citizen</t>
        </r>
      </text>
    </comment>
    <comment ref="C3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Senior Citizen</t>
        </r>
      </text>
    </comment>
  </commentList>
</comments>
</file>

<file path=xl/sharedStrings.xml><?xml version="1.0" encoding="utf-8"?>
<sst xmlns="http://schemas.openxmlformats.org/spreadsheetml/2006/main" count="41" uniqueCount="23">
  <si>
    <t>AY</t>
  </si>
  <si>
    <t>ACCURAL BASIS</t>
  </si>
  <si>
    <t>2011-12</t>
  </si>
  <si>
    <t>2012-13</t>
  </si>
  <si>
    <t>2010-11</t>
  </si>
  <si>
    <t>2009-10</t>
  </si>
  <si>
    <t>2008-09</t>
  </si>
  <si>
    <t>2007-08</t>
  </si>
  <si>
    <t>2006-07</t>
  </si>
  <si>
    <t>Gross Total Income</t>
  </si>
  <si>
    <t xml:space="preserve">Salary Arrear </t>
  </si>
  <si>
    <t>Arrear Of Salaries</t>
  </si>
  <si>
    <t xml:space="preserve">Total Income </t>
  </si>
  <si>
    <t>Tax on income</t>
  </si>
  <si>
    <t>Add: Surcharge</t>
  </si>
  <si>
    <t>Add: Edu Cess</t>
  </si>
  <si>
    <t>Tax Payable</t>
  </si>
  <si>
    <t>RECEIPT BASIS</t>
  </si>
  <si>
    <t>Total Tax</t>
  </si>
  <si>
    <t>Relief U/s 89 (1) for AY 2012-13</t>
  </si>
  <si>
    <t>Less: 80C</t>
  </si>
  <si>
    <t>Phani Kumar</t>
  </si>
  <si>
    <t>Sec  89 Calculation Statement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</si>
</sst>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b/>
      <u val="double"/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4" borderId="0" xfId="0" applyFill="1" applyAlignment="1">
      <alignment horizontal="center" vertical="center" wrapText="1"/>
    </xf>
    <xf numFmtId="3" fontId="0" fillId="4" borderId="0" xfId="0" applyNumberFormat="1" applyFill="1" applyAlignment="1">
      <alignment horizontal="center" vertical="center" wrapText="1"/>
    </xf>
    <xf numFmtId="0" fontId="1" fillId="4" borderId="0" xfId="1" applyFill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3" fontId="0" fillId="6" borderId="0" xfId="0" applyNumberForma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3" fontId="7" fillId="6" borderId="0" xfId="0" applyNumberFormat="1" applyFont="1" applyFill="1" applyAlignment="1">
      <alignment horizontal="center" vertical="center" wrapText="1"/>
    </xf>
    <xf numFmtId="3" fontId="0" fillId="6" borderId="0" xfId="0" applyNumberFormat="1" applyFill="1" applyBorder="1" applyAlignment="1">
      <alignment horizontal="center" vertical="center" wrapText="1"/>
    </xf>
    <xf numFmtId="3" fontId="0" fillId="6" borderId="1" xfId="0" applyNumberFormat="1" applyFill="1" applyBorder="1" applyAlignment="1">
      <alignment horizontal="center" vertical="center" wrapText="1"/>
    </xf>
    <xf numFmtId="3" fontId="0" fillId="6" borderId="1" xfId="0" applyNumberFormat="1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topLeftCell="A19" workbookViewId="0">
      <selection activeCell="C11" sqref="C11"/>
    </sheetView>
  </sheetViews>
  <sheetFormatPr defaultColWidth="0" defaultRowHeight="15" zeroHeight="1"/>
  <cols>
    <col min="1" max="1" width="18" style="1" customWidth="1"/>
    <col min="2" max="2" width="8.5703125" style="1" customWidth="1"/>
    <col min="3" max="3" width="12.140625" style="1" customWidth="1"/>
    <col min="4" max="8" width="9.140625" style="1" customWidth="1"/>
    <col min="9" max="13" width="0" style="1" hidden="1"/>
    <col min="14" max="16384" width="9.140625" style="1" hidden="1"/>
  </cols>
  <sheetData>
    <row r="1" spans="1:8" ht="23.25">
      <c r="A1" s="18" t="s">
        <v>21</v>
      </c>
      <c r="B1" s="18"/>
      <c r="C1" s="18"/>
      <c r="D1" s="18"/>
      <c r="E1" s="18"/>
      <c r="F1" s="18"/>
      <c r="G1" s="18"/>
      <c r="H1" s="18"/>
    </row>
    <row r="2" spans="1:8" ht="19.5" customHeight="1">
      <c r="A2" s="4" t="s">
        <v>22</v>
      </c>
      <c r="B2" s="4"/>
      <c r="C2" s="4"/>
      <c r="D2" s="4"/>
      <c r="E2" s="4"/>
      <c r="F2" s="4"/>
      <c r="G2" s="4"/>
      <c r="H2" s="4"/>
    </row>
    <row r="3" spans="1:8" ht="19.5" customHeight="1">
      <c r="A3" s="17" t="s">
        <v>17</v>
      </c>
      <c r="B3" s="17"/>
      <c r="C3" s="17"/>
      <c r="D3" s="17"/>
      <c r="E3" s="17"/>
      <c r="F3" s="17"/>
      <c r="G3" s="17"/>
      <c r="H3" s="17"/>
    </row>
    <row r="4" spans="1:8" ht="24" customHeight="1">
      <c r="A4" s="13" t="s">
        <v>0</v>
      </c>
      <c r="B4" s="14" t="s">
        <v>3</v>
      </c>
      <c r="C4" s="14" t="s">
        <v>2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</row>
    <row r="5" spans="1:8">
      <c r="A5" s="5" t="s">
        <v>9</v>
      </c>
      <c r="B5" s="6">
        <v>346873</v>
      </c>
      <c r="C5" s="6">
        <v>246204</v>
      </c>
      <c r="D5" s="6">
        <v>198581</v>
      </c>
      <c r="E5" s="6">
        <v>184207</v>
      </c>
      <c r="F5" s="6">
        <v>165969</v>
      </c>
      <c r="G5" s="6">
        <v>138823</v>
      </c>
      <c r="H5" s="6">
        <v>129879</v>
      </c>
    </row>
    <row r="6" spans="1:8">
      <c r="A6" s="7" t="s">
        <v>10</v>
      </c>
      <c r="B6" s="8">
        <v>499844</v>
      </c>
      <c r="C6" s="6"/>
      <c r="D6" s="6"/>
      <c r="E6" s="6"/>
      <c r="F6" s="6"/>
      <c r="G6" s="6"/>
      <c r="H6" s="6"/>
    </row>
    <row r="7" spans="1:8">
      <c r="A7" s="5" t="s">
        <v>11</v>
      </c>
      <c r="B7" s="6">
        <v>499844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>
      <c r="A8" s="5"/>
      <c r="B8" s="6"/>
      <c r="C8" s="6"/>
      <c r="D8" s="6"/>
      <c r="E8" s="6"/>
      <c r="F8" s="6"/>
      <c r="G8" s="6"/>
      <c r="H8" s="6"/>
    </row>
    <row r="9" spans="1:8">
      <c r="A9" s="5" t="s">
        <v>12</v>
      </c>
      <c r="B9" s="9">
        <f>B5+B7</f>
        <v>846717</v>
      </c>
      <c r="C9" s="9">
        <f>C7+C5</f>
        <v>246204</v>
      </c>
      <c r="D9" s="9">
        <f>D7+D5</f>
        <v>198581</v>
      </c>
      <c r="E9" s="9">
        <f>E5+E7</f>
        <v>184207</v>
      </c>
      <c r="F9" s="9">
        <f>F5+F7</f>
        <v>165969</v>
      </c>
      <c r="G9" s="9">
        <f>G5+G7</f>
        <v>138823</v>
      </c>
      <c r="H9" s="9">
        <f>H5+H7</f>
        <v>129879</v>
      </c>
    </row>
    <row r="10" spans="1:8">
      <c r="A10" s="5" t="s">
        <v>20</v>
      </c>
      <c r="B10" s="10">
        <v>100000</v>
      </c>
      <c r="C10" s="10">
        <v>14071</v>
      </c>
      <c r="D10" s="10">
        <v>63257</v>
      </c>
      <c r="E10" s="10">
        <v>63257</v>
      </c>
      <c r="F10" s="10">
        <v>63257</v>
      </c>
      <c r="G10" s="10">
        <v>63257</v>
      </c>
      <c r="H10" s="10">
        <v>63257</v>
      </c>
    </row>
    <row r="11" spans="1:8">
      <c r="A11" s="5"/>
      <c r="B11" s="9">
        <f t="shared" ref="B11:H11" si="0">B9-B10</f>
        <v>746717</v>
      </c>
      <c r="C11" s="9">
        <f t="shared" si="0"/>
        <v>232133</v>
      </c>
      <c r="D11" s="9">
        <f t="shared" si="0"/>
        <v>135324</v>
      </c>
      <c r="E11" s="9">
        <f t="shared" si="0"/>
        <v>120950</v>
      </c>
      <c r="F11" s="9">
        <f t="shared" si="0"/>
        <v>102712</v>
      </c>
      <c r="G11" s="9">
        <f t="shared" si="0"/>
        <v>75566</v>
      </c>
      <c r="H11" s="9">
        <f t="shared" si="0"/>
        <v>66622</v>
      </c>
    </row>
    <row r="12" spans="1:8">
      <c r="A12" s="5"/>
      <c r="B12" s="6"/>
      <c r="C12" s="6"/>
      <c r="D12" s="6"/>
      <c r="E12" s="6"/>
      <c r="F12" s="6"/>
      <c r="G12" s="6"/>
      <c r="H12" s="6"/>
    </row>
    <row r="13" spans="1:8">
      <c r="A13" s="5" t="s">
        <v>13</v>
      </c>
      <c r="B13" s="9">
        <f>(B11-500000)*20%+25000</f>
        <v>74343.399999999994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>
      <c r="A14" s="5" t="s">
        <v>14</v>
      </c>
      <c r="B14" s="11">
        <f>0</f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>
      <c r="A15" s="5"/>
      <c r="B15" s="6">
        <f t="shared" ref="B15:H15" si="1">B13+B14</f>
        <v>74343.399999999994</v>
      </c>
      <c r="C15" s="6">
        <f t="shared" si="1"/>
        <v>0</v>
      </c>
      <c r="D15" s="6">
        <f t="shared" si="1"/>
        <v>0</v>
      </c>
      <c r="E15" s="6">
        <f t="shared" si="1"/>
        <v>0</v>
      </c>
      <c r="F15" s="6">
        <f t="shared" si="1"/>
        <v>0</v>
      </c>
      <c r="G15" s="6">
        <f t="shared" si="1"/>
        <v>0</v>
      </c>
      <c r="H15" s="6">
        <f t="shared" si="1"/>
        <v>0</v>
      </c>
    </row>
    <row r="16" spans="1:8">
      <c r="A16" s="5" t="s">
        <v>15</v>
      </c>
      <c r="B16" s="10">
        <f>B15*3%</f>
        <v>2230.3019999999997</v>
      </c>
      <c r="C16" s="10">
        <f>C15*3%</f>
        <v>0</v>
      </c>
      <c r="D16" s="10">
        <f>D15</f>
        <v>0</v>
      </c>
      <c r="E16" s="10">
        <v>0</v>
      </c>
      <c r="F16" s="10">
        <v>0</v>
      </c>
      <c r="G16" s="10">
        <f>G15*2%</f>
        <v>0</v>
      </c>
      <c r="H16" s="10">
        <f>H15*2%</f>
        <v>0</v>
      </c>
    </row>
    <row r="17" spans="1:10">
      <c r="A17" s="5" t="s">
        <v>16</v>
      </c>
      <c r="B17" s="6">
        <f>B15+B16</f>
        <v>76573.70199999999</v>
      </c>
      <c r="C17" s="6">
        <f>C15+C16</f>
        <v>0</v>
      </c>
      <c r="D17" s="6">
        <v>0</v>
      </c>
      <c r="E17" s="6">
        <v>0</v>
      </c>
      <c r="F17" s="6">
        <v>0</v>
      </c>
      <c r="G17" s="9">
        <f>G15+G16</f>
        <v>0</v>
      </c>
      <c r="H17" s="6">
        <f>H15+H16</f>
        <v>0</v>
      </c>
    </row>
    <row r="18" spans="1:10">
      <c r="A18" s="5"/>
      <c r="B18" s="6"/>
      <c r="C18" s="6"/>
      <c r="D18" s="6"/>
      <c r="E18" s="6"/>
      <c r="F18" s="6"/>
      <c r="G18" s="6"/>
      <c r="H18" s="6"/>
      <c r="I18" s="2"/>
    </row>
    <row r="19" spans="1:10">
      <c r="A19" s="5" t="s">
        <v>18</v>
      </c>
      <c r="B19" s="6"/>
      <c r="C19" s="6"/>
      <c r="D19" s="6"/>
      <c r="E19" s="6"/>
      <c r="F19" s="6"/>
      <c r="G19" s="6"/>
      <c r="H19" s="6">
        <f>SUM(B17:H17)</f>
        <v>76573.70199999999</v>
      </c>
    </row>
    <row r="20" spans="1:10" ht="22.5" customHeight="1">
      <c r="A20" s="17" t="s">
        <v>1</v>
      </c>
      <c r="B20" s="17"/>
      <c r="C20" s="17"/>
      <c r="D20" s="17"/>
      <c r="E20" s="17"/>
      <c r="F20" s="17"/>
      <c r="G20" s="17"/>
      <c r="H20" s="17"/>
    </row>
    <row r="21" spans="1:10">
      <c r="A21" s="15" t="s">
        <v>0</v>
      </c>
      <c r="B21" s="16" t="s">
        <v>3</v>
      </c>
      <c r="C21" s="16" t="s">
        <v>2</v>
      </c>
      <c r="D21" s="16" t="s">
        <v>4</v>
      </c>
      <c r="E21" s="16" t="s">
        <v>5</v>
      </c>
      <c r="F21" s="16" t="s">
        <v>6</v>
      </c>
      <c r="G21" s="16" t="s">
        <v>7</v>
      </c>
      <c r="H21" s="16" t="s">
        <v>8</v>
      </c>
    </row>
    <row r="22" spans="1:10">
      <c r="A22" s="5" t="s">
        <v>9</v>
      </c>
      <c r="B22" s="6">
        <v>346873</v>
      </c>
      <c r="C22" s="6">
        <v>246204</v>
      </c>
      <c r="D22" s="6">
        <v>198581</v>
      </c>
      <c r="E22" s="6">
        <v>184207</v>
      </c>
      <c r="F22" s="6">
        <v>165969</v>
      </c>
      <c r="G22" s="6">
        <v>138823</v>
      </c>
      <c r="H22" s="6">
        <v>129879</v>
      </c>
    </row>
    <row r="23" spans="1:10">
      <c r="A23" s="7" t="s">
        <v>10</v>
      </c>
      <c r="B23" s="8">
        <v>499844</v>
      </c>
      <c r="C23" s="6"/>
      <c r="D23" s="6"/>
      <c r="E23" s="6"/>
      <c r="F23" s="6"/>
      <c r="G23" s="6"/>
      <c r="H23" s="6"/>
    </row>
    <row r="24" spans="1:10">
      <c r="A24" s="5" t="s">
        <v>11</v>
      </c>
      <c r="B24" s="6">
        <f>499844-SUM(C24:H24)</f>
        <v>30920</v>
      </c>
      <c r="C24" s="6">
        <v>94124</v>
      </c>
      <c r="D24" s="6">
        <v>89623</v>
      </c>
      <c r="E24" s="6">
        <v>87207</v>
      </c>
      <c r="F24" s="6">
        <v>86910</v>
      </c>
      <c r="G24" s="6">
        <v>86430</v>
      </c>
      <c r="H24" s="6">
        <v>24630</v>
      </c>
    </row>
    <row r="25" spans="1:10">
      <c r="A25" s="5"/>
      <c r="B25" s="6"/>
      <c r="C25" s="6"/>
      <c r="D25" s="6"/>
      <c r="E25" s="6"/>
      <c r="F25" s="6"/>
      <c r="G25" s="6"/>
      <c r="H25" s="6"/>
    </row>
    <row r="26" spans="1:10">
      <c r="A26" s="5" t="s">
        <v>12</v>
      </c>
      <c r="B26" s="9">
        <f>B22+B24</f>
        <v>377793</v>
      </c>
      <c r="C26" s="9">
        <f>C24+C22</f>
        <v>340328</v>
      </c>
      <c r="D26" s="9">
        <f>D24+D22</f>
        <v>288204</v>
      </c>
      <c r="E26" s="9">
        <f>E22+E24</f>
        <v>271414</v>
      </c>
      <c r="F26" s="9">
        <f>F22+F24</f>
        <v>252879</v>
      </c>
      <c r="G26" s="9">
        <f>G22+G24</f>
        <v>225253</v>
      </c>
      <c r="H26" s="9">
        <f>H22+H24</f>
        <v>154509</v>
      </c>
      <c r="J26" s="3"/>
    </row>
    <row r="27" spans="1:10">
      <c r="A27" s="5" t="s">
        <v>20</v>
      </c>
      <c r="B27" s="10">
        <f t="shared" ref="B27:H27" si="2">B10</f>
        <v>100000</v>
      </c>
      <c r="C27" s="10">
        <f t="shared" si="2"/>
        <v>14071</v>
      </c>
      <c r="D27" s="10">
        <f t="shared" si="2"/>
        <v>63257</v>
      </c>
      <c r="E27" s="10">
        <f t="shared" si="2"/>
        <v>63257</v>
      </c>
      <c r="F27" s="10">
        <f t="shared" si="2"/>
        <v>63257</v>
      </c>
      <c r="G27" s="10">
        <f t="shared" si="2"/>
        <v>63257</v>
      </c>
      <c r="H27" s="10">
        <f t="shared" si="2"/>
        <v>63257</v>
      </c>
    </row>
    <row r="28" spans="1:10">
      <c r="A28" s="5"/>
      <c r="B28" s="9">
        <f t="shared" ref="B28:H28" si="3">B26-B27</f>
        <v>277793</v>
      </c>
      <c r="C28" s="9">
        <f t="shared" si="3"/>
        <v>326257</v>
      </c>
      <c r="D28" s="9">
        <f t="shared" si="3"/>
        <v>224947</v>
      </c>
      <c r="E28" s="9">
        <f t="shared" si="3"/>
        <v>208157</v>
      </c>
      <c r="F28" s="9">
        <f t="shared" si="3"/>
        <v>189622</v>
      </c>
      <c r="G28" s="9">
        <f t="shared" si="3"/>
        <v>161996</v>
      </c>
      <c r="H28" s="9">
        <f t="shared" si="3"/>
        <v>91252</v>
      </c>
    </row>
    <row r="29" spans="1:10">
      <c r="A29" s="5"/>
      <c r="B29" s="6"/>
      <c r="C29" s="6"/>
      <c r="D29" s="6"/>
      <c r="E29" s="6"/>
      <c r="F29" s="6"/>
      <c r="G29" s="6"/>
      <c r="H29" s="6"/>
    </row>
    <row r="30" spans="1:10">
      <c r="A30" s="5" t="s">
        <v>13</v>
      </c>
      <c r="B30" s="9">
        <f>(B28-250000)*10%</f>
        <v>2779.3</v>
      </c>
      <c r="C30" s="9">
        <f>(C28-240000)*10%</f>
        <v>8625.7000000000007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10">
      <c r="A31" s="5" t="s">
        <v>14</v>
      </c>
      <c r="B31" s="11">
        <f>0</f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10">
      <c r="A32" s="5"/>
      <c r="B32" s="6">
        <f t="shared" ref="B32:H32" si="4">B30+B31</f>
        <v>2779.3</v>
      </c>
      <c r="C32" s="6">
        <f t="shared" si="4"/>
        <v>8625.7000000000007</v>
      </c>
      <c r="D32" s="6">
        <f t="shared" si="4"/>
        <v>0</v>
      </c>
      <c r="E32" s="6">
        <f t="shared" si="4"/>
        <v>0</v>
      </c>
      <c r="F32" s="6">
        <f t="shared" si="4"/>
        <v>0</v>
      </c>
      <c r="G32" s="6">
        <f t="shared" si="4"/>
        <v>0</v>
      </c>
      <c r="H32" s="6">
        <f t="shared" si="4"/>
        <v>0</v>
      </c>
    </row>
    <row r="33" spans="1:8">
      <c r="A33" s="5" t="s">
        <v>15</v>
      </c>
      <c r="B33" s="10">
        <f>B32*3%</f>
        <v>83.379000000000005</v>
      </c>
      <c r="C33" s="10">
        <f>C32*3%</f>
        <v>258.77100000000002</v>
      </c>
      <c r="D33" s="10">
        <f>D32*3%</f>
        <v>0</v>
      </c>
      <c r="E33" s="10">
        <f>E32*3%</f>
        <v>0</v>
      </c>
      <c r="F33" s="10">
        <f>F32*3%</f>
        <v>0</v>
      </c>
      <c r="G33" s="10">
        <f>G32*2%</f>
        <v>0</v>
      </c>
      <c r="H33" s="10">
        <f>H32*2%</f>
        <v>0</v>
      </c>
    </row>
    <row r="34" spans="1:8">
      <c r="A34" s="5" t="s">
        <v>16</v>
      </c>
      <c r="B34" s="6">
        <f t="shared" ref="B34:H34" si="5">B32+B33</f>
        <v>2862.6790000000001</v>
      </c>
      <c r="C34" s="6">
        <f t="shared" si="5"/>
        <v>8884.4710000000014</v>
      </c>
      <c r="D34" s="6">
        <f t="shared" si="5"/>
        <v>0</v>
      </c>
      <c r="E34" s="6">
        <f t="shared" si="5"/>
        <v>0</v>
      </c>
      <c r="F34" s="6">
        <f t="shared" si="5"/>
        <v>0</v>
      </c>
      <c r="G34" s="9">
        <f t="shared" si="5"/>
        <v>0</v>
      </c>
      <c r="H34" s="6">
        <f t="shared" si="5"/>
        <v>0</v>
      </c>
    </row>
    <row r="35" spans="1:8">
      <c r="A35" s="5"/>
      <c r="B35" s="6"/>
      <c r="C35" s="6"/>
      <c r="D35" s="6"/>
      <c r="E35" s="6"/>
      <c r="F35" s="6"/>
      <c r="G35" s="6"/>
      <c r="H35" s="6"/>
    </row>
    <row r="36" spans="1:8">
      <c r="A36" s="5" t="s">
        <v>18</v>
      </c>
      <c r="B36" s="5"/>
      <c r="C36" s="5"/>
      <c r="D36" s="5"/>
      <c r="E36" s="5"/>
      <c r="F36" s="5"/>
      <c r="G36" s="5"/>
      <c r="H36" s="6">
        <f>SUM(B34:H34)</f>
        <v>11747.150000000001</v>
      </c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 ht="30.75" thickBot="1">
      <c r="A38" s="5" t="s">
        <v>19</v>
      </c>
      <c r="B38" s="5"/>
      <c r="C38" s="5"/>
      <c r="D38" s="5"/>
      <c r="E38" s="5"/>
      <c r="F38" s="5"/>
      <c r="G38" s="5"/>
      <c r="H38" s="12">
        <f>H19-H36</f>
        <v>64826.551999999989</v>
      </c>
    </row>
    <row r="39" spans="1:8" ht="15.75" hidden="1" thickTop="1"/>
    <row r="40" spans="1:8" hidden="1"/>
    <row r="41" spans="1:8" hidden="1"/>
    <row r="42" spans="1:8" hidden="1"/>
  </sheetData>
  <mergeCells count="4">
    <mergeCell ref="A3:H3"/>
    <mergeCell ref="A20:H20"/>
    <mergeCell ref="A2:H2"/>
    <mergeCell ref="A1:H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2012-11-30T10:56:14Z</dcterms:modified>
</cp:coreProperties>
</file>