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/>
  </bookViews>
  <sheets>
    <sheet name="Instruction" sheetId="8" r:id="rId1"/>
    <sheet name="REPORT" sheetId="7" r:id="rId2"/>
    <sheet name="TDS NON SALARY" sheetId="1" r:id="rId3"/>
    <sheet name="TDS SALARY" sheetId="3" r:id="rId4"/>
  </sheets>
  <definedNames>
    <definedName name="_xlnm._FilterDatabase" localSheetId="2" hidden="1">'TDS NON SALARY'!$A$10:$Y$80</definedName>
    <definedName name="_xlnm._FilterDatabase" localSheetId="3" hidden="1">'TDS SALARY'!$A$9:$R$79</definedName>
  </definedNames>
  <calcPr calcId="144525"/>
  <pivotCaches>
    <pivotCache cacheId="0" r:id="rId5"/>
    <pivotCache cacheId="1" r:id="rId6"/>
  </pivotCaches>
</workbook>
</file>

<file path=xl/calcChain.xml><?xml version="1.0" encoding="utf-8"?>
<calcChain xmlns="http://schemas.openxmlformats.org/spreadsheetml/2006/main">
  <c r="S98" i="1" l="1"/>
  <c r="Q113" i="1"/>
  <c r="P113" i="1"/>
  <c r="N113" i="1"/>
  <c r="M113" i="1"/>
  <c r="Q112" i="1"/>
  <c r="P112" i="1"/>
  <c r="O112" i="1"/>
  <c r="M112" i="1"/>
  <c r="Q111" i="1"/>
  <c r="P111" i="1"/>
  <c r="O111" i="1"/>
  <c r="N111" i="1"/>
  <c r="P110" i="1"/>
  <c r="O110" i="1"/>
  <c r="N110" i="1"/>
  <c r="S110" i="1" s="1"/>
  <c r="M110" i="1"/>
  <c r="Q109" i="1"/>
  <c r="O109" i="1"/>
  <c r="N109" i="1"/>
  <c r="M109" i="1"/>
  <c r="Q108" i="1"/>
  <c r="P108" i="1"/>
  <c r="N108" i="1"/>
  <c r="M108" i="1"/>
  <c r="Q107" i="1"/>
  <c r="P107" i="1"/>
  <c r="O107" i="1"/>
  <c r="M107" i="1"/>
  <c r="Q106" i="1"/>
  <c r="P106" i="1"/>
  <c r="O106" i="1"/>
  <c r="N106" i="1"/>
  <c r="P105" i="1"/>
  <c r="O105" i="1"/>
  <c r="N105" i="1"/>
  <c r="M105" i="1"/>
  <c r="Q104" i="1"/>
  <c r="O104" i="1"/>
  <c r="N104" i="1"/>
  <c r="M104" i="1"/>
  <c r="Q103" i="1"/>
  <c r="P103" i="1"/>
  <c r="N103" i="1"/>
  <c r="M103" i="1"/>
  <c r="Q102" i="1"/>
  <c r="P102" i="1"/>
  <c r="O102" i="1"/>
  <c r="N102" i="1"/>
  <c r="S102" i="1" s="1"/>
  <c r="M102" i="1"/>
  <c r="Q101" i="1"/>
  <c r="P101" i="1"/>
  <c r="O101" i="1"/>
  <c r="N101" i="1"/>
  <c r="P100" i="1"/>
  <c r="O100" i="1"/>
  <c r="N100" i="1"/>
  <c r="M100" i="1"/>
  <c r="Q99" i="1"/>
  <c r="O99" i="1"/>
  <c r="N99" i="1"/>
  <c r="M99" i="1"/>
  <c r="S99" i="1" s="1"/>
  <c r="Q98" i="1"/>
  <c r="P98" i="1"/>
  <c r="N98" i="1"/>
  <c r="M98" i="1"/>
  <c r="Q97" i="1"/>
  <c r="P97" i="1"/>
  <c r="O97" i="1"/>
  <c r="M97" i="1"/>
  <c r="Q96" i="1"/>
  <c r="P96" i="1"/>
  <c r="O96" i="1"/>
  <c r="N96" i="1"/>
  <c r="Q95" i="1"/>
  <c r="P95" i="1"/>
  <c r="O95" i="1"/>
  <c r="N95" i="1"/>
  <c r="M95" i="1"/>
  <c r="S95" i="1" s="1"/>
  <c r="Q94" i="1"/>
  <c r="O94" i="1"/>
  <c r="N94" i="1"/>
  <c r="S94" i="1" s="1"/>
  <c r="M94" i="1"/>
  <c r="Q93" i="1"/>
  <c r="P93" i="1"/>
  <c r="O93" i="1"/>
  <c r="N93" i="1"/>
  <c r="M93" i="1"/>
  <c r="Q92" i="1"/>
  <c r="P92" i="1"/>
  <c r="O92" i="1"/>
  <c r="M92" i="1"/>
  <c r="Q91" i="1"/>
  <c r="P91" i="1"/>
  <c r="O91" i="1"/>
  <c r="N91" i="1"/>
  <c r="M91" i="1"/>
  <c r="S91" i="1" s="1"/>
  <c r="P90" i="1"/>
  <c r="O90" i="1"/>
  <c r="N90" i="1"/>
  <c r="S90" i="1" s="1"/>
  <c r="M90" i="1"/>
  <c r="Q89" i="1"/>
  <c r="O89" i="1"/>
  <c r="N89" i="1"/>
  <c r="M89" i="1"/>
  <c r="Q88" i="1"/>
  <c r="P88" i="1"/>
  <c r="N88" i="1"/>
  <c r="M88" i="1"/>
  <c r="Q87" i="1"/>
  <c r="P87" i="1"/>
  <c r="O87" i="1"/>
  <c r="M87" i="1"/>
  <c r="Q86" i="1"/>
  <c r="P86" i="1"/>
  <c r="O86" i="1"/>
  <c r="N86" i="1"/>
  <c r="P85" i="1"/>
  <c r="O85" i="1"/>
  <c r="N85" i="1"/>
  <c r="M85" i="1"/>
  <c r="Q84" i="1"/>
  <c r="O84" i="1"/>
  <c r="N84" i="1"/>
  <c r="M84" i="1"/>
  <c r="Q83" i="1"/>
  <c r="P83" i="1"/>
  <c r="N83" i="1"/>
  <c r="M83" i="1"/>
  <c r="S83" i="1" s="1"/>
  <c r="Q82" i="1"/>
  <c r="P82" i="1"/>
  <c r="O82" i="1"/>
  <c r="N82" i="1"/>
  <c r="S82" i="1" s="1"/>
  <c r="M82" i="1"/>
  <c r="Q81" i="1"/>
  <c r="P81" i="1"/>
  <c r="O81" i="1"/>
  <c r="N81" i="1"/>
  <c r="P80" i="1"/>
  <c r="O80" i="1"/>
  <c r="N80" i="1"/>
  <c r="M80" i="1"/>
  <c r="Q79" i="1"/>
  <c r="O79" i="1"/>
  <c r="N79" i="1"/>
  <c r="M79" i="1"/>
  <c r="Q78" i="1"/>
  <c r="P78" i="1"/>
  <c r="N78" i="1"/>
  <c r="M78" i="1"/>
  <c r="Q77" i="1"/>
  <c r="P77" i="1"/>
  <c r="O77" i="1"/>
  <c r="M77" i="1"/>
  <c r="Q76" i="1"/>
  <c r="P76" i="1"/>
  <c r="O76" i="1"/>
  <c r="N76" i="1"/>
  <c r="P75" i="1"/>
  <c r="O75" i="1"/>
  <c r="N75" i="1"/>
  <c r="M75" i="1"/>
  <c r="Q74" i="1"/>
  <c r="O74" i="1"/>
  <c r="N74" i="1"/>
  <c r="M74" i="1"/>
  <c r="Q73" i="1"/>
  <c r="P73" i="1"/>
  <c r="N73" i="1"/>
  <c r="M73" i="1"/>
  <c r="Q72" i="1"/>
  <c r="P72" i="1"/>
  <c r="O72" i="1"/>
  <c r="M72" i="1"/>
  <c r="Q71" i="1"/>
  <c r="P71" i="1"/>
  <c r="O71" i="1"/>
  <c r="N71" i="1"/>
  <c r="P70" i="1"/>
  <c r="O70" i="1"/>
  <c r="N70" i="1"/>
  <c r="M70" i="1"/>
  <c r="Q69" i="1"/>
  <c r="O69" i="1"/>
  <c r="N69" i="1"/>
  <c r="M69" i="1"/>
  <c r="Q68" i="1"/>
  <c r="P68" i="1"/>
  <c r="N68" i="1"/>
  <c r="M68" i="1"/>
  <c r="Q67" i="1"/>
  <c r="P67" i="1"/>
  <c r="O67" i="1"/>
  <c r="M67" i="1"/>
  <c r="Q66" i="1"/>
  <c r="P66" i="1"/>
  <c r="O66" i="1"/>
  <c r="N66" i="1"/>
  <c r="P65" i="1"/>
  <c r="O65" i="1"/>
  <c r="N65" i="1"/>
  <c r="M65" i="1"/>
  <c r="Q64" i="1"/>
  <c r="O64" i="1"/>
  <c r="N64" i="1"/>
  <c r="M64" i="1"/>
  <c r="Q63" i="1"/>
  <c r="P63" i="1"/>
  <c r="N63" i="1"/>
  <c r="M63" i="1"/>
  <c r="Q62" i="1"/>
  <c r="P62" i="1"/>
  <c r="O62" i="1"/>
  <c r="M62" i="1"/>
  <c r="Q61" i="1"/>
  <c r="P61" i="1"/>
  <c r="O61" i="1"/>
  <c r="N61" i="1"/>
  <c r="P60" i="1"/>
  <c r="O60" i="1"/>
  <c r="N60" i="1"/>
  <c r="M60" i="1"/>
  <c r="Q59" i="1"/>
  <c r="O59" i="1"/>
  <c r="N59" i="1"/>
  <c r="M59" i="1"/>
  <c r="Q58" i="1"/>
  <c r="P58" i="1"/>
  <c r="N58" i="1"/>
  <c r="M58" i="1"/>
  <c r="Q57" i="1"/>
  <c r="P57" i="1"/>
  <c r="O57" i="1"/>
  <c r="M57" i="1"/>
  <c r="Q56" i="1"/>
  <c r="P56" i="1"/>
  <c r="O56" i="1"/>
  <c r="N56" i="1"/>
  <c r="P55" i="1"/>
  <c r="O55" i="1"/>
  <c r="N55" i="1"/>
  <c r="M55" i="1"/>
  <c r="Q54" i="1"/>
  <c r="O54" i="1"/>
  <c r="N54" i="1"/>
  <c r="M54" i="1"/>
  <c r="Q53" i="1"/>
  <c r="P53" i="1"/>
  <c r="N53" i="1"/>
  <c r="M53" i="1"/>
  <c r="Q52" i="1"/>
  <c r="P52" i="1"/>
  <c r="O52" i="1"/>
  <c r="M52" i="1"/>
  <c r="Q51" i="1"/>
  <c r="P51" i="1"/>
  <c r="O51" i="1"/>
  <c r="N51" i="1"/>
  <c r="P50" i="1"/>
  <c r="O50" i="1"/>
  <c r="N50" i="1"/>
  <c r="M50" i="1"/>
  <c r="Q49" i="1"/>
  <c r="O49" i="1"/>
  <c r="N49" i="1"/>
  <c r="M49" i="1"/>
  <c r="Q48" i="1"/>
  <c r="P48" i="1"/>
  <c r="N48" i="1"/>
  <c r="M48" i="1"/>
  <c r="Q47" i="1"/>
  <c r="P47" i="1"/>
  <c r="O47" i="1"/>
  <c r="M47" i="1"/>
  <c r="Q46" i="1"/>
  <c r="P46" i="1"/>
  <c r="O46" i="1"/>
  <c r="N46" i="1"/>
  <c r="P45" i="1"/>
  <c r="O45" i="1"/>
  <c r="N45" i="1"/>
  <c r="M45" i="1"/>
  <c r="Q44" i="1"/>
  <c r="O44" i="1"/>
  <c r="N44" i="1"/>
  <c r="M44" i="1"/>
  <c r="Q43" i="1"/>
  <c r="P43" i="1"/>
  <c r="N43" i="1"/>
  <c r="M43" i="1"/>
  <c r="Q42" i="1"/>
  <c r="P42" i="1"/>
  <c r="O42" i="1"/>
  <c r="M42" i="1"/>
  <c r="Q41" i="1"/>
  <c r="P41" i="1"/>
  <c r="O41" i="1"/>
  <c r="N41" i="1"/>
  <c r="P40" i="1"/>
  <c r="O40" i="1"/>
  <c r="N40" i="1"/>
  <c r="M40" i="1"/>
  <c r="Q39" i="1"/>
  <c r="O39" i="1"/>
  <c r="N39" i="1"/>
  <c r="M39" i="1"/>
  <c r="Q38" i="1"/>
  <c r="P38" i="1"/>
  <c r="N38" i="1"/>
  <c r="M38" i="1"/>
  <c r="Q37" i="1"/>
  <c r="P37" i="1"/>
  <c r="O37" i="1"/>
  <c r="M37" i="1"/>
  <c r="Q36" i="1"/>
  <c r="P36" i="1"/>
  <c r="O36" i="1"/>
  <c r="N36" i="1"/>
  <c r="P35" i="1"/>
  <c r="O35" i="1"/>
  <c r="N35" i="1"/>
  <c r="M35" i="1"/>
  <c r="Q34" i="1"/>
  <c r="O34" i="1"/>
  <c r="N34" i="1"/>
  <c r="M34" i="1"/>
  <c r="Q33" i="1"/>
  <c r="P33" i="1"/>
  <c r="N33" i="1"/>
  <c r="M33" i="1"/>
  <c r="Q32" i="1"/>
  <c r="P32" i="1"/>
  <c r="O32" i="1"/>
  <c r="M32" i="1"/>
  <c r="Q31" i="1"/>
  <c r="P31" i="1"/>
  <c r="O31" i="1"/>
  <c r="N31" i="1"/>
  <c r="P30" i="1"/>
  <c r="O30" i="1"/>
  <c r="N30" i="1"/>
  <c r="M30" i="1"/>
  <c r="Q29" i="1"/>
  <c r="O29" i="1"/>
  <c r="N29" i="1"/>
  <c r="M29" i="1"/>
  <c r="Q28" i="1"/>
  <c r="P28" i="1"/>
  <c r="N28" i="1"/>
  <c r="M28" i="1"/>
  <c r="Q27" i="1"/>
  <c r="P27" i="1"/>
  <c r="O27" i="1"/>
  <c r="M27" i="1"/>
  <c r="Q26" i="1"/>
  <c r="P26" i="1"/>
  <c r="O26" i="1"/>
  <c r="N26" i="1"/>
  <c r="P25" i="1"/>
  <c r="O25" i="1"/>
  <c r="N25" i="1"/>
  <c r="M25" i="1"/>
  <c r="Q24" i="1"/>
  <c r="O24" i="1"/>
  <c r="N24" i="1"/>
  <c r="M24" i="1"/>
  <c r="Q23" i="1"/>
  <c r="P23" i="1"/>
  <c r="N23" i="1"/>
  <c r="M23" i="1"/>
  <c r="Q22" i="1"/>
  <c r="P22" i="1"/>
  <c r="O22" i="1"/>
  <c r="M22" i="1"/>
  <c r="Q21" i="1"/>
  <c r="P21" i="1"/>
  <c r="O21" i="1"/>
  <c r="N21" i="1"/>
  <c r="P20" i="1"/>
  <c r="O20" i="1"/>
  <c r="N20" i="1"/>
  <c r="M20" i="1"/>
  <c r="Q19" i="1"/>
  <c r="O19" i="1"/>
  <c r="N19" i="1"/>
  <c r="M19" i="1"/>
  <c r="Q18" i="1"/>
  <c r="P18" i="1"/>
  <c r="N18" i="1"/>
  <c r="M18" i="1"/>
  <c r="Q17" i="1"/>
  <c r="P17" i="1"/>
  <c r="O17" i="1"/>
  <c r="M17" i="1"/>
  <c r="Q16" i="1"/>
  <c r="P16" i="1"/>
  <c r="O16" i="1"/>
  <c r="N16" i="1"/>
  <c r="P15" i="1"/>
  <c r="O15" i="1"/>
  <c r="N15" i="1"/>
  <c r="M15" i="1"/>
  <c r="Q14" i="1"/>
  <c r="O14" i="1"/>
  <c r="N14" i="1"/>
  <c r="M14" i="1"/>
  <c r="Q13" i="1"/>
  <c r="P13" i="1"/>
  <c r="N13" i="1"/>
  <c r="M13" i="1"/>
  <c r="M12" i="1"/>
  <c r="L113" i="1"/>
  <c r="O113" i="1" s="1"/>
  <c r="L110" i="1"/>
  <c r="Q110" i="1" s="1"/>
  <c r="L109" i="1"/>
  <c r="P109" i="1" s="1"/>
  <c r="L106" i="1"/>
  <c r="M106" i="1" s="1"/>
  <c r="S106" i="1" s="1"/>
  <c r="L105" i="1"/>
  <c r="Q105" i="1" s="1"/>
  <c r="L102" i="1"/>
  <c r="L101" i="1"/>
  <c r="M101" i="1" s="1"/>
  <c r="L98" i="1"/>
  <c r="O98" i="1" s="1"/>
  <c r="L97" i="1"/>
  <c r="N97" i="1" s="1"/>
  <c r="S97" i="1" s="1"/>
  <c r="L94" i="1"/>
  <c r="P94" i="1" s="1"/>
  <c r="L93" i="1"/>
  <c r="L90" i="1"/>
  <c r="Q90" i="1" s="1"/>
  <c r="L89" i="1"/>
  <c r="P89" i="1" s="1"/>
  <c r="L86" i="1"/>
  <c r="M86" i="1" s="1"/>
  <c r="S86" i="1" s="1"/>
  <c r="L85" i="1"/>
  <c r="Q85" i="1" s="1"/>
  <c r="L82" i="1"/>
  <c r="L81" i="1"/>
  <c r="M81" i="1" s="1"/>
  <c r="S81" i="1" s="1"/>
  <c r="K113" i="1"/>
  <c r="K112" i="1"/>
  <c r="L112" i="1" s="1"/>
  <c r="N112" i="1" s="1"/>
  <c r="K111" i="1"/>
  <c r="L111" i="1" s="1"/>
  <c r="M111" i="1" s="1"/>
  <c r="S111" i="1" s="1"/>
  <c r="K110" i="1"/>
  <c r="K109" i="1"/>
  <c r="K108" i="1"/>
  <c r="L108" i="1" s="1"/>
  <c r="O108" i="1" s="1"/>
  <c r="K107" i="1"/>
  <c r="L107" i="1" s="1"/>
  <c r="N107" i="1" s="1"/>
  <c r="K106" i="1"/>
  <c r="K105" i="1"/>
  <c r="K104" i="1"/>
  <c r="L104" i="1" s="1"/>
  <c r="P104" i="1" s="1"/>
  <c r="K103" i="1"/>
  <c r="L103" i="1" s="1"/>
  <c r="O103" i="1" s="1"/>
  <c r="K102" i="1"/>
  <c r="K101" i="1"/>
  <c r="K100" i="1"/>
  <c r="L100" i="1" s="1"/>
  <c r="Q100" i="1" s="1"/>
  <c r="K99" i="1"/>
  <c r="L99" i="1" s="1"/>
  <c r="P99" i="1" s="1"/>
  <c r="K98" i="1"/>
  <c r="K97" i="1"/>
  <c r="K96" i="1"/>
  <c r="L96" i="1" s="1"/>
  <c r="M96" i="1" s="1"/>
  <c r="S96" i="1" s="1"/>
  <c r="K95" i="1"/>
  <c r="L95" i="1" s="1"/>
  <c r="K94" i="1"/>
  <c r="K93" i="1"/>
  <c r="K92" i="1"/>
  <c r="L92" i="1" s="1"/>
  <c r="N92" i="1" s="1"/>
  <c r="K91" i="1"/>
  <c r="L91" i="1" s="1"/>
  <c r="K90" i="1"/>
  <c r="K89" i="1"/>
  <c r="K88" i="1"/>
  <c r="L88" i="1" s="1"/>
  <c r="O88" i="1" s="1"/>
  <c r="K87" i="1"/>
  <c r="L87" i="1" s="1"/>
  <c r="N87" i="1" s="1"/>
  <c r="K86" i="1"/>
  <c r="K85" i="1"/>
  <c r="K84" i="1"/>
  <c r="L84" i="1" s="1"/>
  <c r="P84" i="1" s="1"/>
  <c r="K83" i="1"/>
  <c r="L83" i="1" s="1"/>
  <c r="O83" i="1" s="1"/>
  <c r="K82" i="1"/>
  <c r="K81" i="1"/>
  <c r="R114" i="1"/>
  <c r="S84" i="1" l="1"/>
  <c r="S100" i="1"/>
  <c r="S113" i="1"/>
  <c r="S85" i="1"/>
  <c r="S87" i="1"/>
  <c r="S88" i="1"/>
  <c r="S89" i="1"/>
  <c r="S103" i="1"/>
  <c r="S104" i="1"/>
  <c r="S101" i="1"/>
  <c r="S92" i="1"/>
  <c r="S107" i="1"/>
  <c r="S108" i="1"/>
  <c r="S93" i="1"/>
  <c r="S105" i="1"/>
  <c r="S109" i="1"/>
  <c r="S112" i="1"/>
  <c r="K10" i="3"/>
  <c r="L10" i="3" s="1"/>
  <c r="Q1" i="3"/>
  <c r="Q4" i="3"/>
  <c r="Q2" i="3"/>
  <c r="K79" i="3"/>
  <c r="L79" i="3" s="1"/>
  <c r="K78" i="3"/>
  <c r="L78" i="3" s="1"/>
  <c r="K77" i="3"/>
  <c r="L77" i="3" s="1"/>
  <c r="K76" i="3"/>
  <c r="L76" i="3" s="1"/>
  <c r="K75" i="3"/>
  <c r="L75" i="3" s="1"/>
  <c r="K74" i="3"/>
  <c r="L74" i="3" s="1"/>
  <c r="K73" i="3"/>
  <c r="L73" i="3" s="1"/>
  <c r="K72" i="3"/>
  <c r="L72" i="3" s="1"/>
  <c r="K71" i="3"/>
  <c r="L71" i="3" s="1"/>
  <c r="K70" i="3"/>
  <c r="L70" i="3" s="1"/>
  <c r="K69" i="3"/>
  <c r="L69" i="3" s="1"/>
  <c r="K68" i="3"/>
  <c r="L68" i="3" s="1"/>
  <c r="K67" i="3"/>
  <c r="L67" i="3" s="1"/>
  <c r="K66" i="3"/>
  <c r="L66" i="3" s="1"/>
  <c r="K65" i="3"/>
  <c r="L65" i="3" s="1"/>
  <c r="K64" i="3"/>
  <c r="L64" i="3" s="1"/>
  <c r="K63" i="3"/>
  <c r="L63" i="3" s="1"/>
  <c r="K62" i="3"/>
  <c r="L62" i="3" s="1"/>
  <c r="K61" i="3"/>
  <c r="L61" i="3" s="1"/>
  <c r="K60" i="3"/>
  <c r="L60" i="3" s="1"/>
  <c r="K59" i="3"/>
  <c r="L59" i="3" s="1"/>
  <c r="K58" i="3"/>
  <c r="L58" i="3" s="1"/>
  <c r="K57" i="3"/>
  <c r="L57" i="3" s="1"/>
  <c r="K56" i="3"/>
  <c r="L56" i="3" s="1"/>
  <c r="K55" i="3"/>
  <c r="L55" i="3" s="1"/>
  <c r="K54" i="3"/>
  <c r="L54" i="3" s="1"/>
  <c r="K53" i="3"/>
  <c r="L53" i="3" s="1"/>
  <c r="K52" i="3"/>
  <c r="L52" i="3" s="1"/>
  <c r="K51" i="3"/>
  <c r="L51" i="3" s="1"/>
  <c r="K50" i="3"/>
  <c r="L50" i="3" s="1"/>
  <c r="K49" i="3"/>
  <c r="L49" i="3" s="1"/>
  <c r="K48" i="3"/>
  <c r="L48" i="3" s="1"/>
  <c r="L47" i="3"/>
  <c r="K47" i="3"/>
  <c r="K46" i="3"/>
  <c r="L46" i="3" s="1"/>
  <c r="K45" i="3"/>
  <c r="L45" i="3" s="1"/>
  <c r="K44" i="3"/>
  <c r="L44" i="3" s="1"/>
  <c r="K43" i="3"/>
  <c r="L43" i="3" s="1"/>
  <c r="K42" i="3"/>
  <c r="L42" i="3" s="1"/>
  <c r="K41" i="3"/>
  <c r="L41" i="3" s="1"/>
  <c r="K40" i="3"/>
  <c r="L40" i="3" s="1"/>
  <c r="K39" i="3"/>
  <c r="L39" i="3" s="1"/>
  <c r="K38" i="3"/>
  <c r="L38" i="3" s="1"/>
  <c r="K37" i="3"/>
  <c r="L37" i="3" s="1"/>
  <c r="K36" i="3"/>
  <c r="L36" i="3" s="1"/>
  <c r="K35" i="3"/>
  <c r="L35" i="3" s="1"/>
  <c r="K34" i="3"/>
  <c r="L34" i="3" s="1"/>
  <c r="K33" i="3"/>
  <c r="L33" i="3" s="1"/>
  <c r="K32" i="3"/>
  <c r="L32" i="3" s="1"/>
  <c r="K31" i="3"/>
  <c r="L31" i="3" s="1"/>
  <c r="K30" i="3"/>
  <c r="L30" i="3" s="1"/>
  <c r="K29" i="3"/>
  <c r="L29" i="3" s="1"/>
  <c r="K28" i="3"/>
  <c r="L28" i="3" s="1"/>
  <c r="K27" i="3"/>
  <c r="L27" i="3" s="1"/>
  <c r="K26" i="3"/>
  <c r="L26" i="3" s="1"/>
  <c r="K25" i="3"/>
  <c r="L25" i="3" s="1"/>
  <c r="K24" i="3"/>
  <c r="L24" i="3" s="1"/>
  <c r="K23" i="3"/>
  <c r="L23" i="3" s="1"/>
  <c r="K22" i="3"/>
  <c r="L22" i="3" s="1"/>
  <c r="K21" i="3"/>
  <c r="L21" i="3" s="1"/>
  <c r="K20" i="3"/>
  <c r="L20" i="3" s="1"/>
  <c r="K19" i="3"/>
  <c r="L19" i="3" s="1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Q6" i="3"/>
  <c r="Q11" i="1"/>
  <c r="Q12" i="1"/>
  <c r="P11" i="1"/>
  <c r="O11" i="1"/>
  <c r="N11" i="1"/>
  <c r="K80" i="1"/>
  <c r="L80" i="1" s="1"/>
  <c r="Q80" i="1" s="1"/>
  <c r="K79" i="1"/>
  <c r="L79" i="1" s="1"/>
  <c r="P79" i="1" s="1"/>
  <c r="K78" i="1"/>
  <c r="L78" i="1" s="1"/>
  <c r="O78" i="1" s="1"/>
  <c r="K77" i="1"/>
  <c r="L77" i="1" s="1"/>
  <c r="N77" i="1" s="1"/>
  <c r="K76" i="1"/>
  <c r="L76" i="1" s="1"/>
  <c r="M76" i="1" s="1"/>
  <c r="K75" i="1"/>
  <c r="L75" i="1" s="1"/>
  <c r="Q75" i="1" s="1"/>
  <c r="K74" i="1"/>
  <c r="L74" i="1" s="1"/>
  <c r="P74" i="1" s="1"/>
  <c r="K73" i="1"/>
  <c r="L73" i="1" s="1"/>
  <c r="O73" i="1" s="1"/>
  <c r="K72" i="1"/>
  <c r="L72" i="1" s="1"/>
  <c r="N72" i="1" s="1"/>
  <c r="K71" i="1"/>
  <c r="L71" i="1" s="1"/>
  <c r="M71" i="1" s="1"/>
  <c r="K70" i="1"/>
  <c r="L70" i="1" s="1"/>
  <c r="Q70" i="1" s="1"/>
  <c r="K69" i="1"/>
  <c r="L69" i="1" s="1"/>
  <c r="P69" i="1" s="1"/>
  <c r="K68" i="1"/>
  <c r="L68" i="1" s="1"/>
  <c r="O68" i="1" s="1"/>
  <c r="K67" i="1"/>
  <c r="L67" i="1" s="1"/>
  <c r="N67" i="1" s="1"/>
  <c r="K66" i="1"/>
  <c r="L66" i="1" s="1"/>
  <c r="M66" i="1" s="1"/>
  <c r="K65" i="1"/>
  <c r="L65" i="1" s="1"/>
  <c r="Q65" i="1" s="1"/>
  <c r="K64" i="1"/>
  <c r="L64" i="1" s="1"/>
  <c r="P64" i="1" s="1"/>
  <c r="K63" i="1"/>
  <c r="L63" i="1" s="1"/>
  <c r="O63" i="1" s="1"/>
  <c r="K62" i="1"/>
  <c r="L62" i="1" s="1"/>
  <c r="N62" i="1" s="1"/>
  <c r="K61" i="1"/>
  <c r="L61" i="1" s="1"/>
  <c r="M61" i="1" s="1"/>
  <c r="K60" i="1"/>
  <c r="L60" i="1" s="1"/>
  <c r="Q60" i="1" s="1"/>
  <c r="K59" i="1"/>
  <c r="L59" i="1" s="1"/>
  <c r="P59" i="1" s="1"/>
  <c r="K58" i="1"/>
  <c r="L58" i="1" s="1"/>
  <c r="O58" i="1" s="1"/>
  <c r="K57" i="1"/>
  <c r="L57" i="1" s="1"/>
  <c r="N57" i="1" s="1"/>
  <c r="K56" i="1"/>
  <c r="L56" i="1" s="1"/>
  <c r="M56" i="1" s="1"/>
  <c r="K55" i="1"/>
  <c r="L55" i="1" s="1"/>
  <c r="Q55" i="1" s="1"/>
  <c r="K54" i="1"/>
  <c r="L54" i="1" s="1"/>
  <c r="P54" i="1" s="1"/>
  <c r="K53" i="1"/>
  <c r="L53" i="1" s="1"/>
  <c r="O53" i="1" s="1"/>
  <c r="K52" i="1"/>
  <c r="L52" i="1" s="1"/>
  <c r="N52" i="1" s="1"/>
  <c r="K51" i="1"/>
  <c r="L51" i="1" s="1"/>
  <c r="M51" i="1" s="1"/>
  <c r="K50" i="1"/>
  <c r="L50" i="1" s="1"/>
  <c r="Q50" i="1" s="1"/>
  <c r="K49" i="1"/>
  <c r="L49" i="1" s="1"/>
  <c r="P49" i="1" s="1"/>
  <c r="K48" i="1"/>
  <c r="L48" i="1" s="1"/>
  <c r="O48" i="1" s="1"/>
  <c r="K47" i="1"/>
  <c r="L47" i="1" s="1"/>
  <c r="N47" i="1" s="1"/>
  <c r="K46" i="1"/>
  <c r="L46" i="1" s="1"/>
  <c r="M46" i="1" s="1"/>
  <c r="K45" i="1"/>
  <c r="L45" i="1" s="1"/>
  <c r="Q45" i="1" s="1"/>
  <c r="K44" i="1"/>
  <c r="L44" i="1" s="1"/>
  <c r="P44" i="1" s="1"/>
  <c r="K43" i="1"/>
  <c r="L43" i="1" s="1"/>
  <c r="O43" i="1" s="1"/>
  <c r="K42" i="1"/>
  <c r="L42" i="1" s="1"/>
  <c r="N42" i="1" s="1"/>
  <c r="K41" i="1"/>
  <c r="L41" i="1" s="1"/>
  <c r="M41" i="1" s="1"/>
  <c r="K40" i="1"/>
  <c r="L40" i="1" s="1"/>
  <c r="Q40" i="1" s="1"/>
  <c r="K39" i="1"/>
  <c r="L39" i="1" s="1"/>
  <c r="P39" i="1" s="1"/>
  <c r="K38" i="1"/>
  <c r="L38" i="1" s="1"/>
  <c r="O38" i="1" s="1"/>
  <c r="K37" i="1"/>
  <c r="L37" i="1" s="1"/>
  <c r="N37" i="1" s="1"/>
  <c r="K36" i="1"/>
  <c r="L36" i="1" s="1"/>
  <c r="M36" i="1" s="1"/>
  <c r="K35" i="1"/>
  <c r="L35" i="1" s="1"/>
  <c r="Q35" i="1" s="1"/>
  <c r="K34" i="1"/>
  <c r="L34" i="1" s="1"/>
  <c r="P34" i="1" s="1"/>
  <c r="K33" i="1"/>
  <c r="L33" i="1" s="1"/>
  <c r="O33" i="1" s="1"/>
  <c r="K32" i="1"/>
  <c r="L32" i="1" s="1"/>
  <c r="N32" i="1" s="1"/>
  <c r="K31" i="1"/>
  <c r="L31" i="1" s="1"/>
  <c r="M31" i="1" s="1"/>
  <c r="K30" i="1"/>
  <c r="L30" i="1" s="1"/>
  <c r="Q30" i="1" s="1"/>
  <c r="K29" i="1"/>
  <c r="L29" i="1" s="1"/>
  <c r="P29" i="1" s="1"/>
  <c r="K28" i="1"/>
  <c r="L28" i="1" s="1"/>
  <c r="O28" i="1" s="1"/>
  <c r="K27" i="1"/>
  <c r="L27" i="1" s="1"/>
  <c r="N27" i="1" s="1"/>
  <c r="K26" i="1"/>
  <c r="L26" i="1" s="1"/>
  <c r="M26" i="1" s="1"/>
  <c r="K25" i="1"/>
  <c r="L25" i="1" s="1"/>
  <c r="Q25" i="1" s="1"/>
  <c r="K24" i="1"/>
  <c r="L24" i="1" s="1"/>
  <c r="P24" i="1" s="1"/>
  <c r="K23" i="1"/>
  <c r="L23" i="1" s="1"/>
  <c r="O23" i="1" s="1"/>
  <c r="K22" i="1"/>
  <c r="L22" i="1" s="1"/>
  <c r="N22" i="1" s="1"/>
  <c r="K21" i="1"/>
  <c r="L21" i="1" s="1"/>
  <c r="M21" i="1" s="1"/>
  <c r="K20" i="1"/>
  <c r="L20" i="1" s="1"/>
  <c r="Q20" i="1" s="1"/>
  <c r="K19" i="1"/>
  <c r="L19" i="1" s="1"/>
  <c r="P19" i="1" s="1"/>
  <c r="K18" i="1"/>
  <c r="L18" i="1" s="1"/>
  <c r="O18" i="1" s="1"/>
  <c r="K17" i="1"/>
  <c r="L17" i="1" s="1"/>
  <c r="N17" i="1" s="1"/>
  <c r="K16" i="1"/>
  <c r="L16" i="1" s="1"/>
  <c r="M16" i="1" s="1"/>
  <c r="K15" i="1"/>
  <c r="L15" i="1" s="1"/>
  <c r="Q15" i="1" s="1"/>
  <c r="K14" i="1"/>
  <c r="L14" i="1" s="1"/>
  <c r="P14" i="1" s="1"/>
  <c r="K13" i="1"/>
  <c r="L13" i="1" s="1"/>
  <c r="O13" i="1" s="1"/>
  <c r="K12" i="1"/>
  <c r="L12" i="1" s="1"/>
  <c r="K11" i="1"/>
  <c r="L11" i="1" s="1"/>
  <c r="M11" i="1" s="1"/>
  <c r="V7" i="1"/>
  <c r="V3" i="1"/>
  <c r="P12" i="1"/>
  <c r="S11" i="1" l="1"/>
  <c r="S78" i="1"/>
  <c r="S75" i="1"/>
  <c r="S79" i="1"/>
  <c r="S77" i="1"/>
  <c r="S74" i="1"/>
  <c r="S76" i="1"/>
  <c r="S80" i="1"/>
  <c r="L80" i="3"/>
  <c r="K4" i="3" s="1"/>
  <c r="K80" i="3"/>
  <c r="K3" i="3" s="1"/>
  <c r="M80" i="3"/>
  <c r="J80" i="3"/>
  <c r="K1" i="3" l="1"/>
  <c r="R3" i="3"/>
  <c r="R5" i="3"/>
  <c r="S70" i="1" l="1"/>
  <c r="S68" i="1" l="1"/>
  <c r="S73" i="1"/>
  <c r="S71" i="1"/>
  <c r="S72" i="1" l="1"/>
  <c r="S61" i="1"/>
  <c r="S66" i="1"/>
  <c r="S63" i="1"/>
  <c r="S67" i="1"/>
  <c r="S64" i="1" l="1"/>
  <c r="S65" i="1"/>
  <c r="S60" i="1"/>
  <c r="S62" i="1"/>
  <c r="S69" i="1"/>
  <c r="S25" i="1" l="1"/>
  <c r="S42" i="1"/>
  <c r="S26" i="1"/>
  <c r="S24" i="1" l="1"/>
  <c r="S14" i="1" l="1"/>
  <c r="S19" i="1"/>
  <c r="S35" i="1"/>
  <c r="S36" i="1"/>
  <c r="S53" i="1"/>
  <c r="N12" i="1"/>
  <c r="S47" i="1" l="1"/>
  <c r="S38" i="1"/>
  <c r="S46" i="1"/>
  <c r="S48" i="1"/>
  <c r="S49" i="1"/>
  <c r="S39" i="1"/>
  <c r="S40" i="1"/>
  <c r="S57" i="1"/>
  <c r="S51" i="1"/>
  <c r="S50" i="1"/>
  <c r="S37" i="1"/>
  <c r="S45" i="1"/>
  <c r="S59" i="1"/>
  <c r="S44" i="1"/>
  <c r="S54" i="1"/>
  <c r="S23" i="1"/>
  <c r="S41" i="1"/>
  <c r="S55" i="1"/>
  <c r="S58" i="1"/>
  <c r="S33" i="1"/>
  <c r="S43" i="1"/>
  <c r="S34" i="1"/>
  <c r="S52" i="1"/>
  <c r="S17" i="1"/>
  <c r="S28" i="1"/>
  <c r="O12" i="1"/>
  <c r="S12" i="1" l="1"/>
  <c r="S21" i="1"/>
  <c r="S32" i="1"/>
  <c r="S31" i="1"/>
  <c r="S13" i="1"/>
  <c r="S27" i="1"/>
  <c r="S30" i="1"/>
  <c r="S56" i="1"/>
  <c r="S22" i="1"/>
  <c r="S29" i="1"/>
  <c r="S18" i="1" l="1"/>
  <c r="M114" i="1"/>
  <c r="P3" i="1" s="1"/>
  <c r="S16" i="1"/>
  <c r="S15" i="1"/>
  <c r="S20" i="1"/>
  <c r="V2" i="1"/>
  <c r="W4" i="1" s="1"/>
  <c r="Q114" i="1"/>
  <c r="P7" i="1" s="1"/>
  <c r="N114" i="1"/>
  <c r="P4" i="1" s="1"/>
  <c r="O114" i="1"/>
  <c r="P5" i="1" s="1"/>
  <c r="P114" i="1"/>
  <c r="P6" i="1" s="1"/>
  <c r="V5" i="1" l="1"/>
  <c r="W6" i="1" s="1"/>
  <c r="P2" i="1"/>
</calcChain>
</file>

<file path=xl/sharedStrings.xml><?xml version="1.0" encoding="utf-8"?>
<sst xmlns="http://schemas.openxmlformats.org/spreadsheetml/2006/main" count="796" uniqueCount="124">
  <si>
    <t>194I</t>
  </si>
  <si>
    <t>Sl.No</t>
  </si>
  <si>
    <t>Payee's Name</t>
  </si>
  <si>
    <t xml:space="preserve">PAN Number </t>
  </si>
  <si>
    <t xml:space="preserve">S Tax Number </t>
  </si>
  <si>
    <t>Invocie No</t>
  </si>
  <si>
    <t xml:space="preserve">Invoce Value </t>
  </si>
  <si>
    <t xml:space="preserve">Total Amount  </t>
  </si>
  <si>
    <t xml:space="preserve">Month </t>
  </si>
  <si>
    <t>Invocie Date</t>
  </si>
  <si>
    <t>Service Tax</t>
  </si>
  <si>
    <t>194C-N</t>
  </si>
  <si>
    <t>194C-C</t>
  </si>
  <si>
    <t>194J-N</t>
  </si>
  <si>
    <t xml:space="preserve">Rent </t>
  </si>
  <si>
    <t xml:space="preserve">Contractor -Non Company </t>
  </si>
  <si>
    <t xml:space="preserve">Contractor -Company </t>
  </si>
  <si>
    <t xml:space="preserve">Professional-Non Copmany </t>
  </si>
  <si>
    <t>Professional-Copmany</t>
  </si>
  <si>
    <t>194J-C</t>
  </si>
  <si>
    <t xml:space="preserve">Insert Above </t>
  </si>
  <si>
    <t xml:space="preserve">Total Payable Amt </t>
  </si>
  <si>
    <t xml:space="preserve">DMX TECHNOLOGIES (INDIA) PRIVATE LIMITED - TDS SUMMARY FOR THE YEAR 2012-13 </t>
  </si>
  <si>
    <t>Challan No</t>
  </si>
  <si>
    <t>Challan Date</t>
  </si>
  <si>
    <t xml:space="preserve">TDS </t>
  </si>
  <si>
    <t>APR</t>
  </si>
  <si>
    <t>Quarter</t>
  </si>
  <si>
    <t>Q1</t>
  </si>
  <si>
    <t>Challan Amount</t>
  </si>
  <si>
    <t>Q2</t>
  </si>
  <si>
    <t>TDS AMT</t>
  </si>
  <si>
    <t>PAID CHALLAN AMT</t>
  </si>
  <si>
    <t>BALANCE PAYABLE AMT</t>
  </si>
  <si>
    <t>TALLY AMT</t>
  </si>
  <si>
    <t xml:space="preserve">DIFFRENCE =TALLY-TDS </t>
  </si>
  <si>
    <t xml:space="preserve">TOTAL COUNT </t>
  </si>
  <si>
    <t>Exemption</t>
  </si>
  <si>
    <t xml:space="preserve">Payment Due Date </t>
  </si>
  <si>
    <t>Company Name</t>
  </si>
  <si>
    <t xml:space="preserve">Address </t>
  </si>
  <si>
    <t>AY</t>
  </si>
  <si>
    <t>FY</t>
  </si>
  <si>
    <t>Section Co &amp; Non Co</t>
  </si>
  <si>
    <t>CCC</t>
  </si>
  <si>
    <t>Q3</t>
  </si>
  <si>
    <t>Q4</t>
  </si>
  <si>
    <t>ABCPD1234J</t>
  </si>
  <si>
    <t>ABCCD1456M</t>
  </si>
  <si>
    <t>ABCPD1486Q</t>
  </si>
  <si>
    <t>ABCPD1585Z</t>
  </si>
  <si>
    <t>ABCCD1259P</t>
  </si>
  <si>
    <t xml:space="preserve">Prakash </t>
  </si>
  <si>
    <t xml:space="preserve">Prakash Pvt Ltd </t>
  </si>
  <si>
    <t>Kiran</t>
  </si>
  <si>
    <t>Madhu</t>
  </si>
  <si>
    <t>Kiran Pvt Ltd</t>
  </si>
  <si>
    <t>AUG</t>
  </si>
  <si>
    <t>NOV</t>
  </si>
  <si>
    <t>JAN</t>
  </si>
  <si>
    <t>MAR</t>
  </si>
  <si>
    <t>2012-13</t>
  </si>
  <si>
    <t>2013-14</t>
  </si>
  <si>
    <t>TAN</t>
  </si>
  <si>
    <t>PAN</t>
  </si>
  <si>
    <t xml:space="preserve">Invoice Booked Date </t>
  </si>
  <si>
    <t xml:space="preserve">TALLY Amount </t>
  </si>
  <si>
    <t>Employee's Name</t>
  </si>
  <si>
    <t xml:space="preserve">Total Payable TDS Amt </t>
  </si>
  <si>
    <t>Deduction Tax</t>
  </si>
  <si>
    <t>Education Cess</t>
  </si>
  <si>
    <t>92B</t>
  </si>
  <si>
    <t>Emp. No</t>
  </si>
  <si>
    <t>XXXX1</t>
  </si>
  <si>
    <t>XXXX2</t>
  </si>
  <si>
    <t>XXXX3</t>
  </si>
  <si>
    <t>XXXX4</t>
  </si>
  <si>
    <t>XXXX5</t>
  </si>
  <si>
    <t xml:space="preserve">Monthly Gross Salary </t>
  </si>
  <si>
    <t>EC</t>
  </si>
  <si>
    <t>Monthly Deducted TDS</t>
  </si>
  <si>
    <t>TDS</t>
  </si>
  <si>
    <t>PK</t>
  </si>
  <si>
    <t>GK</t>
  </si>
  <si>
    <t>KK</t>
  </si>
  <si>
    <t>MK</t>
  </si>
  <si>
    <t>NK</t>
  </si>
  <si>
    <t xml:space="preserve">Salary Booked Date </t>
  </si>
  <si>
    <t xml:space="preserve">XXXX Private Limited </t>
  </si>
  <si>
    <t xml:space="preserve">Total TDS </t>
  </si>
  <si>
    <t>Row Labels</t>
  </si>
  <si>
    <t>(blank)</t>
  </si>
  <si>
    <t>Grand Total</t>
  </si>
  <si>
    <t>Column Labels</t>
  </si>
  <si>
    <t xml:space="preserve">Sum of Total TDS </t>
  </si>
  <si>
    <t>(All)</t>
  </si>
  <si>
    <t>NN</t>
  </si>
  <si>
    <t>AA</t>
  </si>
  <si>
    <t>BB</t>
  </si>
  <si>
    <t>SDDD</t>
  </si>
  <si>
    <t>NNN</t>
  </si>
  <si>
    <t>OOO</t>
  </si>
  <si>
    <t>PPP</t>
  </si>
  <si>
    <t>KKKK</t>
  </si>
  <si>
    <t>MAY</t>
  </si>
  <si>
    <t>JUN</t>
  </si>
  <si>
    <t>JUL</t>
  </si>
  <si>
    <t>SEP</t>
  </si>
  <si>
    <t>OCT</t>
  </si>
  <si>
    <t>DEC</t>
  </si>
  <si>
    <t>FEB</t>
  </si>
  <si>
    <t>XXXX</t>
  </si>
  <si>
    <t>DD/MM/YYYY</t>
  </si>
  <si>
    <t>Sum of Monthly Deducted TDS</t>
  </si>
  <si>
    <t xml:space="preserve">REPORT </t>
  </si>
  <si>
    <t>Or You can modify your requirments</t>
  </si>
  <si>
    <t>TDS NON  SALARY REPORT</t>
  </si>
  <si>
    <t>TDS SALARY REPORT</t>
  </si>
  <si>
    <t>TDS NON SALARY</t>
  </si>
  <si>
    <t>Manual Updates from B10 to J10 and T10 to Y10</t>
  </si>
  <si>
    <t xml:space="preserve">TDS  SALARY </t>
  </si>
  <si>
    <t>Manual Updates from B10 to J10 and M10 to R10</t>
  </si>
  <si>
    <t>VERY SIMPLE TO CALCULATE &amp; TRACK -TDS MASTER REPORT for all excel users.</t>
  </si>
  <si>
    <t>You Can view Individual Vendor &amp; Employee  Monthly TDS amount (Pivote)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</si>
</sst>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;[Red]#,##0"/>
    <numFmt numFmtId="165" formatCode="#,##0.00;[Red]#,##0.00"/>
    <numFmt numFmtId="166" formatCode="[$-409]d\-mmm\-yy;@"/>
    <numFmt numFmtId="167" formatCode="_(* #,##0_);_(* \(#,##0\);_(* &quot;-&quot;??_);_(@_)"/>
    <numFmt numFmtId="168" formatCode="0;[Red]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Book Antiqua"/>
      <family val="1"/>
    </font>
    <font>
      <b/>
      <sz val="9"/>
      <name val="Book Antiqua"/>
      <family val="1"/>
    </font>
    <font>
      <sz val="10"/>
      <name val="Palatino Linotype"/>
      <family val="1"/>
    </font>
    <font>
      <sz val="10"/>
      <name val="Trebuchet MS"/>
      <family val="2"/>
    </font>
    <font>
      <sz val="11"/>
      <name val="Book Antiqua"/>
      <family val="1"/>
    </font>
    <font>
      <b/>
      <sz val="10"/>
      <color theme="1"/>
      <name val="Calibri"/>
      <family val="2"/>
      <scheme val="minor"/>
    </font>
    <font>
      <sz val="12"/>
      <name val="Book Antiqua"/>
      <family val="1"/>
    </font>
    <font>
      <sz val="2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3300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2" fillId="2" borderId="3" xfId="0" applyNumberFormat="1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164" fontId="3" fillId="3" borderId="3" xfId="0" applyNumberFormat="1" applyFont="1" applyFill="1" applyBorder="1" applyAlignment="1">
      <alignment vertical="justify" wrapText="1"/>
    </xf>
    <xf numFmtId="0" fontId="2" fillId="2" borderId="3" xfId="0" applyNumberFormat="1" applyFont="1" applyFill="1" applyBorder="1"/>
    <xf numFmtId="165" fontId="2" fillId="0" borderId="3" xfId="0" applyNumberFormat="1" applyFont="1" applyFill="1" applyBorder="1"/>
    <xf numFmtId="165" fontId="2" fillId="2" borderId="3" xfId="0" applyNumberFormat="1" applyFont="1" applyFill="1" applyBorder="1"/>
    <xf numFmtId="0" fontId="4" fillId="0" borderId="3" xfId="0" applyFont="1" applyFill="1" applyBorder="1"/>
    <xf numFmtId="165" fontId="3" fillId="0" borderId="3" xfId="0" applyNumberFormat="1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5" fillId="0" borderId="0" xfId="0" applyFont="1"/>
    <xf numFmtId="164" fontId="2" fillId="2" borderId="12" xfId="0" applyNumberFormat="1" applyFont="1" applyFill="1" applyBorder="1" applyAlignment="1">
      <alignment vertical="justify" wrapText="1"/>
    </xf>
    <xf numFmtId="167" fontId="2" fillId="0" borderId="3" xfId="1" applyNumberFormat="1" applyFont="1" applyFill="1" applyBorder="1" applyAlignment="1">
      <alignment vertical="justify" wrapText="1"/>
    </xf>
    <xf numFmtId="165" fontId="3" fillId="4" borderId="3" xfId="0" applyNumberFormat="1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164" fontId="2" fillId="5" borderId="3" xfId="0" applyNumberFormat="1" applyFont="1" applyFill="1" applyBorder="1"/>
    <xf numFmtId="0" fontId="6" fillId="2" borderId="0" xfId="0" applyFont="1" applyFill="1"/>
    <xf numFmtId="167" fontId="2" fillId="0" borderId="7" xfId="1" applyNumberFormat="1" applyFont="1" applyFill="1" applyBorder="1" applyAlignment="1">
      <alignment vertical="justify" wrapText="1"/>
    </xf>
    <xf numFmtId="164" fontId="2" fillId="2" borderId="3" xfId="0" applyNumberFormat="1" applyFont="1" applyFill="1" applyBorder="1" applyAlignment="1">
      <alignment vertical="justify" wrapText="1"/>
    </xf>
    <xf numFmtId="16" fontId="2" fillId="2" borderId="3" xfId="0" applyNumberFormat="1" applyFont="1" applyFill="1" applyBorder="1"/>
    <xf numFmtId="166" fontId="2" fillId="2" borderId="3" xfId="0" quotePrefix="1" applyNumberFormat="1" applyFont="1" applyFill="1" applyBorder="1"/>
    <xf numFmtId="168" fontId="2" fillId="2" borderId="3" xfId="0" quotePrefix="1" applyNumberFormat="1" applyFont="1" applyFill="1" applyBorder="1"/>
    <xf numFmtId="167" fontId="2" fillId="2" borderId="3" xfId="1" applyNumberFormat="1" applyFont="1" applyFill="1" applyBorder="1"/>
    <xf numFmtId="164" fontId="2" fillId="2" borderId="2" xfId="0" applyNumberFormat="1" applyFont="1" applyFill="1" applyBorder="1"/>
    <xf numFmtId="167" fontId="2" fillId="2" borderId="0" xfId="1" applyNumberFormat="1" applyFont="1" applyFill="1" applyBorder="1"/>
    <xf numFmtId="3" fontId="2" fillId="6" borderId="3" xfId="0" applyNumberFormat="1" applyFont="1" applyFill="1" applyBorder="1"/>
    <xf numFmtId="3" fontId="2" fillId="4" borderId="3" xfId="0" applyNumberFormat="1" applyFont="1" applyFill="1" applyBorder="1"/>
    <xf numFmtId="0" fontId="2" fillId="2" borderId="3" xfId="0" quotePrefix="1" applyFont="1" applyFill="1" applyBorder="1"/>
    <xf numFmtId="164" fontId="2" fillId="2" borderId="0" xfId="0" applyNumberFormat="1" applyFont="1" applyFill="1" applyBorder="1"/>
    <xf numFmtId="164" fontId="2" fillId="2" borderId="10" xfId="0" applyNumberFormat="1" applyFont="1" applyFill="1" applyBorder="1"/>
    <xf numFmtId="167" fontId="2" fillId="2" borderId="10" xfId="1" applyNumberFormat="1" applyFont="1" applyFill="1" applyBorder="1"/>
    <xf numFmtId="9" fontId="2" fillId="2" borderId="3" xfId="0" applyNumberFormat="1" applyFont="1" applyFill="1" applyBorder="1"/>
    <xf numFmtId="164" fontId="2" fillId="0" borderId="3" xfId="0" applyNumberFormat="1" applyFont="1" applyFill="1" applyBorder="1" applyAlignment="1">
      <alignment vertical="justify" wrapText="1"/>
    </xf>
    <xf numFmtId="0" fontId="2" fillId="2" borderId="7" xfId="0" applyFont="1" applyFill="1" applyBorder="1"/>
    <xf numFmtId="0" fontId="2" fillId="0" borderId="3" xfId="0" applyFont="1" applyFill="1" applyBorder="1"/>
    <xf numFmtId="0" fontId="2" fillId="0" borderId="13" xfId="0" applyFont="1" applyFill="1" applyBorder="1"/>
    <xf numFmtId="0" fontId="2" fillId="0" borderId="7" xfId="0" applyFont="1" applyFill="1" applyBorder="1"/>
    <xf numFmtId="0" fontId="2" fillId="0" borderId="12" xfId="0" applyFont="1" applyFill="1" applyBorder="1"/>
    <xf numFmtId="164" fontId="2" fillId="0" borderId="3" xfId="0" quotePrefix="1" applyNumberFormat="1" applyFont="1" applyFill="1" applyBorder="1"/>
    <xf numFmtId="9" fontId="2" fillId="2" borderId="12" xfId="0" applyNumberFormat="1" applyFont="1" applyFill="1" applyBorder="1"/>
    <xf numFmtId="167" fontId="2" fillId="2" borderId="13" xfId="1" applyNumberFormat="1" applyFont="1" applyFill="1" applyBorder="1"/>
    <xf numFmtId="9" fontId="2" fillId="2" borderId="14" xfId="0" applyNumberFormat="1" applyFont="1" applyFill="1" applyBorder="1"/>
    <xf numFmtId="167" fontId="2" fillId="2" borderId="2" xfId="1" applyNumberFormat="1" applyFont="1" applyFill="1" applyBorder="1"/>
    <xf numFmtId="0" fontId="2" fillId="2" borderId="8" xfId="0" applyNumberFormat="1" applyFont="1" applyFill="1" applyBorder="1"/>
    <xf numFmtId="165" fontId="2" fillId="2" borderId="8" xfId="0" applyNumberFormat="1" applyFont="1" applyFill="1" applyBorder="1"/>
    <xf numFmtId="165" fontId="2" fillId="0" borderId="8" xfId="0" applyNumberFormat="1" applyFont="1" applyFill="1" applyBorder="1"/>
    <xf numFmtId="164" fontId="2" fillId="2" borderId="8" xfId="0" applyNumberFormat="1" applyFont="1" applyFill="1" applyBorder="1" applyAlignment="1">
      <alignment horizontal="left"/>
    </xf>
    <xf numFmtId="166" fontId="2" fillId="2" borderId="8" xfId="0" quotePrefix="1" applyNumberFormat="1" applyFont="1" applyFill="1" applyBorder="1" applyAlignment="1">
      <alignment horizontal="left"/>
    </xf>
    <xf numFmtId="164" fontId="2" fillId="2" borderId="8" xfId="0" applyNumberFormat="1" applyFont="1" applyFill="1" applyBorder="1" applyAlignment="1">
      <alignment vertical="justify" wrapText="1"/>
    </xf>
    <xf numFmtId="167" fontId="2" fillId="0" borderId="8" xfId="1" applyNumberFormat="1" applyFont="1" applyFill="1" applyBorder="1" applyAlignment="1">
      <alignment vertical="justify" wrapText="1"/>
    </xf>
    <xf numFmtId="167" fontId="2" fillId="0" borderId="11" xfId="1" applyNumberFormat="1" applyFont="1" applyFill="1" applyBorder="1" applyAlignment="1">
      <alignment vertical="justify" wrapText="1"/>
    </xf>
    <xf numFmtId="16" fontId="2" fillId="2" borderId="8" xfId="0" applyNumberFormat="1" applyFont="1" applyFill="1" applyBorder="1"/>
    <xf numFmtId="166" fontId="2" fillId="2" borderId="8" xfId="0" quotePrefix="1" applyNumberFormat="1" applyFont="1" applyFill="1" applyBorder="1"/>
    <xf numFmtId="164" fontId="2" fillId="0" borderId="8" xfId="0" quotePrefix="1" applyNumberFormat="1" applyFont="1" applyFill="1" applyBorder="1"/>
    <xf numFmtId="167" fontId="7" fillId="7" borderId="15" xfId="1" applyNumberFormat="1" applyFont="1" applyFill="1" applyBorder="1" applyAlignment="1" applyProtection="1">
      <alignment horizontal="center" vertical="center" wrapText="1"/>
    </xf>
    <xf numFmtId="167" fontId="7" fillId="7" borderId="16" xfId="1" applyNumberFormat="1" applyFont="1" applyFill="1" applyBorder="1" applyAlignment="1" applyProtection="1">
      <alignment horizontal="center" vertical="center" wrapText="1"/>
    </xf>
    <xf numFmtId="167" fontId="7" fillId="7" borderId="17" xfId="1" applyNumberFormat="1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/>
    <xf numFmtId="0" fontId="2" fillId="2" borderId="19" xfId="0" applyFont="1" applyFill="1" applyBorder="1" applyAlignment="1"/>
    <xf numFmtId="0" fontId="2" fillId="2" borderId="20" xfId="0" applyFont="1" applyFill="1" applyBorder="1" applyAlignment="1"/>
    <xf numFmtId="167" fontId="7" fillId="7" borderId="21" xfId="1" applyNumberFormat="1" applyFont="1" applyFill="1" applyBorder="1" applyAlignment="1" applyProtection="1">
      <alignment horizontal="center" vertical="center" wrapText="1"/>
    </xf>
    <xf numFmtId="10" fontId="2" fillId="2" borderId="3" xfId="0" applyNumberFormat="1" applyFont="1" applyFill="1" applyBorder="1" applyAlignment="1"/>
    <xf numFmtId="164" fontId="2" fillId="5" borderId="3" xfId="0" applyNumberFormat="1" applyFont="1" applyFill="1" applyBorder="1" applyAlignment="1">
      <alignment horizontal="right"/>
    </xf>
    <xf numFmtId="0" fontId="8" fillId="2" borderId="2" xfId="0" applyFont="1" applyFill="1" applyBorder="1"/>
    <xf numFmtId="0" fontId="8" fillId="2" borderId="4" xfId="0" applyFont="1" applyFill="1" applyBorder="1"/>
    <xf numFmtId="0" fontId="6" fillId="2" borderId="0" xfId="0" applyFont="1" applyFill="1" applyBorder="1"/>
    <xf numFmtId="0" fontId="6" fillId="2" borderId="10" xfId="0" applyFont="1" applyFill="1" applyBorder="1"/>
    <xf numFmtId="167" fontId="7" fillId="7" borderId="22" xfId="1" applyNumberFormat="1" applyFont="1" applyFill="1" applyBorder="1" applyAlignment="1" applyProtection="1">
      <alignment horizontal="center" vertical="center" wrapText="1"/>
    </xf>
    <xf numFmtId="164" fontId="2" fillId="2" borderId="13" xfId="0" applyNumberFormat="1" applyFont="1" applyFill="1" applyBorder="1"/>
    <xf numFmtId="0" fontId="2" fillId="2" borderId="13" xfId="0" applyFont="1" applyFill="1" applyBorder="1" applyAlignment="1"/>
    <xf numFmtId="9" fontId="2" fillId="2" borderId="7" xfId="0" applyNumberFormat="1" applyFont="1" applyFill="1" applyBorder="1"/>
    <xf numFmtId="167" fontId="7" fillId="7" borderId="23" xfId="1" applyNumberFormat="1" applyFont="1" applyFill="1" applyBorder="1" applyAlignment="1" applyProtection="1">
      <alignment horizontal="center" vertical="center" wrapText="1"/>
    </xf>
    <xf numFmtId="167" fontId="7" fillId="7" borderId="24" xfId="1" applyNumberFormat="1" applyFont="1" applyFill="1" applyBorder="1" applyAlignment="1" applyProtection="1">
      <alignment horizontal="center" vertical="center" wrapText="1"/>
    </xf>
    <xf numFmtId="164" fontId="2" fillId="2" borderId="4" xfId="0" applyNumberFormat="1" applyFont="1" applyFill="1" applyBorder="1"/>
    <xf numFmtId="43" fontId="2" fillId="2" borderId="7" xfId="1" applyFont="1" applyFill="1" applyBorder="1"/>
    <xf numFmtId="166" fontId="2" fillId="0" borderId="8" xfId="1" applyNumberFormat="1" applyFont="1" applyFill="1" applyBorder="1" applyAlignment="1">
      <alignment vertical="justify" wrapText="1"/>
    </xf>
    <xf numFmtId="167" fontId="2" fillId="8" borderId="8" xfId="1" applyNumberFormat="1" applyFont="1" applyFill="1" applyBorder="1" applyAlignment="1">
      <alignment vertical="justify" wrapText="1"/>
    </xf>
    <xf numFmtId="43" fontId="2" fillId="8" borderId="8" xfId="1" applyFont="1" applyFill="1" applyBorder="1" applyAlignment="1">
      <alignment vertical="justify" wrapText="1"/>
    </xf>
    <xf numFmtId="167" fontId="2" fillId="8" borderId="3" xfId="1" applyNumberFormat="1" applyFont="1" applyFill="1" applyBorder="1" applyAlignment="1">
      <alignment vertical="justify" wrapText="1"/>
    </xf>
    <xf numFmtId="167" fontId="2" fillId="9" borderId="11" xfId="1" applyNumberFormat="1" applyFont="1" applyFill="1" applyBorder="1" applyAlignment="1">
      <alignment vertical="justify" wrapText="1"/>
    </xf>
    <xf numFmtId="9" fontId="2" fillId="2" borderId="2" xfId="0" applyNumberFormat="1" applyFont="1" applyFill="1" applyBorder="1"/>
    <xf numFmtId="0" fontId="0" fillId="0" borderId="0" xfId="0" pivotButton="1"/>
    <xf numFmtId="0" fontId="0" fillId="0" borderId="25" xfId="0" pivotButton="1" applyBorder="1"/>
    <xf numFmtId="0" fontId="0" fillId="0" borderId="26" xfId="0" pivotButton="1" applyBorder="1"/>
    <xf numFmtId="0" fontId="0" fillId="0" borderId="26" xfId="0" applyBorder="1"/>
    <xf numFmtId="0" fontId="0" fillId="0" borderId="27" xfId="0" applyBorder="1"/>
    <xf numFmtId="0" fontId="0" fillId="0" borderId="28" xfId="0" applyBorder="1" applyAlignment="1">
      <alignment horizontal="left"/>
    </xf>
    <xf numFmtId="0" fontId="0" fillId="0" borderId="30" xfId="0" applyBorder="1"/>
    <xf numFmtId="0" fontId="0" fillId="0" borderId="31" xfId="0" applyBorder="1"/>
    <xf numFmtId="0" fontId="0" fillId="0" borderId="29" xfId="0" applyBorder="1" applyAlignment="1">
      <alignment horizontal="left"/>
    </xf>
    <xf numFmtId="0" fontId="0" fillId="0" borderId="29" xfId="0" pivotButton="1" applyBorder="1"/>
    <xf numFmtId="0" fontId="0" fillId="0" borderId="32" xfId="0" applyNumberFormat="1" applyBorder="1"/>
    <xf numFmtId="0" fontId="0" fillId="0" borderId="33" xfId="0" applyNumberFormat="1" applyBorder="1"/>
    <xf numFmtId="0" fontId="0" fillId="0" borderId="34" xfId="0" applyNumberFormat="1" applyBorder="1"/>
    <xf numFmtId="167" fontId="0" fillId="0" borderId="32" xfId="0" applyNumberFormat="1" applyBorder="1"/>
    <xf numFmtId="167" fontId="0" fillId="0" borderId="33" xfId="0" applyNumberFormat="1" applyBorder="1"/>
    <xf numFmtId="167" fontId="0" fillId="0" borderId="34" xfId="0" applyNumberFormat="1" applyBorder="1"/>
    <xf numFmtId="0" fontId="9" fillId="0" borderId="0" xfId="0" applyFont="1"/>
    <xf numFmtId="0" fontId="0" fillId="8" borderId="0" xfId="0" applyFill="1"/>
  </cellXfs>
  <cellStyles count="2">
    <cellStyle name="Comma" xfId="1" builtinId="3"/>
    <cellStyle name="Normal" xfId="0" builtinId="0"/>
  </cellStyles>
  <dxfs count="22"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67" formatCode="_(* #,##0_);_(* \(#,##0\);_(* &quot;-&quot;??_);_(@_)"/>
    </dxf>
    <dxf>
      <border>
        <left style="medium">
          <color indexed="64"/>
        </left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219075</xdr:colOff>
      <xdr:row>4</xdr:row>
      <xdr:rowOff>142875</xdr:rowOff>
    </xdr:from>
    <xdr:to>
      <xdr:col>13</xdr:col>
      <xdr:colOff>343710</xdr:colOff>
      <xdr:row>13</xdr:row>
      <xdr:rowOff>20366</xdr:rowOff>
    </xdr:to>
    <xdr:pic>
      <xdr:nvPicPr>
        <xdr:cNvPr id="3" name="Picture 2" descr="imag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5075" y="1114425"/>
          <a:ext cx="1953435" cy="159199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6350" stA="50000" endA="295" endPos="92000" dist="101600" dir="5400000" sy="-100000" algn="bl" rotWithShape="0"/>
        </a:effec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1194.700812847223" createdVersion="4" refreshedVersion="4" minRefreshableVersion="3" recordCount="103">
  <cacheSource type="worksheet">
    <worksheetSource ref="B10:Y113" sheet="TDS NON SALARY"/>
  </cacheSource>
  <cacheFields count="24">
    <cacheField name="PAN Number " numFmtId="0">
      <sharedItems containsBlank="1"/>
    </cacheField>
    <cacheField name="S Tax Number " numFmtId="0">
      <sharedItems containsNonDate="0" containsString="0" containsBlank="1"/>
    </cacheField>
    <cacheField name="Payee's Name" numFmtId="165">
      <sharedItems count="14">
        <s v="Prakash "/>
        <s v="Kiran"/>
        <s v="Prakash Pvt Ltd "/>
        <s v="Madhu"/>
        <s v="Kiran Pvt Ltd"/>
        <s v="NN"/>
        <s v="AA"/>
        <s v="BB"/>
        <s v="CCC"/>
        <s v="SDDD"/>
        <s v="NNN"/>
        <s v="OOO"/>
        <s v="KKKK"/>
        <s v="PPP"/>
      </sharedItems>
    </cacheField>
    <cacheField name="Month " numFmtId="165">
      <sharedItems count="12">
        <s v="APR"/>
        <s v="MAY"/>
        <s v="JUN"/>
        <s v="JUL"/>
        <s v="AUG"/>
        <s v="SEP"/>
        <s v="OCT"/>
        <s v="NOV"/>
        <s v="DEC"/>
        <s v="JAN"/>
        <s v="FEB"/>
        <s v="MAR"/>
      </sharedItems>
    </cacheField>
    <cacheField name="Quarter" numFmtId="165">
      <sharedItems count="4">
        <s v="Q1"/>
        <s v="Q2"/>
        <s v="Q3"/>
        <s v="Q4"/>
      </sharedItems>
    </cacheField>
    <cacheField name="Section Co &amp; Non Co" numFmtId="165">
      <sharedItems/>
    </cacheField>
    <cacheField name="Invocie No" numFmtId="164">
      <sharedItems/>
    </cacheField>
    <cacheField name="Invocie Date" numFmtId="166">
      <sharedItems/>
    </cacheField>
    <cacheField name="Invoce Value " numFmtId="164">
      <sharedItems containsSemiMixedTypes="0" containsString="0" containsNumber="1" containsInteger="1" minValue="1000" maxValue="90000"/>
    </cacheField>
    <cacheField name="Service Tax" numFmtId="167">
      <sharedItems containsSemiMixedTypes="0" containsString="0" containsNumber="1" minValue="123.60000000000001" maxValue="11124"/>
    </cacheField>
    <cacheField name="Total Amount  " numFmtId="167">
      <sharedItems containsSemiMixedTypes="0" containsString="0" containsNumber="1" minValue="1123.5999999999999" maxValue="101124"/>
    </cacheField>
    <cacheField name="194I" numFmtId="167">
      <sharedItems containsSemiMixedTypes="0" containsString="0" containsNumber="1" containsInteger="1" minValue="0" maxValue="9888" count="20">
        <n v="5618"/>
        <n v="0"/>
        <n v="3708"/>
        <n v="1461"/>
        <n v="337"/>
        <n v="899"/>
        <n v="2022"/>
        <n v="2584"/>
        <n v="3146"/>
        <n v="4270"/>
        <n v="4831"/>
        <n v="5393"/>
        <n v="5955"/>
        <n v="6517"/>
        <n v="7079"/>
        <n v="7640"/>
        <n v="8202"/>
        <n v="8764"/>
        <n v="9326"/>
        <n v="9888"/>
      </sharedItems>
    </cacheField>
    <cacheField name="194C-N" numFmtId="0">
      <sharedItems containsSemiMixedTypes="0" containsString="0" containsNumber="1" containsInteger="1" minValue="0" maxValue="1000"/>
    </cacheField>
    <cacheField name="194C-C" numFmtId="0">
      <sharedItems containsSemiMixedTypes="0" containsString="0" containsNumber="1" containsInteger="1" minValue="0" maxValue="2022"/>
    </cacheField>
    <cacheField name="194J-N" numFmtId="0">
      <sharedItems containsSemiMixedTypes="0" containsString="0" containsNumber="1" containsInteger="1" minValue="0" maxValue="9663"/>
    </cacheField>
    <cacheField name="194J-C" numFmtId="0">
      <sharedItems containsSemiMixedTypes="0" containsString="0" containsNumber="1" containsInteger="1" minValue="0" maxValue="9775"/>
    </cacheField>
    <cacheField name="Exemption" numFmtId="0">
      <sharedItems containsNonDate="0" containsString="0" containsBlank="1"/>
    </cacheField>
    <cacheField name="Total TDS " numFmtId="43">
      <sharedItems containsSemiMixedTypes="0" containsString="0" containsNumber="1" containsInteger="1" minValue="45" maxValue="9888"/>
    </cacheField>
    <cacheField name="Invoice Booked Date " numFmtId="16">
      <sharedItems containsNonDate="0" containsString="0" containsBlank="1"/>
    </cacheField>
    <cacheField name="Payment Due Date " numFmtId="16">
      <sharedItems containsNonDate="0" containsString="0" containsBlank="1"/>
    </cacheField>
    <cacheField name="Challan No" numFmtId="0">
      <sharedItems containsNonDate="0" containsString="0" containsBlank="1"/>
    </cacheField>
    <cacheField name="Challan Date" numFmtId="0">
      <sharedItems containsNonDate="0" containsString="0" containsBlank="1"/>
    </cacheField>
    <cacheField name="Challan Amount" numFmtId="164">
      <sharedItems containsString="0" containsBlank="1" containsNumber="1" containsInteger="1" minValue="449" maxValue="6742"/>
    </cacheField>
    <cacheField name="TALLY Amount " numFmtId="0">
      <sharedItems containsString="0" containsBlank="1" containsNumber="1" containsInteger="1" minValue="449" maxValue="67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1194.721512384262" createdVersion="4" refreshedVersion="4" minRefreshableVersion="3" recordCount="70">
  <cacheSource type="worksheet">
    <worksheetSource ref="B9:R79" sheet="TDS SALARY"/>
  </cacheSource>
  <cacheFields count="17">
    <cacheField name="Emp. No" numFmtId="0">
      <sharedItems containsBlank="1" count="6">
        <s v="XXXX1"/>
        <s v="XXXX2"/>
        <s v="XXXX3"/>
        <s v="XXXX4"/>
        <s v="XXXX5"/>
        <m/>
      </sharedItems>
    </cacheField>
    <cacheField name="PAN Number " numFmtId="0">
      <sharedItems containsBlank="1"/>
    </cacheField>
    <cacheField name="S Tax Number " numFmtId="0">
      <sharedItems containsNonDate="0" containsString="0" containsBlank="1"/>
    </cacheField>
    <cacheField name="Employee's Name" numFmtId="165">
      <sharedItems containsBlank="1" count="6">
        <s v="PK"/>
        <s v="GK"/>
        <s v="KK"/>
        <s v="MK"/>
        <s v="NK"/>
        <m/>
      </sharedItems>
    </cacheField>
    <cacheField name="Month " numFmtId="165">
      <sharedItems containsBlank="1" count="6">
        <s v="APR"/>
        <s v="AUG"/>
        <s v="NOV"/>
        <s v="JAN"/>
        <s v="MAR"/>
        <m/>
      </sharedItems>
    </cacheField>
    <cacheField name="Quarter" numFmtId="165">
      <sharedItems containsBlank="1" count="5">
        <s v="Q1"/>
        <s v="Q2"/>
        <s v="Q3"/>
        <s v="Q4"/>
        <m/>
      </sharedItems>
    </cacheField>
    <cacheField name="Section Co &amp; Non Co" numFmtId="165">
      <sharedItems containsBlank="1"/>
    </cacheField>
    <cacheField name="Monthly Gross Salary " numFmtId="167">
      <sharedItems containsString="0" containsBlank="1" containsNumber="1" containsInteger="1" minValue="65000" maxValue="100000"/>
    </cacheField>
    <cacheField name="Monthly Deducted TDS" numFmtId="167">
      <sharedItems containsString="0" containsBlank="1" containsNumber="1" containsInteger="1" minValue="15000" maxValue="40000" count="6">
        <n v="20000"/>
        <n v="15000"/>
        <n v="40000"/>
        <n v="35000"/>
        <n v="25000"/>
        <m/>
      </sharedItems>
    </cacheField>
    <cacheField name="TDS" numFmtId="167">
      <sharedItems containsSemiMixedTypes="0" containsString="0" containsNumber="1" containsInteger="1" minValue="0" maxValue="38835"/>
    </cacheField>
    <cacheField name="EC" numFmtId="167">
      <sharedItems containsSemiMixedTypes="0" containsString="0" containsNumber="1" containsInteger="1" minValue="0" maxValue="1165"/>
    </cacheField>
    <cacheField name="Salary Booked Date " numFmtId="166">
      <sharedItems containsNonDate="0" containsString="0" containsBlank="1"/>
    </cacheField>
    <cacheField name="Payment Due Date " numFmtId="166">
      <sharedItems containsNonDate="0" containsDate="1" containsString="0" containsBlank="1" minDate="2012-05-07T00:00:00" maxDate="2012-05-08T00:00:00"/>
    </cacheField>
    <cacheField name="Challan No" numFmtId="16">
      <sharedItems containsNonDate="0" containsString="0" containsBlank="1"/>
    </cacheField>
    <cacheField name="Challan Date" numFmtId="16">
      <sharedItems containsNonDate="0" containsString="0" containsBlank="1"/>
    </cacheField>
    <cacheField name="Challan Amount" numFmtId="0">
      <sharedItems containsNonDate="0" containsString="0" containsBlank="1"/>
    </cacheField>
    <cacheField name="TALLY Amount 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3">
  <r>
    <s v="ABCPD1234J"/>
    <m/>
    <x v="0"/>
    <x v="0"/>
    <x v="0"/>
    <s v="194I"/>
    <s v="XXXX"/>
    <s v="DD/MM/YYYY"/>
    <n v="50000"/>
    <n v="6180"/>
    <n v="56180"/>
    <x v="0"/>
    <n v="0"/>
    <n v="0"/>
    <n v="0"/>
    <n v="0"/>
    <m/>
    <n v="5618"/>
    <m/>
    <m/>
    <m/>
    <m/>
    <n v="5618"/>
    <n v="5618"/>
  </r>
  <r>
    <s v="ABCCD1456M"/>
    <m/>
    <x v="1"/>
    <x v="0"/>
    <x v="0"/>
    <s v="194C-N"/>
    <s v="XXXX"/>
    <s v="DD/MM/YYYY"/>
    <n v="40000"/>
    <n v="4944"/>
    <n v="44944"/>
    <x v="1"/>
    <n v="449"/>
    <n v="0"/>
    <n v="0"/>
    <n v="0"/>
    <m/>
    <n v="449"/>
    <m/>
    <m/>
    <m/>
    <m/>
    <n v="449"/>
    <n v="449"/>
  </r>
  <r>
    <s v="ABCPD1486Q"/>
    <m/>
    <x v="2"/>
    <x v="0"/>
    <x v="0"/>
    <s v="194C-C"/>
    <s v="XXXX"/>
    <s v="DD/MM/YYYY"/>
    <n v="55000"/>
    <n v="6798"/>
    <n v="61798"/>
    <x v="1"/>
    <n v="0"/>
    <n v="1236"/>
    <n v="0"/>
    <n v="0"/>
    <m/>
    <n v="1236"/>
    <m/>
    <m/>
    <m/>
    <m/>
    <n v="1236"/>
    <n v="1236"/>
  </r>
  <r>
    <s v="ABCPD1585Z"/>
    <m/>
    <x v="3"/>
    <x v="0"/>
    <x v="0"/>
    <s v="194J-N"/>
    <s v="XXXX"/>
    <s v="DD/MM/YYYY"/>
    <n v="60000"/>
    <n v="7416"/>
    <n v="67416"/>
    <x v="1"/>
    <n v="0"/>
    <n v="0"/>
    <n v="6742"/>
    <n v="0"/>
    <m/>
    <n v="6742"/>
    <m/>
    <m/>
    <m/>
    <m/>
    <n v="6742"/>
    <n v="6742"/>
  </r>
  <r>
    <s v="ABCCD1259P"/>
    <m/>
    <x v="4"/>
    <x v="0"/>
    <x v="0"/>
    <s v="194J-C"/>
    <s v="XXXX"/>
    <s v="DD/MM/YYYY"/>
    <n v="20000"/>
    <n v="2472"/>
    <n v="22472"/>
    <x v="1"/>
    <n v="0"/>
    <n v="0"/>
    <n v="0"/>
    <n v="2247"/>
    <m/>
    <n v="2247"/>
    <m/>
    <m/>
    <m/>
    <m/>
    <n v="2247"/>
    <n v="2247"/>
  </r>
  <r>
    <m/>
    <m/>
    <x v="5"/>
    <x v="0"/>
    <x v="0"/>
    <s v="194I"/>
    <s v="XXXX"/>
    <s v="DD/MM/YYYY"/>
    <n v="33000"/>
    <n v="4078.8"/>
    <n v="37078.800000000003"/>
    <x v="2"/>
    <n v="0"/>
    <n v="0"/>
    <n v="0"/>
    <n v="0"/>
    <m/>
    <n v="3708"/>
    <m/>
    <m/>
    <m/>
    <m/>
    <m/>
    <m/>
  </r>
  <r>
    <m/>
    <m/>
    <x v="6"/>
    <x v="0"/>
    <x v="0"/>
    <s v="194C-N"/>
    <s v="XXXX"/>
    <s v="DD/MM/YYYY"/>
    <n v="29000"/>
    <n v="3584.4"/>
    <n v="32584.400000000001"/>
    <x v="1"/>
    <n v="326"/>
    <n v="0"/>
    <n v="0"/>
    <n v="0"/>
    <m/>
    <n v="326"/>
    <m/>
    <m/>
    <m/>
    <m/>
    <m/>
    <m/>
  </r>
  <r>
    <m/>
    <m/>
    <x v="7"/>
    <x v="0"/>
    <x v="0"/>
    <s v="194C-C"/>
    <s v="XXXX"/>
    <s v="DD/MM/YYYY"/>
    <n v="25000"/>
    <n v="3090"/>
    <n v="28090"/>
    <x v="1"/>
    <n v="0"/>
    <n v="562"/>
    <n v="0"/>
    <n v="0"/>
    <m/>
    <n v="562"/>
    <m/>
    <m/>
    <m/>
    <m/>
    <m/>
    <m/>
  </r>
  <r>
    <m/>
    <m/>
    <x v="8"/>
    <x v="0"/>
    <x v="0"/>
    <s v="194J-N"/>
    <s v="XXXX"/>
    <s v="DD/MM/YYYY"/>
    <n v="21000"/>
    <n v="2595.6"/>
    <n v="23595.599999999999"/>
    <x v="1"/>
    <n v="0"/>
    <n v="0"/>
    <n v="2360"/>
    <n v="0"/>
    <m/>
    <n v="2360"/>
    <m/>
    <m/>
    <m/>
    <m/>
    <m/>
    <m/>
  </r>
  <r>
    <m/>
    <m/>
    <x v="9"/>
    <x v="0"/>
    <x v="0"/>
    <s v="194J-C"/>
    <s v="XXXX"/>
    <s v="DD/MM/YYYY"/>
    <n v="17000"/>
    <n v="2101.1999999999998"/>
    <n v="19101.2"/>
    <x v="1"/>
    <n v="0"/>
    <n v="0"/>
    <n v="0"/>
    <n v="1910"/>
    <m/>
    <n v="1910"/>
    <m/>
    <m/>
    <m/>
    <m/>
    <m/>
    <m/>
  </r>
  <r>
    <m/>
    <m/>
    <x v="10"/>
    <x v="0"/>
    <x v="0"/>
    <s v="194I"/>
    <s v="XXXX"/>
    <s v="DD/MM/YYYY"/>
    <n v="13000"/>
    <n v="1606.8"/>
    <n v="14606.8"/>
    <x v="3"/>
    <n v="0"/>
    <n v="0"/>
    <n v="0"/>
    <n v="0"/>
    <m/>
    <n v="1461"/>
    <m/>
    <m/>
    <m/>
    <m/>
    <m/>
    <m/>
  </r>
  <r>
    <m/>
    <m/>
    <x v="11"/>
    <x v="0"/>
    <x v="0"/>
    <s v="194C-N"/>
    <s v="XXXX"/>
    <s v="DD/MM/YYYY"/>
    <n v="9000"/>
    <n v="1112.4000000000001"/>
    <n v="10112.4"/>
    <x v="1"/>
    <n v="101"/>
    <n v="0"/>
    <n v="0"/>
    <n v="0"/>
    <m/>
    <n v="101"/>
    <m/>
    <m/>
    <m/>
    <m/>
    <m/>
    <m/>
  </r>
  <r>
    <m/>
    <m/>
    <x v="12"/>
    <x v="0"/>
    <x v="0"/>
    <s v="194C-C"/>
    <s v="XXXX"/>
    <s v="DD/MM/YYYY"/>
    <n v="5000"/>
    <n v="618"/>
    <n v="5618"/>
    <x v="1"/>
    <n v="0"/>
    <n v="112"/>
    <n v="0"/>
    <n v="0"/>
    <m/>
    <n v="112"/>
    <m/>
    <m/>
    <m/>
    <m/>
    <m/>
    <m/>
  </r>
  <r>
    <m/>
    <m/>
    <x v="13"/>
    <x v="1"/>
    <x v="0"/>
    <s v="194J-N"/>
    <s v="XXXX"/>
    <s v="DD/MM/YYYY"/>
    <n v="1000"/>
    <n v="123.60000000000001"/>
    <n v="1123.5999999999999"/>
    <x v="1"/>
    <n v="0"/>
    <n v="0"/>
    <n v="112"/>
    <n v="0"/>
    <m/>
    <n v="112"/>
    <m/>
    <m/>
    <m/>
    <m/>
    <m/>
    <m/>
  </r>
  <r>
    <m/>
    <m/>
    <x v="5"/>
    <x v="1"/>
    <x v="0"/>
    <s v="194J-C"/>
    <s v="XXXX"/>
    <s v="DD/MM/YYYY"/>
    <n v="2000"/>
    <n v="247.20000000000002"/>
    <n v="2247.1999999999998"/>
    <x v="1"/>
    <n v="0"/>
    <n v="0"/>
    <n v="0"/>
    <n v="225"/>
    <m/>
    <n v="225"/>
    <m/>
    <m/>
    <m/>
    <m/>
    <m/>
    <m/>
  </r>
  <r>
    <m/>
    <m/>
    <x v="6"/>
    <x v="1"/>
    <x v="0"/>
    <s v="194I"/>
    <s v="XXXX"/>
    <s v="DD/MM/YYYY"/>
    <n v="3000"/>
    <n v="370.8"/>
    <n v="3370.8"/>
    <x v="4"/>
    <n v="0"/>
    <n v="0"/>
    <n v="0"/>
    <n v="0"/>
    <m/>
    <n v="337"/>
    <m/>
    <m/>
    <m/>
    <m/>
    <m/>
    <m/>
  </r>
  <r>
    <m/>
    <m/>
    <x v="7"/>
    <x v="1"/>
    <x v="0"/>
    <s v="194C-N"/>
    <s v="XXXX"/>
    <s v="DD/MM/YYYY"/>
    <n v="4000"/>
    <n v="494.40000000000003"/>
    <n v="4494.3999999999996"/>
    <x v="1"/>
    <n v="45"/>
    <n v="0"/>
    <n v="0"/>
    <n v="0"/>
    <m/>
    <n v="45"/>
    <m/>
    <m/>
    <m/>
    <m/>
    <m/>
    <m/>
  </r>
  <r>
    <m/>
    <m/>
    <x v="8"/>
    <x v="1"/>
    <x v="0"/>
    <s v="194C-C"/>
    <s v="XXXX"/>
    <s v="DD/MM/YYYY"/>
    <n v="5000"/>
    <n v="618"/>
    <n v="5618"/>
    <x v="1"/>
    <n v="0"/>
    <n v="112"/>
    <n v="0"/>
    <n v="0"/>
    <m/>
    <n v="112"/>
    <m/>
    <m/>
    <m/>
    <m/>
    <m/>
    <m/>
  </r>
  <r>
    <m/>
    <m/>
    <x v="9"/>
    <x v="1"/>
    <x v="0"/>
    <s v="194J-N"/>
    <s v="XXXX"/>
    <s v="DD/MM/YYYY"/>
    <n v="6000"/>
    <n v="741.6"/>
    <n v="6741.6"/>
    <x v="1"/>
    <n v="0"/>
    <n v="0"/>
    <n v="674"/>
    <n v="0"/>
    <m/>
    <n v="674"/>
    <m/>
    <m/>
    <m/>
    <m/>
    <m/>
    <m/>
  </r>
  <r>
    <m/>
    <m/>
    <x v="10"/>
    <x v="1"/>
    <x v="0"/>
    <s v="194J-C"/>
    <s v="XXXX"/>
    <s v="DD/MM/YYYY"/>
    <n v="7000"/>
    <n v="865.2"/>
    <n v="7865.2"/>
    <x v="1"/>
    <n v="0"/>
    <n v="0"/>
    <n v="0"/>
    <n v="787"/>
    <m/>
    <n v="787"/>
    <m/>
    <m/>
    <m/>
    <m/>
    <m/>
    <m/>
  </r>
  <r>
    <m/>
    <m/>
    <x v="11"/>
    <x v="1"/>
    <x v="0"/>
    <s v="194I"/>
    <s v="XXXX"/>
    <s v="DD/MM/YYYY"/>
    <n v="8000"/>
    <n v="988.80000000000007"/>
    <n v="8988.7999999999993"/>
    <x v="5"/>
    <n v="0"/>
    <n v="0"/>
    <n v="0"/>
    <n v="0"/>
    <m/>
    <n v="899"/>
    <m/>
    <m/>
    <m/>
    <m/>
    <m/>
    <m/>
  </r>
  <r>
    <m/>
    <m/>
    <x v="12"/>
    <x v="1"/>
    <x v="0"/>
    <s v="194C-N"/>
    <s v="XXXX"/>
    <s v="DD/MM/YYYY"/>
    <n v="9000"/>
    <n v="1112.4000000000001"/>
    <n v="10112.4"/>
    <x v="1"/>
    <n v="101"/>
    <n v="0"/>
    <n v="0"/>
    <n v="0"/>
    <m/>
    <n v="101"/>
    <m/>
    <m/>
    <m/>
    <m/>
    <m/>
    <m/>
  </r>
  <r>
    <m/>
    <m/>
    <x v="13"/>
    <x v="1"/>
    <x v="0"/>
    <s v="194C-C"/>
    <s v="XXXX"/>
    <s v="DD/MM/YYYY"/>
    <n v="10000"/>
    <n v="1236"/>
    <n v="11236"/>
    <x v="1"/>
    <n v="0"/>
    <n v="225"/>
    <n v="0"/>
    <n v="0"/>
    <m/>
    <n v="225"/>
    <m/>
    <m/>
    <m/>
    <m/>
    <m/>
    <m/>
  </r>
  <r>
    <m/>
    <m/>
    <x v="5"/>
    <x v="1"/>
    <x v="0"/>
    <s v="194J-N"/>
    <s v="XXXX"/>
    <s v="DD/MM/YYYY"/>
    <n v="11000"/>
    <n v="1359.6"/>
    <n v="12359.6"/>
    <x v="1"/>
    <n v="0"/>
    <n v="0"/>
    <n v="1236"/>
    <n v="0"/>
    <m/>
    <n v="1236"/>
    <m/>
    <m/>
    <m/>
    <m/>
    <m/>
    <m/>
  </r>
  <r>
    <m/>
    <m/>
    <x v="6"/>
    <x v="2"/>
    <x v="0"/>
    <s v="194J-C"/>
    <s v="XXXX"/>
    <s v="DD/MM/YYYY"/>
    <n v="12000"/>
    <n v="1483.2"/>
    <n v="13483.2"/>
    <x v="1"/>
    <n v="0"/>
    <n v="0"/>
    <n v="0"/>
    <n v="1348"/>
    <m/>
    <n v="1348"/>
    <m/>
    <m/>
    <m/>
    <m/>
    <m/>
    <m/>
  </r>
  <r>
    <m/>
    <m/>
    <x v="7"/>
    <x v="2"/>
    <x v="0"/>
    <s v="194I"/>
    <s v="XXXX"/>
    <s v="DD/MM/YYYY"/>
    <n v="13000"/>
    <n v="1606.8"/>
    <n v="14606.8"/>
    <x v="3"/>
    <n v="0"/>
    <n v="0"/>
    <n v="0"/>
    <n v="0"/>
    <m/>
    <n v="1461"/>
    <m/>
    <m/>
    <m/>
    <m/>
    <m/>
    <m/>
  </r>
  <r>
    <m/>
    <m/>
    <x v="8"/>
    <x v="2"/>
    <x v="0"/>
    <s v="194C-N"/>
    <s v="XXXX"/>
    <s v="DD/MM/YYYY"/>
    <n v="14000"/>
    <n v="1730.4"/>
    <n v="15730.4"/>
    <x v="1"/>
    <n v="157"/>
    <n v="0"/>
    <n v="0"/>
    <n v="0"/>
    <m/>
    <n v="157"/>
    <m/>
    <m/>
    <m/>
    <m/>
    <m/>
    <m/>
  </r>
  <r>
    <m/>
    <m/>
    <x v="9"/>
    <x v="2"/>
    <x v="0"/>
    <s v="194C-C"/>
    <s v="XXXX"/>
    <s v="DD/MM/YYYY"/>
    <n v="15000"/>
    <n v="1854"/>
    <n v="16854"/>
    <x v="1"/>
    <n v="0"/>
    <n v="337"/>
    <n v="0"/>
    <n v="0"/>
    <m/>
    <n v="337"/>
    <m/>
    <m/>
    <m/>
    <m/>
    <m/>
    <m/>
  </r>
  <r>
    <m/>
    <m/>
    <x v="10"/>
    <x v="2"/>
    <x v="0"/>
    <s v="194J-N"/>
    <s v="XXXX"/>
    <s v="DD/MM/YYYY"/>
    <n v="16000"/>
    <n v="1977.6000000000001"/>
    <n v="17977.599999999999"/>
    <x v="1"/>
    <n v="0"/>
    <n v="0"/>
    <n v="1798"/>
    <n v="0"/>
    <m/>
    <n v="1798"/>
    <m/>
    <m/>
    <m/>
    <m/>
    <m/>
    <m/>
  </r>
  <r>
    <m/>
    <m/>
    <x v="11"/>
    <x v="2"/>
    <x v="0"/>
    <s v="194J-C"/>
    <s v="XXXX"/>
    <s v="DD/MM/YYYY"/>
    <n v="17000"/>
    <n v="2101.1999999999998"/>
    <n v="19101.2"/>
    <x v="1"/>
    <n v="0"/>
    <n v="0"/>
    <n v="0"/>
    <n v="1910"/>
    <m/>
    <n v="1910"/>
    <m/>
    <m/>
    <m/>
    <m/>
    <m/>
    <m/>
  </r>
  <r>
    <m/>
    <m/>
    <x v="12"/>
    <x v="2"/>
    <x v="0"/>
    <s v="194I"/>
    <s v="XXXX"/>
    <s v="DD/MM/YYYY"/>
    <n v="18000"/>
    <n v="2224.8000000000002"/>
    <n v="20224.8"/>
    <x v="6"/>
    <n v="0"/>
    <n v="0"/>
    <n v="0"/>
    <n v="0"/>
    <m/>
    <n v="2022"/>
    <m/>
    <m/>
    <m/>
    <m/>
    <m/>
    <m/>
  </r>
  <r>
    <m/>
    <m/>
    <x v="13"/>
    <x v="2"/>
    <x v="0"/>
    <s v="194C-N"/>
    <s v="XXXX"/>
    <s v="DD/MM/YYYY"/>
    <n v="19000"/>
    <n v="2348.4"/>
    <n v="21348.400000000001"/>
    <x v="1"/>
    <n v="213"/>
    <n v="0"/>
    <n v="0"/>
    <n v="0"/>
    <m/>
    <n v="213"/>
    <m/>
    <m/>
    <m/>
    <m/>
    <m/>
    <m/>
  </r>
  <r>
    <m/>
    <m/>
    <x v="5"/>
    <x v="2"/>
    <x v="0"/>
    <s v="194C-C"/>
    <s v="XXXX"/>
    <s v="DD/MM/YYYY"/>
    <n v="20000"/>
    <n v="2472"/>
    <n v="22472"/>
    <x v="1"/>
    <n v="0"/>
    <n v="449"/>
    <n v="0"/>
    <n v="0"/>
    <m/>
    <n v="449"/>
    <m/>
    <m/>
    <m/>
    <m/>
    <m/>
    <m/>
  </r>
  <r>
    <m/>
    <m/>
    <x v="6"/>
    <x v="3"/>
    <x v="1"/>
    <s v="194J-N"/>
    <s v="XXXX"/>
    <s v="DD/MM/YYYY"/>
    <n v="21000"/>
    <n v="2595.6"/>
    <n v="23595.599999999999"/>
    <x v="1"/>
    <n v="0"/>
    <n v="0"/>
    <n v="2360"/>
    <n v="0"/>
    <m/>
    <n v="2360"/>
    <m/>
    <m/>
    <m/>
    <m/>
    <m/>
    <m/>
  </r>
  <r>
    <m/>
    <m/>
    <x v="7"/>
    <x v="3"/>
    <x v="1"/>
    <s v="194J-C"/>
    <s v="XXXX"/>
    <s v="DD/MM/YYYY"/>
    <n v="22000"/>
    <n v="2719.2"/>
    <n v="24719.200000000001"/>
    <x v="1"/>
    <n v="0"/>
    <n v="0"/>
    <n v="0"/>
    <n v="2472"/>
    <m/>
    <n v="2472"/>
    <m/>
    <m/>
    <m/>
    <m/>
    <m/>
    <m/>
  </r>
  <r>
    <m/>
    <m/>
    <x v="8"/>
    <x v="3"/>
    <x v="1"/>
    <s v="194I"/>
    <s v="XXXX"/>
    <s v="DD/MM/YYYY"/>
    <n v="23000"/>
    <n v="2842.8"/>
    <n v="25842.799999999999"/>
    <x v="7"/>
    <n v="0"/>
    <n v="0"/>
    <n v="0"/>
    <n v="0"/>
    <m/>
    <n v="2584"/>
    <m/>
    <m/>
    <m/>
    <m/>
    <m/>
    <m/>
  </r>
  <r>
    <m/>
    <m/>
    <x v="9"/>
    <x v="3"/>
    <x v="1"/>
    <s v="194C-N"/>
    <s v="XXXX"/>
    <s v="DD/MM/YYYY"/>
    <n v="24000"/>
    <n v="2966.4"/>
    <n v="26966.400000000001"/>
    <x v="1"/>
    <n v="270"/>
    <n v="0"/>
    <n v="0"/>
    <n v="0"/>
    <m/>
    <n v="270"/>
    <m/>
    <m/>
    <m/>
    <m/>
    <m/>
    <m/>
  </r>
  <r>
    <m/>
    <m/>
    <x v="10"/>
    <x v="3"/>
    <x v="1"/>
    <s v="194C-C"/>
    <s v="XXXX"/>
    <s v="DD/MM/YYYY"/>
    <n v="25000"/>
    <n v="3090"/>
    <n v="28090"/>
    <x v="1"/>
    <n v="0"/>
    <n v="562"/>
    <n v="0"/>
    <n v="0"/>
    <m/>
    <n v="562"/>
    <m/>
    <m/>
    <m/>
    <m/>
    <m/>
    <m/>
  </r>
  <r>
    <m/>
    <m/>
    <x v="11"/>
    <x v="3"/>
    <x v="1"/>
    <s v="194J-N"/>
    <s v="XXXX"/>
    <s v="DD/MM/YYYY"/>
    <n v="26000"/>
    <n v="3213.6"/>
    <n v="29213.599999999999"/>
    <x v="1"/>
    <n v="0"/>
    <n v="0"/>
    <n v="2921"/>
    <n v="0"/>
    <m/>
    <n v="2921"/>
    <m/>
    <m/>
    <m/>
    <m/>
    <m/>
    <m/>
  </r>
  <r>
    <m/>
    <m/>
    <x v="12"/>
    <x v="3"/>
    <x v="1"/>
    <s v="194J-C"/>
    <s v="XXXX"/>
    <s v="DD/MM/YYYY"/>
    <n v="27000"/>
    <n v="3337.2"/>
    <n v="30337.200000000001"/>
    <x v="1"/>
    <n v="0"/>
    <n v="0"/>
    <n v="0"/>
    <n v="3034"/>
    <m/>
    <n v="3034"/>
    <m/>
    <m/>
    <m/>
    <m/>
    <m/>
    <m/>
  </r>
  <r>
    <m/>
    <m/>
    <x v="13"/>
    <x v="3"/>
    <x v="1"/>
    <s v="194I"/>
    <s v="XXXX"/>
    <s v="DD/MM/YYYY"/>
    <n v="28000"/>
    <n v="3460.8"/>
    <n v="31460.799999999999"/>
    <x v="8"/>
    <n v="0"/>
    <n v="0"/>
    <n v="0"/>
    <n v="0"/>
    <m/>
    <n v="3146"/>
    <m/>
    <m/>
    <m/>
    <m/>
    <m/>
    <m/>
  </r>
  <r>
    <m/>
    <m/>
    <x v="5"/>
    <x v="3"/>
    <x v="1"/>
    <s v="194C-N"/>
    <s v="XXXX"/>
    <s v="DD/MM/YYYY"/>
    <n v="29000"/>
    <n v="3584.4"/>
    <n v="32584.400000000001"/>
    <x v="1"/>
    <n v="326"/>
    <n v="0"/>
    <n v="0"/>
    <n v="0"/>
    <m/>
    <n v="326"/>
    <m/>
    <m/>
    <m/>
    <m/>
    <m/>
    <m/>
  </r>
  <r>
    <m/>
    <m/>
    <x v="6"/>
    <x v="3"/>
    <x v="1"/>
    <s v="194C-C"/>
    <s v="XXXX"/>
    <s v="DD/MM/YYYY"/>
    <n v="30000"/>
    <n v="3708"/>
    <n v="33708"/>
    <x v="1"/>
    <n v="0"/>
    <n v="674"/>
    <n v="0"/>
    <n v="0"/>
    <m/>
    <n v="674"/>
    <m/>
    <m/>
    <m/>
    <m/>
    <m/>
    <m/>
  </r>
  <r>
    <m/>
    <m/>
    <x v="7"/>
    <x v="4"/>
    <x v="1"/>
    <s v="194J-N"/>
    <s v="XXXX"/>
    <s v="DD/MM/YYYY"/>
    <n v="31000"/>
    <n v="3831.6"/>
    <n v="34831.599999999999"/>
    <x v="1"/>
    <n v="0"/>
    <n v="0"/>
    <n v="3483"/>
    <n v="0"/>
    <m/>
    <n v="3483"/>
    <m/>
    <m/>
    <m/>
    <m/>
    <m/>
    <m/>
  </r>
  <r>
    <m/>
    <m/>
    <x v="8"/>
    <x v="4"/>
    <x v="1"/>
    <s v="194J-C"/>
    <s v="XXXX"/>
    <s v="DD/MM/YYYY"/>
    <n v="32000"/>
    <n v="3955.2000000000003"/>
    <n v="35955.199999999997"/>
    <x v="1"/>
    <n v="0"/>
    <n v="0"/>
    <n v="0"/>
    <n v="3596"/>
    <m/>
    <n v="3596"/>
    <m/>
    <m/>
    <m/>
    <m/>
    <m/>
    <m/>
  </r>
  <r>
    <m/>
    <m/>
    <x v="9"/>
    <x v="4"/>
    <x v="1"/>
    <s v="194I"/>
    <s v="XXXX"/>
    <s v="DD/MM/YYYY"/>
    <n v="33000"/>
    <n v="4078.8"/>
    <n v="37078.800000000003"/>
    <x v="2"/>
    <n v="0"/>
    <n v="0"/>
    <n v="0"/>
    <n v="0"/>
    <m/>
    <n v="3708"/>
    <m/>
    <m/>
    <m/>
    <m/>
    <m/>
    <m/>
  </r>
  <r>
    <m/>
    <m/>
    <x v="10"/>
    <x v="4"/>
    <x v="1"/>
    <s v="194C-N"/>
    <s v="XXXX"/>
    <s v="DD/MM/YYYY"/>
    <n v="34000"/>
    <n v="4202.3999999999996"/>
    <n v="38202.400000000001"/>
    <x v="1"/>
    <n v="382"/>
    <n v="0"/>
    <n v="0"/>
    <n v="0"/>
    <m/>
    <n v="382"/>
    <m/>
    <m/>
    <m/>
    <m/>
    <m/>
    <m/>
  </r>
  <r>
    <m/>
    <m/>
    <x v="11"/>
    <x v="4"/>
    <x v="1"/>
    <s v="194C-C"/>
    <s v="XXXX"/>
    <s v="DD/MM/YYYY"/>
    <n v="35000"/>
    <n v="4326"/>
    <n v="39326"/>
    <x v="1"/>
    <n v="0"/>
    <n v="787"/>
    <n v="0"/>
    <n v="0"/>
    <m/>
    <n v="787"/>
    <m/>
    <m/>
    <m/>
    <m/>
    <m/>
    <m/>
  </r>
  <r>
    <m/>
    <m/>
    <x v="12"/>
    <x v="4"/>
    <x v="1"/>
    <s v="194J-N"/>
    <s v="XXXX"/>
    <s v="DD/MM/YYYY"/>
    <n v="36000"/>
    <n v="4449.6000000000004"/>
    <n v="40449.599999999999"/>
    <x v="1"/>
    <n v="0"/>
    <n v="0"/>
    <n v="4045"/>
    <n v="0"/>
    <m/>
    <n v="4045"/>
    <m/>
    <m/>
    <m/>
    <m/>
    <m/>
    <m/>
  </r>
  <r>
    <m/>
    <m/>
    <x v="13"/>
    <x v="4"/>
    <x v="1"/>
    <s v="194J-C"/>
    <s v="XXXX"/>
    <s v="DD/MM/YYYY"/>
    <n v="37000"/>
    <n v="4573.2"/>
    <n v="41573.199999999997"/>
    <x v="1"/>
    <n v="0"/>
    <n v="0"/>
    <n v="0"/>
    <n v="4157"/>
    <m/>
    <n v="4157"/>
    <m/>
    <m/>
    <m/>
    <m/>
    <m/>
    <m/>
  </r>
  <r>
    <m/>
    <m/>
    <x v="5"/>
    <x v="4"/>
    <x v="1"/>
    <s v="194I"/>
    <s v="XXXX"/>
    <s v="DD/MM/YYYY"/>
    <n v="38000"/>
    <n v="4696.8"/>
    <n v="42696.800000000003"/>
    <x v="9"/>
    <n v="0"/>
    <n v="0"/>
    <n v="0"/>
    <n v="0"/>
    <m/>
    <n v="4270"/>
    <m/>
    <m/>
    <m/>
    <m/>
    <m/>
    <m/>
  </r>
  <r>
    <m/>
    <m/>
    <x v="6"/>
    <x v="4"/>
    <x v="1"/>
    <s v="194C-N"/>
    <s v="XXXX"/>
    <s v="DD/MM/YYYY"/>
    <n v="39000"/>
    <n v="4820.3999999999996"/>
    <n v="43820.4"/>
    <x v="1"/>
    <n v="438"/>
    <n v="0"/>
    <n v="0"/>
    <n v="0"/>
    <m/>
    <n v="438"/>
    <m/>
    <m/>
    <m/>
    <m/>
    <m/>
    <m/>
  </r>
  <r>
    <m/>
    <m/>
    <x v="7"/>
    <x v="4"/>
    <x v="1"/>
    <s v="194C-C"/>
    <s v="XXXX"/>
    <s v="DD/MM/YYYY"/>
    <n v="40000"/>
    <n v="4944"/>
    <n v="44944"/>
    <x v="1"/>
    <n v="0"/>
    <n v="899"/>
    <n v="0"/>
    <n v="0"/>
    <m/>
    <n v="899"/>
    <m/>
    <m/>
    <m/>
    <m/>
    <m/>
    <m/>
  </r>
  <r>
    <m/>
    <m/>
    <x v="8"/>
    <x v="4"/>
    <x v="1"/>
    <s v="194J-N"/>
    <s v="XXXX"/>
    <s v="DD/MM/YYYY"/>
    <n v="41000"/>
    <n v="5067.6000000000004"/>
    <n v="46067.6"/>
    <x v="1"/>
    <n v="0"/>
    <n v="0"/>
    <n v="4607"/>
    <n v="0"/>
    <m/>
    <n v="4607"/>
    <m/>
    <m/>
    <m/>
    <m/>
    <m/>
    <m/>
  </r>
  <r>
    <m/>
    <m/>
    <x v="9"/>
    <x v="4"/>
    <x v="1"/>
    <s v="194J-C"/>
    <s v="XXXX"/>
    <s v="DD/MM/YYYY"/>
    <n v="42000"/>
    <n v="5191.2"/>
    <n v="47191.199999999997"/>
    <x v="1"/>
    <n v="0"/>
    <n v="0"/>
    <n v="0"/>
    <n v="4719"/>
    <m/>
    <n v="4719"/>
    <m/>
    <m/>
    <m/>
    <m/>
    <m/>
    <m/>
  </r>
  <r>
    <m/>
    <m/>
    <x v="10"/>
    <x v="5"/>
    <x v="1"/>
    <s v="194I"/>
    <s v="XXXX"/>
    <s v="DD/MM/YYYY"/>
    <n v="43000"/>
    <n v="5314.8"/>
    <n v="48314.8"/>
    <x v="10"/>
    <n v="0"/>
    <n v="0"/>
    <n v="0"/>
    <n v="0"/>
    <m/>
    <n v="4831"/>
    <m/>
    <m/>
    <m/>
    <m/>
    <m/>
    <m/>
  </r>
  <r>
    <m/>
    <m/>
    <x v="11"/>
    <x v="5"/>
    <x v="1"/>
    <s v="194C-N"/>
    <s v="XXXX"/>
    <s v="DD/MM/YYYY"/>
    <n v="44000"/>
    <n v="5438.4"/>
    <n v="49438.400000000001"/>
    <x v="1"/>
    <n v="494"/>
    <n v="0"/>
    <n v="0"/>
    <n v="0"/>
    <m/>
    <n v="494"/>
    <m/>
    <m/>
    <m/>
    <m/>
    <m/>
    <m/>
  </r>
  <r>
    <m/>
    <m/>
    <x v="12"/>
    <x v="5"/>
    <x v="1"/>
    <s v="194C-C"/>
    <s v="XXXX"/>
    <s v="DD/MM/YYYY"/>
    <n v="45000"/>
    <n v="5562"/>
    <n v="50562"/>
    <x v="1"/>
    <n v="0"/>
    <n v="1011"/>
    <n v="0"/>
    <n v="0"/>
    <m/>
    <n v="1011"/>
    <m/>
    <m/>
    <m/>
    <m/>
    <m/>
    <m/>
  </r>
  <r>
    <m/>
    <m/>
    <x v="13"/>
    <x v="5"/>
    <x v="1"/>
    <s v="194J-N"/>
    <s v="XXXX"/>
    <s v="DD/MM/YYYY"/>
    <n v="46000"/>
    <n v="5685.6"/>
    <n v="51685.599999999999"/>
    <x v="1"/>
    <n v="0"/>
    <n v="0"/>
    <n v="5169"/>
    <n v="0"/>
    <m/>
    <n v="5169"/>
    <m/>
    <m/>
    <m/>
    <m/>
    <m/>
    <m/>
  </r>
  <r>
    <m/>
    <m/>
    <x v="5"/>
    <x v="5"/>
    <x v="1"/>
    <s v="194J-C"/>
    <s v="XXXX"/>
    <s v="DD/MM/YYYY"/>
    <n v="47000"/>
    <n v="5809.2"/>
    <n v="52809.2"/>
    <x v="1"/>
    <n v="0"/>
    <n v="0"/>
    <n v="0"/>
    <n v="5281"/>
    <m/>
    <n v="5281"/>
    <m/>
    <m/>
    <m/>
    <m/>
    <m/>
    <m/>
  </r>
  <r>
    <m/>
    <m/>
    <x v="6"/>
    <x v="5"/>
    <x v="1"/>
    <s v="194I"/>
    <s v="XXXX"/>
    <s v="DD/MM/YYYY"/>
    <n v="48000"/>
    <n v="5932.8"/>
    <n v="53932.800000000003"/>
    <x v="11"/>
    <n v="0"/>
    <n v="0"/>
    <n v="0"/>
    <n v="0"/>
    <m/>
    <n v="5393"/>
    <m/>
    <m/>
    <m/>
    <m/>
    <m/>
    <m/>
  </r>
  <r>
    <m/>
    <m/>
    <x v="7"/>
    <x v="5"/>
    <x v="1"/>
    <s v="194C-N"/>
    <s v="XXXX"/>
    <s v="DD/MM/YYYY"/>
    <n v="49000"/>
    <n v="6056.4"/>
    <n v="55056.4"/>
    <x v="1"/>
    <n v="551"/>
    <n v="0"/>
    <n v="0"/>
    <n v="0"/>
    <m/>
    <n v="551"/>
    <m/>
    <m/>
    <m/>
    <m/>
    <m/>
    <m/>
  </r>
  <r>
    <m/>
    <m/>
    <x v="8"/>
    <x v="5"/>
    <x v="1"/>
    <s v="194C-C"/>
    <s v="XXXX"/>
    <s v="DD/MM/YYYY"/>
    <n v="50000"/>
    <n v="6180"/>
    <n v="56180"/>
    <x v="1"/>
    <n v="0"/>
    <n v="1124"/>
    <n v="0"/>
    <n v="0"/>
    <m/>
    <n v="1124"/>
    <m/>
    <m/>
    <m/>
    <m/>
    <m/>
    <m/>
  </r>
  <r>
    <m/>
    <m/>
    <x v="9"/>
    <x v="5"/>
    <x v="1"/>
    <s v="194J-N"/>
    <s v="XXXX"/>
    <s v="DD/MM/YYYY"/>
    <n v="51000"/>
    <n v="6303.6"/>
    <n v="57303.6"/>
    <x v="1"/>
    <n v="0"/>
    <n v="0"/>
    <n v="5730"/>
    <n v="0"/>
    <m/>
    <n v="5730"/>
    <m/>
    <m/>
    <m/>
    <m/>
    <m/>
    <m/>
  </r>
  <r>
    <m/>
    <m/>
    <x v="10"/>
    <x v="6"/>
    <x v="2"/>
    <s v="194J-C"/>
    <s v="XXXX"/>
    <s v="DD/MM/YYYY"/>
    <n v="52000"/>
    <n v="6427.2"/>
    <n v="58427.199999999997"/>
    <x v="1"/>
    <n v="0"/>
    <n v="0"/>
    <n v="0"/>
    <n v="5843"/>
    <m/>
    <n v="5843"/>
    <m/>
    <m/>
    <m/>
    <m/>
    <m/>
    <m/>
  </r>
  <r>
    <m/>
    <m/>
    <x v="11"/>
    <x v="6"/>
    <x v="2"/>
    <s v="194I"/>
    <s v="XXXX"/>
    <s v="DD/MM/YYYY"/>
    <n v="53000"/>
    <n v="6550.8"/>
    <n v="59550.8"/>
    <x v="12"/>
    <n v="0"/>
    <n v="0"/>
    <n v="0"/>
    <n v="0"/>
    <m/>
    <n v="5955"/>
    <m/>
    <m/>
    <m/>
    <m/>
    <m/>
    <m/>
  </r>
  <r>
    <m/>
    <m/>
    <x v="12"/>
    <x v="6"/>
    <x v="2"/>
    <s v="194C-N"/>
    <s v="XXXX"/>
    <s v="DD/MM/YYYY"/>
    <n v="54000"/>
    <n v="6674.4"/>
    <n v="60674.400000000001"/>
    <x v="1"/>
    <n v="607"/>
    <n v="0"/>
    <n v="0"/>
    <n v="0"/>
    <m/>
    <n v="607"/>
    <m/>
    <m/>
    <m/>
    <m/>
    <m/>
    <m/>
  </r>
  <r>
    <m/>
    <m/>
    <x v="13"/>
    <x v="6"/>
    <x v="2"/>
    <s v="194C-C"/>
    <s v="XXXX"/>
    <s v="DD/MM/YYYY"/>
    <n v="55000"/>
    <n v="6798"/>
    <n v="61798"/>
    <x v="1"/>
    <n v="0"/>
    <n v="1236"/>
    <n v="0"/>
    <n v="0"/>
    <m/>
    <n v="1236"/>
    <m/>
    <m/>
    <m/>
    <m/>
    <m/>
    <m/>
  </r>
  <r>
    <m/>
    <m/>
    <x v="5"/>
    <x v="6"/>
    <x v="2"/>
    <s v="194J-N"/>
    <s v="XXXX"/>
    <s v="DD/MM/YYYY"/>
    <n v="56000"/>
    <n v="6921.6"/>
    <n v="62921.599999999999"/>
    <x v="1"/>
    <n v="0"/>
    <n v="0"/>
    <n v="6292"/>
    <n v="0"/>
    <m/>
    <n v="6292"/>
    <m/>
    <m/>
    <m/>
    <m/>
    <m/>
    <m/>
  </r>
  <r>
    <m/>
    <m/>
    <x v="5"/>
    <x v="6"/>
    <x v="2"/>
    <s v="194J-C"/>
    <s v="XXXX"/>
    <s v="DD/MM/YYYY"/>
    <n v="57000"/>
    <n v="7045.2"/>
    <n v="64045.2"/>
    <x v="1"/>
    <n v="0"/>
    <n v="0"/>
    <n v="0"/>
    <n v="6405"/>
    <m/>
    <n v="6405"/>
    <m/>
    <m/>
    <m/>
    <m/>
    <m/>
    <m/>
  </r>
  <r>
    <m/>
    <m/>
    <x v="6"/>
    <x v="6"/>
    <x v="2"/>
    <s v="194I"/>
    <s v="XXXX"/>
    <s v="DD/MM/YYYY"/>
    <n v="58000"/>
    <n v="7168.8"/>
    <n v="65168.800000000003"/>
    <x v="13"/>
    <n v="0"/>
    <n v="0"/>
    <n v="0"/>
    <n v="0"/>
    <m/>
    <n v="6517"/>
    <m/>
    <m/>
    <m/>
    <m/>
    <m/>
    <m/>
  </r>
  <r>
    <m/>
    <m/>
    <x v="7"/>
    <x v="7"/>
    <x v="2"/>
    <s v="194C-N"/>
    <s v="XXXX"/>
    <s v="DD/MM/YYYY"/>
    <n v="59000"/>
    <n v="7292.4"/>
    <n v="66292.399999999994"/>
    <x v="1"/>
    <n v="663"/>
    <n v="0"/>
    <n v="0"/>
    <n v="0"/>
    <m/>
    <n v="663"/>
    <m/>
    <m/>
    <m/>
    <m/>
    <m/>
    <m/>
  </r>
  <r>
    <m/>
    <m/>
    <x v="8"/>
    <x v="7"/>
    <x v="2"/>
    <s v="194C-C"/>
    <s v="XXXX"/>
    <s v="DD/MM/YYYY"/>
    <n v="60000"/>
    <n v="7416"/>
    <n v="67416"/>
    <x v="1"/>
    <n v="0"/>
    <n v="1348"/>
    <n v="0"/>
    <n v="0"/>
    <m/>
    <n v="1348"/>
    <m/>
    <m/>
    <m/>
    <m/>
    <m/>
    <m/>
  </r>
  <r>
    <m/>
    <m/>
    <x v="9"/>
    <x v="7"/>
    <x v="2"/>
    <s v="194J-N"/>
    <s v="XXXX"/>
    <s v="DD/MM/YYYY"/>
    <n v="61000"/>
    <n v="7539.6"/>
    <n v="68539.600000000006"/>
    <x v="1"/>
    <n v="0"/>
    <n v="0"/>
    <n v="6854"/>
    <n v="0"/>
    <m/>
    <n v="6854"/>
    <m/>
    <m/>
    <m/>
    <m/>
    <m/>
    <m/>
  </r>
  <r>
    <m/>
    <m/>
    <x v="10"/>
    <x v="7"/>
    <x v="2"/>
    <s v="194J-C"/>
    <s v="XXXX"/>
    <s v="DD/MM/YYYY"/>
    <n v="62000"/>
    <n v="7663.2"/>
    <n v="69663.199999999997"/>
    <x v="1"/>
    <n v="0"/>
    <n v="0"/>
    <n v="0"/>
    <n v="6966"/>
    <m/>
    <n v="6966"/>
    <m/>
    <m/>
    <m/>
    <m/>
    <m/>
    <m/>
  </r>
  <r>
    <m/>
    <m/>
    <x v="11"/>
    <x v="7"/>
    <x v="2"/>
    <s v="194I"/>
    <s v="XXXX"/>
    <s v="DD/MM/YYYY"/>
    <n v="63000"/>
    <n v="7786.8"/>
    <n v="70786.8"/>
    <x v="14"/>
    <n v="0"/>
    <n v="0"/>
    <n v="0"/>
    <n v="0"/>
    <m/>
    <n v="7079"/>
    <m/>
    <m/>
    <m/>
    <m/>
    <m/>
    <m/>
  </r>
  <r>
    <m/>
    <m/>
    <x v="12"/>
    <x v="8"/>
    <x v="2"/>
    <s v="194C-N"/>
    <s v="XXXX"/>
    <s v="DD/MM/YYYY"/>
    <n v="64000"/>
    <n v="7910.4000000000005"/>
    <n v="71910.399999999994"/>
    <x v="1"/>
    <n v="719"/>
    <n v="0"/>
    <n v="0"/>
    <n v="0"/>
    <m/>
    <n v="719"/>
    <m/>
    <m/>
    <m/>
    <m/>
    <m/>
    <m/>
  </r>
  <r>
    <m/>
    <m/>
    <x v="13"/>
    <x v="8"/>
    <x v="2"/>
    <s v="194C-C"/>
    <s v="XXXX"/>
    <s v="DD/MM/YYYY"/>
    <n v="65000"/>
    <n v="8034"/>
    <n v="73034"/>
    <x v="1"/>
    <n v="0"/>
    <n v="1461"/>
    <n v="0"/>
    <n v="0"/>
    <m/>
    <n v="1461"/>
    <m/>
    <m/>
    <m/>
    <m/>
    <m/>
    <m/>
  </r>
  <r>
    <m/>
    <m/>
    <x v="5"/>
    <x v="8"/>
    <x v="2"/>
    <s v="194J-N"/>
    <s v="XXXX"/>
    <s v="DD/MM/YYYY"/>
    <n v="66000"/>
    <n v="8157.6"/>
    <n v="74157.600000000006"/>
    <x v="1"/>
    <n v="0"/>
    <n v="0"/>
    <n v="7416"/>
    <n v="0"/>
    <m/>
    <n v="7416"/>
    <m/>
    <m/>
    <m/>
    <m/>
    <m/>
    <m/>
  </r>
  <r>
    <m/>
    <m/>
    <x v="5"/>
    <x v="8"/>
    <x v="2"/>
    <s v="194J-C"/>
    <s v="XXXX"/>
    <s v="DD/MM/YYYY"/>
    <n v="67000"/>
    <n v="8281.2000000000007"/>
    <n v="75281.2"/>
    <x v="1"/>
    <n v="0"/>
    <n v="0"/>
    <n v="0"/>
    <n v="7528"/>
    <m/>
    <n v="7528"/>
    <m/>
    <m/>
    <m/>
    <m/>
    <m/>
    <m/>
  </r>
  <r>
    <m/>
    <m/>
    <x v="6"/>
    <x v="8"/>
    <x v="2"/>
    <s v="194I"/>
    <s v="XXXX"/>
    <s v="DD/MM/YYYY"/>
    <n v="68000"/>
    <n v="8404.7999999999993"/>
    <n v="76404.800000000003"/>
    <x v="15"/>
    <n v="0"/>
    <n v="0"/>
    <n v="0"/>
    <n v="0"/>
    <m/>
    <n v="7640"/>
    <m/>
    <m/>
    <m/>
    <m/>
    <m/>
    <m/>
  </r>
  <r>
    <m/>
    <m/>
    <x v="7"/>
    <x v="8"/>
    <x v="2"/>
    <s v="194C-N"/>
    <s v="XXXX"/>
    <s v="DD/MM/YYYY"/>
    <n v="69000"/>
    <n v="8528.4"/>
    <n v="77528.399999999994"/>
    <x v="1"/>
    <n v="775"/>
    <n v="0"/>
    <n v="0"/>
    <n v="0"/>
    <m/>
    <n v="775"/>
    <m/>
    <m/>
    <m/>
    <m/>
    <m/>
    <m/>
  </r>
  <r>
    <m/>
    <m/>
    <x v="8"/>
    <x v="8"/>
    <x v="2"/>
    <s v="194C-C"/>
    <s v="XXXX"/>
    <s v="DD/MM/YYYY"/>
    <n v="70000"/>
    <n v="8652"/>
    <n v="78652"/>
    <x v="1"/>
    <n v="0"/>
    <n v="1573"/>
    <n v="0"/>
    <n v="0"/>
    <m/>
    <n v="1573"/>
    <m/>
    <m/>
    <m/>
    <m/>
    <m/>
    <m/>
  </r>
  <r>
    <m/>
    <m/>
    <x v="9"/>
    <x v="9"/>
    <x v="3"/>
    <s v="194J-N"/>
    <s v="XXXX"/>
    <s v="DD/MM/YYYY"/>
    <n v="71000"/>
    <n v="8775.6"/>
    <n v="79775.600000000006"/>
    <x v="1"/>
    <n v="0"/>
    <n v="0"/>
    <n v="7978"/>
    <n v="0"/>
    <m/>
    <n v="7978"/>
    <m/>
    <m/>
    <m/>
    <m/>
    <m/>
    <m/>
  </r>
  <r>
    <m/>
    <m/>
    <x v="10"/>
    <x v="9"/>
    <x v="3"/>
    <s v="194J-C"/>
    <s v="XXXX"/>
    <s v="DD/MM/YYYY"/>
    <n v="72000"/>
    <n v="8899.2000000000007"/>
    <n v="80899.199999999997"/>
    <x v="1"/>
    <n v="0"/>
    <n v="0"/>
    <n v="0"/>
    <n v="8090"/>
    <m/>
    <n v="8090"/>
    <m/>
    <m/>
    <m/>
    <m/>
    <m/>
    <m/>
  </r>
  <r>
    <m/>
    <m/>
    <x v="11"/>
    <x v="9"/>
    <x v="3"/>
    <s v="194I"/>
    <s v="XXXX"/>
    <s v="DD/MM/YYYY"/>
    <n v="73000"/>
    <n v="9022.7999999999993"/>
    <n v="82022.8"/>
    <x v="16"/>
    <n v="0"/>
    <n v="0"/>
    <n v="0"/>
    <n v="0"/>
    <m/>
    <n v="8202"/>
    <m/>
    <m/>
    <m/>
    <m/>
    <m/>
    <m/>
  </r>
  <r>
    <m/>
    <m/>
    <x v="12"/>
    <x v="9"/>
    <x v="3"/>
    <s v="194C-N"/>
    <s v="XXXX"/>
    <s v="DD/MM/YYYY"/>
    <n v="74000"/>
    <n v="9146.4"/>
    <n v="83146.399999999994"/>
    <x v="1"/>
    <n v="831"/>
    <n v="0"/>
    <n v="0"/>
    <n v="0"/>
    <m/>
    <n v="831"/>
    <m/>
    <m/>
    <m/>
    <m/>
    <m/>
    <m/>
  </r>
  <r>
    <m/>
    <m/>
    <x v="13"/>
    <x v="9"/>
    <x v="3"/>
    <s v="194C-C"/>
    <s v="XXXX"/>
    <s v="DD/MM/YYYY"/>
    <n v="75000"/>
    <n v="9270"/>
    <n v="84270"/>
    <x v="1"/>
    <n v="0"/>
    <n v="1685"/>
    <n v="0"/>
    <n v="0"/>
    <m/>
    <n v="1685"/>
    <m/>
    <m/>
    <m/>
    <m/>
    <m/>
    <m/>
  </r>
  <r>
    <m/>
    <m/>
    <x v="5"/>
    <x v="9"/>
    <x v="3"/>
    <s v="194J-N"/>
    <s v="XXXX"/>
    <s v="DD/MM/YYYY"/>
    <n v="76000"/>
    <n v="9393.6"/>
    <n v="85393.600000000006"/>
    <x v="1"/>
    <n v="0"/>
    <n v="0"/>
    <n v="8539"/>
    <n v="0"/>
    <m/>
    <n v="8539"/>
    <m/>
    <m/>
    <m/>
    <m/>
    <m/>
    <m/>
  </r>
  <r>
    <m/>
    <m/>
    <x v="5"/>
    <x v="9"/>
    <x v="3"/>
    <s v="194J-C"/>
    <s v="XXXX"/>
    <s v="DD/MM/YYYY"/>
    <n v="77000"/>
    <n v="9517.2000000000007"/>
    <n v="86517.2"/>
    <x v="1"/>
    <n v="0"/>
    <n v="0"/>
    <n v="0"/>
    <n v="8652"/>
    <m/>
    <n v="8652"/>
    <m/>
    <m/>
    <m/>
    <m/>
    <m/>
    <m/>
  </r>
  <r>
    <m/>
    <m/>
    <x v="6"/>
    <x v="10"/>
    <x v="3"/>
    <s v="194I"/>
    <s v="XXXX"/>
    <s v="DD/MM/YYYY"/>
    <n v="78000"/>
    <n v="9640.7999999999993"/>
    <n v="87640.8"/>
    <x v="17"/>
    <n v="0"/>
    <n v="0"/>
    <n v="0"/>
    <n v="0"/>
    <m/>
    <n v="8764"/>
    <m/>
    <m/>
    <m/>
    <m/>
    <m/>
    <m/>
  </r>
  <r>
    <m/>
    <m/>
    <x v="7"/>
    <x v="10"/>
    <x v="3"/>
    <s v="194C-N"/>
    <s v="XXXX"/>
    <s v="DD/MM/YYYY"/>
    <n v="79000"/>
    <n v="9764.4"/>
    <n v="88764.4"/>
    <x v="1"/>
    <n v="888"/>
    <n v="0"/>
    <n v="0"/>
    <n v="0"/>
    <m/>
    <n v="888"/>
    <m/>
    <m/>
    <m/>
    <m/>
    <m/>
    <m/>
  </r>
  <r>
    <m/>
    <m/>
    <x v="8"/>
    <x v="10"/>
    <x v="3"/>
    <s v="194C-C"/>
    <s v="XXXX"/>
    <s v="DD/MM/YYYY"/>
    <n v="80000"/>
    <n v="9888"/>
    <n v="89888"/>
    <x v="1"/>
    <n v="0"/>
    <n v="1798"/>
    <n v="0"/>
    <n v="0"/>
    <m/>
    <n v="1798"/>
    <m/>
    <m/>
    <m/>
    <m/>
    <m/>
    <m/>
  </r>
  <r>
    <m/>
    <m/>
    <x v="9"/>
    <x v="10"/>
    <x v="3"/>
    <s v="194J-N"/>
    <s v="XXXX"/>
    <s v="DD/MM/YYYY"/>
    <n v="81000"/>
    <n v="10011.6"/>
    <n v="91011.6"/>
    <x v="1"/>
    <n v="0"/>
    <n v="0"/>
    <n v="9101"/>
    <n v="0"/>
    <m/>
    <n v="9101"/>
    <m/>
    <m/>
    <m/>
    <m/>
    <m/>
    <m/>
  </r>
  <r>
    <m/>
    <m/>
    <x v="10"/>
    <x v="10"/>
    <x v="3"/>
    <s v="194J-C"/>
    <s v="XXXX"/>
    <s v="DD/MM/YYYY"/>
    <n v="82000"/>
    <n v="10135.200000000001"/>
    <n v="92135.2"/>
    <x v="1"/>
    <n v="0"/>
    <n v="0"/>
    <n v="0"/>
    <n v="9214"/>
    <m/>
    <n v="9214"/>
    <m/>
    <m/>
    <m/>
    <m/>
    <m/>
    <m/>
  </r>
  <r>
    <m/>
    <m/>
    <x v="11"/>
    <x v="10"/>
    <x v="3"/>
    <s v="194I"/>
    <s v="XXXX"/>
    <s v="DD/MM/YYYY"/>
    <n v="83000"/>
    <n v="10258.799999999999"/>
    <n v="93258.8"/>
    <x v="18"/>
    <n v="0"/>
    <n v="0"/>
    <n v="0"/>
    <n v="0"/>
    <m/>
    <n v="9326"/>
    <m/>
    <m/>
    <m/>
    <m/>
    <m/>
    <m/>
  </r>
  <r>
    <m/>
    <m/>
    <x v="12"/>
    <x v="11"/>
    <x v="3"/>
    <s v="194C-N"/>
    <s v="XXXX"/>
    <s v="DD/MM/YYYY"/>
    <n v="84000"/>
    <n v="10382.4"/>
    <n v="94382.399999999994"/>
    <x v="1"/>
    <n v="944"/>
    <n v="0"/>
    <n v="0"/>
    <n v="0"/>
    <m/>
    <n v="944"/>
    <m/>
    <m/>
    <m/>
    <m/>
    <m/>
    <m/>
  </r>
  <r>
    <m/>
    <m/>
    <x v="13"/>
    <x v="11"/>
    <x v="3"/>
    <s v="194C-C"/>
    <s v="XXXX"/>
    <s v="DD/MM/YYYY"/>
    <n v="85000"/>
    <n v="10506"/>
    <n v="95506"/>
    <x v="1"/>
    <n v="0"/>
    <n v="1910"/>
    <n v="0"/>
    <n v="0"/>
    <m/>
    <n v="1910"/>
    <m/>
    <m/>
    <m/>
    <m/>
    <m/>
    <m/>
  </r>
  <r>
    <m/>
    <m/>
    <x v="5"/>
    <x v="11"/>
    <x v="3"/>
    <s v="194J-N"/>
    <s v="XXXX"/>
    <s v="DD/MM/YYYY"/>
    <n v="86000"/>
    <n v="10629.6"/>
    <n v="96629.6"/>
    <x v="1"/>
    <n v="0"/>
    <n v="0"/>
    <n v="9663"/>
    <n v="0"/>
    <m/>
    <n v="9663"/>
    <m/>
    <m/>
    <m/>
    <m/>
    <m/>
    <m/>
  </r>
  <r>
    <m/>
    <m/>
    <x v="5"/>
    <x v="11"/>
    <x v="3"/>
    <s v="194J-C"/>
    <s v="XXXX"/>
    <s v="DD/MM/YYYY"/>
    <n v="87000"/>
    <n v="10753.2"/>
    <n v="97753.2"/>
    <x v="1"/>
    <n v="0"/>
    <n v="0"/>
    <n v="0"/>
    <n v="9775"/>
    <m/>
    <n v="9775"/>
    <m/>
    <m/>
    <m/>
    <m/>
    <m/>
    <m/>
  </r>
  <r>
    <m/>
    <m/>
    <x v="6"/>
    <x v="11"/>
    <x v="3"/>
    <s v="194I"/>
    <s v="XXXX"/>
    <s v="DD/MM/YYYY"/>
    <n v="88000"/>
    <n v="10876.8"/>
    <n v="98876.800000000003"/>
    <x v="19"/>
    <n v="0"/>
    <n v="0"/>
    <n v="0"/>
    <n v="0"/>
    <m/>
    <n v="9888"/>
    <m/>
    <m/>
    <m/>
    <m/>
    <m/>
    <m/>
  </r>
  <r>
    <m/>
    <m/>
    <x v="7"/>
    <x v="11"/>
    <x v="3"/>
    <s v="194C-N"/>
    <s v="XXXX"/>
    <s v="DD/MM/YYYY"/>
    <n v="89000"/>
    <n v="11000.4"/>
    <n v="100000.4"/>
    <x v="1"/>
    <n v="1000"/>
    <n v="0"/>
    <n v="0"/>
    <n v="0"/>
    <m/>
    <n v="1000"/>
    <m/>
    <m/>
    <m/>
    <m/>
    <m/>
    <m/>
  </r>
  <r>
    <m/>
    <m/>
    <x v="8"/>
    <x v="11"/>
    <x v="3"/>
    <s v="194C-C"/>
    <s v="XXXX"/>
    <s v="DD/MM/YYYY"/>
    <n v="90000"/>
    <n v="11124"/>
    <n v="101124"/>
    <x v="1"/>
    <n v="0"/>
    <n v="2022"/>
    <n v="0"/>
    <n v="0"/>
    <m/>
    <n v="2022"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70">
  <r>
    <x v="0"/>
    <s v="ABCPD1234J"/>
    <m/>
    <x v="0"/>
    <x v="0"/>
    <x v="0"/>
    <s v="92B"/>
    <n v="80000"/>
    <x v="0"/>
    <n v="19417"/>
    <n v="583"/>
    <m/>
    <d v="2012-05-07T00:00:00"/>
    <m/>
    <m/>
    <m/>
    <m/>
  </r>
  <r>
    <x v="1"/>
    <s v="ABCCD1456M"/>
    <m/>
    <x v="1"/>
    <x v="1"/>
    <x v="1"/>
    <s v="92B"/>
    <n v="75000"/>
    <x v="1"/>
    <n v="14563"/>
    <n v="437"/>
    <m/>
    <m/>
    <m/>
    <m/>
    <m/>
    <m/>
  </r>
  <r>
    <x v="2"/>
    <s v="ABCPD1486Q"/>
    <m/>
    <x v="2"/>
    <x v="2"/>
    <x v="2"/>
    <s v="92B"/>
    <n v="100000"/>
    <x v="2"/>
    <n v="38835"/>
    <n v="1165"/>
    <m/>
    <m/>
    <m/>
    <m/>
    <m/>
    <m/>
  </r>
  <r>
    <x v="3"/>
    <s v="ABCPD1585Z"/>
    <m/>
    <x v="3"/>
    <x v="3"/>
    <x v="3"/>
    <s v="92B"/>
    <n v="95000"/>
    <x v="3"/>
    <n v="33981"/>
    <n v="1019"/>
    <m/>
    <m/>
    <m/>
    <m/>
    <m/>
    <m/>
  </r>
  <r>
    <x v="4"/>
    <s v="ABCCD1259P"/>
    <m/>
    <x v="4"/>
    <x v="4"/>
    <x v="3"/>
    <s v="92B"/>
    <n v="65000"/>
    <x v="4"/>
    <n v="24272"/>
    <n v="728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  <r>
    <x v="5"/>
    <m/>
    <m/>
    <x v="5"/>
    <x v="5"/>
    <x v="4"/>
    <m/>
    <m/>
    <x v="5"/>
    <n v="0"/>
    <n v="0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I5:O13" firstHeaderRow="1" firstDataRow="2" firstDataCol="1" rowPageCount="1" colPageCount="1"/>
  <pivotFields count="17">
    <pivotField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axis="axisPage" multipleItemSelectionAllowed="1" showAll="0">
      <items count="7">
        <item x="1"/>
        <item x="2"/>
        <item x="3"/>
        <item x="4"/>
        <item x="0"/>
        <item x="5"/>
        <item t="default"/>
      </items>
    </pivotField>
    <pivotField axis="axisRow" showAll="0">
      <items count="7">
        <item x="3"/>
        <item x="4"/>
        <item x="0"/>
        <item x="1"/>
        <item x="2"/>
        <item x="5"/>
        <item t="default"/>
      </items>
    </pivotField>
    <pivotField axis="axisCol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dataField="1" showAll="0">
      <items count="7">
        <item x="1"/>
        <item x="0"/>
        <item x="4"/>
        <item x="3"/>
        <item x="2"/>
        <item x="5"/>
        <item t="default"/>
      </items>
    </pivotField>
    <pivotField numFmtId="167" showAll="0"/>
    <pivotField numFmtId="167"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5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3" hier="-1"/>
  </pageFields>
  <dataFields count="1">
    <dataField name="Sum of Monthly Deducted TDS" fld="8" baseField="4" baseItem="0"/>
  </dataFields>
  <formats count="13">
    <format dxfId="12">
      <pivotArea type="all" dataOnly="0" outline="0" fieldPosition="0"/>
    </format>
    <format dxfId="11">
      <pivotArea type="origin" dataOnly="0" labelOnly="1" outline="0" fieldPosition="0"/>
    </format>
    <format dxfId="10">
      <pivotArea field="4" type="button" dataOnly="0" labelOnly="1" outline="0" axis="axisRow" fieldPosition="0"/>
    </format>
    <format dxfId="9">
      <pivotArea field="5" type="button" dataOnly="0" labelOnly="1" outline="0" axis="axisCol" fieldPosition="0"/>
    </format>
    <format dxfId="8">
      <pivotArea type="topRight" dataOnly="0" labelOnly="1" outline="0" fieldPosition="0"/>
    </format>
    <format dxfId="7">
      <pivotArea dataOnly="0" labelOnly="1" fieldPosition="0">
        <references count="1">
          <reference field="5" count="0"/>
        </references>
      </pivotArea>
    </format>
    <format dxfId="6">
      <pivotArea dataOnly="0" labelOnly="1" grandCol="1" outline="0" fieldPosition="0"/>
    </format>
    <format dxfId="5">
      <pivotArea grandCol="1" outline="0" collapsedLevelsAreSubtotals="1" fieldPosition="0"/>
    </format>
    <format dxfId="4">
      <pivotArea outline="0" collapsedLevelsAreSubtotals="1" fieldPosition="0">
        <references count="1">
          <reference field="5" count="1" selected="0">
            <x v="4"/>
          </reference>
        </references>
      </pivotArea>
    </format>
    <format dxfId="3">
      <pivotArea outline="0" collapsedLevelsAreSubtotals="1" fieldPosition="0">
        <references count="1">
          <reference field="5" count="1" selected="0">
            <x v="3"/>
          </reference>
        </references>
      </pivotArea>
    </format>
    <format dxfId="2">
      <pivotArea outline="0" collapsedLevelsAreSubtotals="1" fieldPosition="0">
        <references count="1">
          <reference field="5" count="1" selected="0">
            <x v="2"/>
          </reference>
        </references>
      </pivotArea>
    </format>
    <format dxfId="1">
      <pivotArea outline="0" collapsedLevelsAreSubtotals="1" fieldPosition="0">
        <references count="1">
          <reference field="5" count="1" selected="0">
            <x v="1"/>
          </reference>
        </references>
      </pivotArea>
    </format>
    <format dxfId="0">
      <pivotArea outline="0" collapsedLevelsAreSubtotals="1" fieldPosition="0">
        <references count="1">
          <reference field="5" count="1" selected="0">
            <x v="0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5:G19" firstHeaderRow="1" firstDataRow="2" firstDataCol="1" rowPageCount="1" colPageCount="1"/>
  <pivotFields count="24">
    <pivotField showAll="0"/>
    <pivotField showAll="0"/>
    <pivotField axis="axisPage" multipleItemSelectionAllowed="1" showAll="0">
      <items count="15">
        <item x="6"/>
        <item x="7"/>
        <item x="8"/>
        <item x="1"/>
        <item x="4"/>
        <item x="12"/>
        <item x="3"/>
        <item x="5"/>
        <item x="10"/>
        <item x="11"/>
        <item x="13"/>
        <item x="0"/>
        <item x="2"/>
        <item x="9"/>
        <item t="default"/>
      </items>
    </pivotField>
    <pivotField axis="axisRow" showAll="0">
      <items count="13">
        <item x="9"/>
        <item x="10"/>
        <item x="11"/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Col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numFmtId="164" showAll="0"/>
    <pivotField numFmtId="167" showAll="0"/>
    <pivotField numFmtId="167" showAll="0"/>
    <pivotField numFmtId="167"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1">
    <pageField fld="2" hier="-1"/>
  </pageFields>
  <dataFields count="1">
    <dataField name="Sum of Total TDS " fld="17" baseField="2" baseItem="0" numFmtId="167"/>
  </dataFields>
  <formats count="9">
    <format dxfId="21">
      <pivotArea type="all" dataOnly="0" outline="0" fieldPosition="0"/>
    </format>
    <format dxfId="20">
      <pivotArea type="origin" dataOnly="0" labelOnly="1" outline="0" fieldPosition="0"/>
    </format>
    <format dxfId="19">
      <pivotArea field="3" type="button" dataOnly="0" labelOnly="1" outline="0" axis="axisRow" fieldPosition="0"/>
    </format>
    <format dxfId="18">
      <pivotArea field="4" type="button" dataOnly="0" labelOnly="1" outline="0" axis="axisCol" fieldPosition="0"/>
    </format>
    <format dxfId="17">
      <pivotArea type="topRight" dataOnly="0" labelOnly="1" outline="0" fieldPosition="0"/>
    </format>
    <format dxfId="16">
      <pivotArea dataOnly="0" labelOnly="1" fieldPosition="0">
        <references count="1">
          <reference field="4" count="0"/>
        </references>
      </pivotArea>
    </format>
    <format dxfId="15">
      <pivotArea dataOnly="0" labelOnly="1" grandCol="1" outline="0" fieldPosition="0"/>
    </format>
    <format dxfId="14">
      <pivotArea grandCol="1" outline="0" collapsedLevelsAreSubtotals="1" fieldPosition="0"/>
    </format>
    <format dxfId="13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showGridLines="0" tabSelected="1" workbookViewId="0">
      <selection activeCell="B2" sqref="B2"/>
    </sheetView>
  </sheetViews>
  <sheetFormatPr defaultRowHeight="15" x14ac:dyDescent="0.25"/>
  <sheetData>
    <row r="2" spans="2:3" ht="31.5" x14ac:dyDescent="0.5">
      <c r="B2" s="107" t="s">
        <v>122</v>
      </c>
    </row>
    <row r="3" spans="2:3" x14ac:dyDescent="0.25">
      <c r="B3" s="108" t="s">
        <v>114</v>
      </c>
    </row>
    <row r="4" spans="2:3" x14ac:dyDescent="0.25">
      <c r="C4" t="s">
        <v>123</v>
      </c>
    </row>
    <row r="5" spans="2:3" x14ac:dyDescent="0.25">
      <c r="C5" t="s">
        <v>115</v>
      </c>
    </row>
    <row r="7" spans="2:3" x14ac:dyDescent="0.25">
      <c r="B7" s="108" t="s">
        <v>118</v>
      </c>
      <c r="C7" s="108"/>
    </row>
    <row r="8" spans="2:3" x14ac:dyDescent="0.25">
      <c r="C8" t="s">
        <v>119</v>
      </c>
    </row>
    <row r="10" spans="2:3" x14ac:dyDescent="0.25">
      <c r="B10" s="108" t="s">
        <v>120</v>
      </c>
      <c r="C10" s="108"/>
    </row>
    <row r="11" spans="2:3" x14ac:dyDescent="0.25">
      <c r="C11" t="s">
        <v>121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9"/>
  <sheetViews>
    <sheetView showGridLines="0" workbookViewId="0">
      <selection activeCell="J19" sqref="J19"/>
    </sheetView>
  </sheetViews>
  <sheetFormatPr defaultRowHeight="15" x14ac:dyDescent="0.25"/>
  <cols>
    <col min="1" max="1" width="3.85546875" customWidth="1"/>
    <col min="2" max="2" width="28.42578125" customWidth="1"/>
    <col min="3" max="3" width="16.28515625" customWidth="1"/>
    <col min="4" max="4" width="11.85546875" customWidth="1"/>
    <col min="5" max="5" width="10.7109375" customWidth="1"/>
    <col min="6" max="6" width="12.7109375" customWidth="1"/>
    <col min="7" max="7" width="15.7109375" customWidth="1"/>
    <col min="8" max="9" width="11.28515625" customWidth="1"/>
    <col min="10" max="10" width="11.140625" bestFit="1" customWidth="1"/>
    <col min="11" max="11" width="12.140625" customWidth="1"/>
    <col min="12" max="12" width="10.28515625" customWidth="1"/>
    <col min="14" max="14" width="7.140625" customWidth="1"/>
  </cols>
  <sheetData>
    <row r="2" spans="2:15" x14ac:dyDescent="0.25">
      <c r="B2" t="s">
        <v>116</v>
      </c>
      <c r="I2" t="s">
        <v>117</v>
      </c>
    </row>
    <row r="3" spans="2:15" x14ac:dyDescent="0.25">
      <c r="B3" s="91" t="s">
        <v>2</v>
      </c>
      <c r="C3" t="s">
        <v>95</v>
      </c>
      <c r="I3" s="91" t="s">
        <v>67</v>
      </c>
      <c r="J3" t="s">
        <v>95</v>
      </c>
    </row>
    <row r="4" spans="2:15" ht="15.75" thickBot="1" x14ac:dyDescent="0.3"/>
    <row r="5" spans="2:15" x14ac:dyDescent="0.25">
      <c r="B5" s="92" t="s">
        <v>94</v>
      </c>
      <c r="C5" s="93" t="s">
        <v>93</v>
      </c>
      <c r="D5" s="94"/>
      <c r="E5" s="94"/>
      <c r="F5" s="94"/>
      <c r="G5" s="95"/>
      <c r="I5" s="92" t="s">
        <v>113</v>
      </c>
      <c r="J5" s="93" t="s">
        <v>93</v>
      </c>
      <c r="K5" s="94"/>
      <c r="L5" s="94"/>
      <c r="M5" s="94"/>
      <c r="N5" s="94"/>
      <c r="O5" s="95"/>
    </row>
    <row r="6" spans="2:15" ht="15.75" thickBot="1" x14ac:dyDescent="0.3">
      <c r="B6" s="100" t="s">
        <v>90</v>
      </c>
      <c r="C6" s="97" t="s">
        <v>28</v>
      </c>
      <c r="D6" s="97" t="s">
        <v>30</v>
      </c>
      <c r="E6" s="97" t="s">
        <v>45</v>
      </c>
      <c r="F6" s="97" t="s">
        <v>46</v>
      </c>
      <c r="G6" s="98" t="s">
        <v>92</v>
      </c>
      <c r="I6" s="100" t="s">
        <v>90</v>
      </c>
      <c r="J6" s="97" t="s">
        <v>28</v>
      </c>
      <c r="K6" s="97" t="s">
        <v>30</v>
      </c>
      <c r="L6" s="97" t="s">
        <v>45</v>
      </c>
      <c r="M6" s="97" t="s">
        <v>46</v>
      </c>
      <c r="N6" s="97" t="s">
        <v>91</v>
      </c>
      <c r="O6" s="98" t="s">
        <v>92</v>
      </c>
    </row>
    <row r="7" spans="2:15" x14ac:dyDescent="0.25">
      <c r="B7" s="96" t="s">
        <v>59</v>
      </c>
      <c r="C7" s="104"/>
      <c r="D7" s="104"/>
      <c r="E7" s="104"/>
      <c r="F7" s="104">
        <v>43977</v>
      </c>
      <c r="G7" s="104">
        <v>43977</v>
      </c>
      <c r="I7" s="96" t="s">
        <v>59</v>
      </c>
      <c r="J7" s="101"/>
      <c r="K7" s="101"/>
      <c r="L7" s="101"/>
      <c r="M7" s="101">
        <v>35000</v>
      </c>
      <c r="N7" s="101"/>
      <c r="O7" s="101">
        <v>35000</v>
      </c>
    </row>
    <row r="8" spans="2:15" x14ac:dyDescent="0.25">
      <c r="B8" s="96" t="s">
        <v>110</v>
      </c>
      <c r="C8" s="105"/>
      <c r="D8" s="105"/>
      <c r="E8" s="105"/>
      <c r="F8" s="105">
        <v>39091</v>
      </c>
      <c r="G8" s="105">
        <v>39091</v>
      </c>
      <c r="I8" s="96" t="s">
        <v>60</v>
      </c>
      <c r="J8" s="102"/>
      <c r="K8" s="102"/>
      <c r="L8" s="102"/>
      <c r="M8" s="102">
        <v>25000</v>
      </c>
      <c r="N8" s="102"/>
      <c r="O8" s="102">
        <v>25000</v>
      </c>
    </row>
    <row r="9" spans="2:15" x14ac:dyDescent="0.25">
      <c r="B9" s="96" t="s">
        <v>60</v>
      </c>
      <c r="C9" s="105"/>
      <c r="D9" s="105"/>
      <c r="E9" s="105"/>
      <c r="F9" s="105">
        <v>35202</v>
      </c>
      <c r="G9" s="105">
        <v>35202</v>
      </c>
      <c r="I9" s="96" t="s">
        <v>26</v>
      </c>
      <c r="J9" s="102">
        <v>20000</v>
      </c>
      <c r="K9" s="102"/>
      <c r="L9" s="102"/>
      <c r="M9" s="102"/>
      <c r="N9" s="102"/>
      <c r="O9" s="102">
        <v>20000</v>
      </c>
    </row>
    <row r="10" spans="2:15" x14ac:dyDescent="0.25">
      <c r="B10" s="96" t="s">
        <v>26</v>
      </c>
      <c r="C10" s="105">
        <v>26832</v>
      </c>
      <c r="D10" s="105"/>
      <c r="E10" s="105"/>
      <c r="F10" s="105"/>
      <c r="G10" s="105">
        <v>26832</v>
      </c>
      <c r="I10" s="96" t="s">
        <v>57</v>
      </c>
      <c r="J10" s="102"/>
      <c r="K10" s="102">
        <v>15000</v>
      </c>
      <c r="L10" s="102"/>
      <c r="M10" s="102"/>
      <c r="N10" s="102"/>
      <c r="O10" s="102">
        <v>15000</v>
      </c>
    </row>
    <row r="11" spans="2:15" x14ac:dyDescent="0.25">
      <c r="B11" s="96" t="s">
        <v>104</v>
      </c>
      <c r="C11" s="105">
        <v>4753</v>
      </c>
      <c r="D11" s="105"/>
      <c r="E11" s="105"/>
      <c r="F11" s="105"/>
      <c r="G11" s="105">
        <v>4753</v>
      </c>
      <c r="I11" s="96" t="s">
        <v>58</v>
      </c>
      <c r="J11" s="102"/>
      <c r="K11" s="102"/>
      <c r="L11" s="102">
        <v>40000</v>
      </c>
      <c r="M11" s="102"/>
      <c r="N11" s="102"/>
      <c r="O11" s="102">
        <v>40000</v>
      </c>
    </row>
    <row r="12" spans="2:15" x14ac:dyDescent="0.25">
      <c r="B12" s="96" t="s">
        <v>105</v>
      </c>
      <c r="C12" s="105">
        <v>9695</v>
      </c>
      <c r="D12" s="105"/>
      <c r="E12" s="105"/>
      <c r="F12" s="105"/>
      <c r="G12" s="105">
        <v>9695</v>
      </c>
      <c r="I12" s="96" t="s">
        <v>91</v>
      </c>
      <c r="J12" s="102"/>
      <c r="K12" s="102"/>
      <c r="L12" s="102"/>
      <c r="M12" s="102"/>
      <c r="N12" s="102"/>
      <c r="O12" s="102"/>
    </row>
    <row r="13" spans="2:15" ht="15.75" thickBot="1" x14ac:dyDescent="0.3">
      <c r="B13" s="96" t="s">
        <v>106</v>
      </c>
      <c r="C13" s="105"/>
      <c r="D13" s="105">
        <v>18349</v>
      </c>
      <c r="E13" s="105"/>
      <c r="F13" s="105"/>
      <c r="G13" s="105">
        <v>18349</v>
      </c>
      <c r="I13" s="99" t="s">
        <v>92</v>
      </c>
      <c r="J13" s="103">
        <v>20000</v>
      </c>
      <c r="K13" s="103">
        <v>15000</v>
      </c>
      <c r="L13" s="103">
        <v>40000</v>
      </c>
      <c r="M13" s="103">
        <v>60000</v>
      </c>
      <c r="N13" s="103"/>
      <c r="O13" s="103">
        <v>135000</v>
      </c>
    </row>
    <row r="14" spans="2:15" x14ac:dyDescent="0.25">
      <c r="B14" s="96" t="s">
        <v>57</v>
      </c>
      <c r="C14" s="105"/>
      <c r="D14" s="105">
        <v>35091</v>
      </c>
      <c r="E14" s="105"/>
      <c r="F14" s="105"/>
      <c r="G14" s="105">
        <v>35091</v>
      </c>
    </row>
    <row r="15" spans="2:15" x14ac:dyDescent="0.25">
      <c r="B15" s="96" t="s">
        <v>107</v>
      </c>
      <c r="C15" s="105"/>
      <c r="D15" s="105">
        <v>29584</v>
      </c>
      <c r="E15" s="105"/>
      <c r="F15" s="105"/>
      <c r="G15" s="105">
        <v>29584</v>
      </c>
    </row>
    <row r="16" spans="2:15" x14ac:dyDescent="0.25">
      <c r="B16" s="96" t="s">
        <v>108</v>
      </c>
      <c r="C16" s="105"/>
      <c r="D16" s="105"/>
      <c r="E16" s="105">
        <v>32855</v>
      </c>
      <c r="F16" s="105"/>
      <c r="G16" s="105">
        <v>32855</v>
      </c>
    </row>
    <row r="17" spans="2:7" x14ac:dyDescent="0.25">
      <c r="B17" s="96" t="s">
        <v>58</v>
      </c>
      <c r="C17" s="105"/>
      <c r="D17" s="105"/>
      <c r="E17" s="105">
        <v>22910</v>
      </c>
      <c r="F17" s="105"/>
      <c r="G17" s="105">
        <v>22910</v>
      </c>
    </row>
    <row r="18" spans="2:7" x14ac:dyDescent="0.25">
      <c r="B18" s="96" t="s">
        <v>109</v>
      </c>
      <c r="C18" s="105"/>
      <c r="D18" s="105"/>
      <c r="E18" s="105">
        <v>27112</v>
      </c>
      <c r="F18" s="105"/>
      <c r="G18" s="105">
        <v>27112</v>
      </c>
    </row>
    <row r="19" spans="2:7" ht="15.75" thickBot="1" x14ac:dyDescent="0.3">
      <c r="B19" s="99" t="s">
        <v>92</v>
      </c>
      <c r="C19" s="106">
        <v>41280</v>
      </c>
      <c r="D19" s="106">
        <v>83024</v>
      </c>
      <c r="E19" s="106">
        <v>82877</v>
      </c>
      <c r="F19" s="106">
        <v>118270</v>
      </c>
      <c r="G19" s="106">
        <v>325451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0"/>
  <sheetViews>
    <sheetView showGridLines="0" topLeftCell="A2" zoomScaleNormal="100" workbookViewId="0">
      <pane ySplit="9" topLeftCell="A11" activePane="bottomLeft" state="frozen"/>
      <selection activeCell="A2" sqref="A2"/>
      <selection pane="bottomLeft" activeCell="N15" sqref="N15"/>
    </sheetView>
  </sheetViews>
  <sheetFormatPr defaultRowHeight="13.5" x14ac:dyDescent="0.25"/>
  <cols>
    <col min="1" max="1" width="3.7109375" style="6" customWidth="1"/>
    <col min="2" max="2" width="12.28515625" style="6" bestFit="1" customWidth="1"/>
    <col min="3" max="3" width="7.5703125" style="6" hidden="1" customWidth="1"/>
    <col min="4" max="4" width="30.28515625" style="6" customWidth="1"/>
    <col min="5" max="5" width="6.5703125" style="6" customWidth="1"/>
    <col min="6" max="6" width="7.5703125" style="6" customWidth="1"/>
    <col min="7" max="7" width="8.140625" style="6" customWidth="1"/>
    <col min="8" max="8" width="10.28515625" style="6" customWidth="1"/>
    <col min="9" max="9" width="8.7109375" style="6" customWidth="1"/>
    <col min="10" max="12" width="9.7109375" style="6" customWidth="1"/>
    <col min="13" max="16" width="7.85546875" style="6" customWidth="1"/>
    <col min="17" max="17" width="8.28515625" style="6" customWidth="1"/>
    <col min="18" max="19" width="9.5703125" style="6" customWidth="1"/>
    <col min="20" max="21" width="9.7109375" style="6" customWidth="1"/>
    <col min="22" max="22" width="9.5703125" style="6" customWidth="1"/>
    <col min="23" max="23" width="8.7109375" style="6" bestFit="1" customWidth="1"/>
    <col min="24" max="24" width="8.7109375" style="6" customWidth="1"/>
    <col min="25" max="25" width="8.7109375" style="6" bestFit="1" customWidth="1"/>
    <col min="26" max="253" width="9.140625" style="6"/>
    <col min="254" max="254" width="4.42578125" style="6" customWidth="1"/>
    <col min="255" max="255" width="30.28515625" style="6" customWidth="1"/>
    <col min="256" max="256" width="14.42578125" style="6" customWidth="1"/>
    <col min="257" max="257" width="16.28515625" style="6" customWidth="1"/>
    <col min="258" max="258" width="13.28515625" style="6" customWidth="1"/>
    <col min="259" max="259" width="9" style="6" bestFit="1" customWidth="1"/>
    <col min="260" max="260" width="11.5703125" style="6" customWidth="1"/>
    <col min="261" max="261" width="9.7109375" style="6" customWidth="1"/>
    <col min="262" max="263" width="9.85546875" style="6" customWidth="1"/>
    <col min="264" max="264" width="10.42578125" style="6" customWidth="1"/>
    <col min="265" max="265" width="10.5703125" style="6" customWidth="1"/>
    <col min="266" max="266" width="9.140625" style="6"/>
    <col min="267" max="267" width="9.5703125" style="6" customWidth="1"/>
    <col min="268" max="269" width="8.7109375" style="6" bestFit="1" customWidth="1"/>
    <col min="270" max="509" width="9.140625" style="6"/>
    <col min="510" max="510" width="4.42578125" style="6" customWidth="1"/>
    <col min="511" max="511" width="30.28515625" style="6" customWidth="1"/>
    <col min="512" max="512" width="14.42578125" style="6" customWidth="1"/>
    <col min="513" max="513" width="16.28515625" style="6" customWidth="1"/>
    <col min="514" max="514" width="13.28515625" style="6" customWidth="1"/>
    <col min="515" max="515" width="9" style="6" bestFit="1" customWidth="1"/>
    <col min="516" max="516" width="11.5703125" style="6" customWidth="1"/>
    <col min="517" max="517" width="9.7109375" style="6" customWidth="1"/>
    <col min="518" max="519" width="9.85546875" style="6" customWidth="1"/>
    <col min="520" max="520" width="10.42578125" style="6" customWidth="1"/>
    <col min="521" max="521" width="10.5703125" style="6" customWidth="1"/>
    <col min="522" max="522" width="9.140625" style="6"/>
    <col min="523" max="523" width="9.5703125" style="6" customWidth="1"/>
    <col min="524" max="525" width="8.7109375" style="6" bestFit="1" customWidth="1"/>
    <col min="526" max="765" width="9.140625" style="6"/>
    <col min="766" max="766" width="4.42578125" style="6" customWidth="1"/>
    <col min="767" max="767" width="30.28515625" style="6" customWidth="1"/>
    <col min="768" max="768" width="14.42578125" style="6" customWidth="1"/>
    <col min="769" max="769" width="16.28515625" style="6" customWidth="1"/>
    <col min="770" max="770" width="13.28515625" style="6" customWidth="1"/>
    <col min="771" max="771" width="9" style="6" bestFit="1" customWidth="1"/>
    <col min="772" max="772" width="11.5703125" style="6" customWidth="1"/>
    <col min="773" max="773" width="9.7109375" style="6" customWidth="1"/>
    <col min="774" max="775" width="9.85546875" style="6" customWidth="1"/>
    <col min="776" max="776" width="10.42578125" style="6" customWidth="1"/>
    <col min="777" max="777" width="10.5703125" style="6" customWidth="1"/>
    <col min="778" max="778" width="9.140625" style="6"/>
    <col min="779" max="779" width="9.5703125" style="6" customWidth="1"/>
    <col min="780" max="781" width="8.7109375" style="6" bestFit="1" customWidth="1"/>
    <col min="782" max="1021" width="9.140625" style="6"/>
    <col min="1022" max="1022" width="4.42578125" style="6" customWidth="1"/>
    <col min="1023" max="1023" width="30.28515625" style="6" customWidth="1"/>
    <col min="1024" max="1024" width="14.42578125" style="6" customWidth="1"/>
    <col min="1025" max="1025" width="16.28515625" style="6" customWidth="1"/>
    <col min="1026" max="1026" width="13.28515625" style="6" customWidth="1"/>
    <col min="1027" max="1027" width="9" style="6" bestFit="1" customWidth="1"/>
    <col min="1028" max="1028" width="11.5703125" style="6" customWidth="1"/>
    <col min="1029" max="1029" width="9.7109375" style="6" customWidth="1"/>
    <col min="1030" max="1031" width="9.85546875" style="6" customWidth="1"/>
    <col min="1032" max="1032" width="10.42578125" style="6" customWidth="1"/>
    <col min="1033" max="1033" width="10.5703125" style="6" customWidth="1"/>
    <col min="1034" max="1034" width="9.140625" style="6"/>
    <col min="1035" max="1035" width="9.5703125" style="6" customWidth="1"/>
    <col min="1036" max="1037" width="8.7109375" style="6" bestFit="1" customWidth="1"/>
    <col min="1038" max="1277" width="9.140625" style="6"/>
    <col min="1278" max="1278" width="4.42578125" style="6" customWidth="1"/>
    <col min="1279" max="1279" width="30.28515625" style="6" customWidth="1"/>
    <col min="1280" max="1280" width="14.42578125" style="6" customWidth="1"/>
    <col min="1281" max="1281" width="16.28515625" style="6" customWidth="1"/>
    <col min="1282" max="1282" width="13.28515625" style="6" customWidth="1"/>
    <col min="1283" max="1283" width="9" style="6" bestFit="1" customWidth="1"/>
    <col min="1284" max="1284" width="11.5703125" style="6" customWidth="1"/>
    <col min="1285" max="1285" width="9.7109375" style="6" customWidth="1"/>
    <col min="1286" max="1287" width="9.85546875" style="6" customWidth="1"/>
    <col min="1288" max="1288" width="10.42578125" style="6" customWidth="1"/>
    <col min="1289" max="1289" width="10.5703125" style="6" customWidth="1"/>
    <col min="1290" max="1290" width="9.140625" style="6"/>
    <col min="1291" max="1291" width="9.5703125" style="6" customWidth="1"/>
    <col min="1292" max="1293" width="8.7109375" style="6" bestFit="1" customWidth="1"/>
    <col min="1294" max="1533" width="9.140625" style="6"/>
    <col min="1534" max="1534" width="4.42578125" style="6" customWidth="1"/>
    <col min="1535" max="1535" width="30.28515625" style="6" customWidth="1"/>
    <col min="1536" max="1536" width="14.42578125" style="6" customWidth="1"/>
    <col min="1537" max="1537" width="16.28515625" style="6" customWidth="1"/>
    <col min="1538" max="1538" width="13.28515625" style="6" customWidth="1"/>
    <col min="1539" max="1539" width="9" style="6" bestFit="1" customWidth="1"/>
    <col min="1540" max="1540" width="11.5703125" style="6" customWidth="1"/>
    <col min="1541" max="1541" width="9.7109375" style="6" customWidth="1"/>
    <col min="1542" max="1543" width="9.85546875" style="6" customWidth="1"/>
    <col min="1544" max="1544" width="10.42578125" style="6" customWidth="1"/>
    <col min="1545" max="1545" width="10.5703125" style="6" customWidth="1"/>
    <col min="1546" max="1546" width="9.140625" style="6"/>
    <col min="1547" max="1547" width="9.5703125" style="6" customWidth="1"/>
    <col min="1548" max="1549" width="8.7109375" style="6" bestFit="1" customWidth="1"/>
    <col min="1550" max="1789" width="9.140625" style="6"/>
    <col min="1790" max="1790" width="4.42578125" style="6" customWidth="1"/>
    <col min="1791" max="1791" width="30.28515625" style="6" customWidth="1"/>
    <col min="1792" max="1792" width="14.42578125" style="6" customWidth="1"/>
    <col min="1793" max="1793" width="16.28515625" style="6" customWidth="1"/>
    <col min="1794" max="1794" width="13.28515625" style="6" customWidth="1"/>
    <col min="1795" max="1795" width="9" style="6" bestFit="1" customWidth="1"/>
    <col min="1796" max="1796" width="11.5703125" style="6" customWidth="1"/>
    <col min="1797" max="1797" width="9.7109375" style="6" customWidth="1"/>
    <col min="1798" max="1799" width="9.85546875" style="6" customWidth="1"/>
    <col min="1800" max="1800" width="10.42578125" style="6" customWidth="1"/>
    <col min="1801" max="1801" width="10.5703125" style="6" customWidth="1"/>
    <col min="1802" max="1802" width="9.140625" style="6"/>
    <col min="1803" max="1803" width="9.5703125" style="6" customWidth="1"/>
    <col min="1804" max="1805" width="8.7109375" style="6" bestFit="1" customWidth="1"/>
    <col min="1806" max="2045" width="9.140625" style="6"/>
    <col min="2046" max="2046" width="4.42578125" style="6" customWidth="1"/>
    <col min="2047" max="2047" width="30.28515625" style="6" customWidth="1"/>
    <col min="2048" max="2048" width="14.42578125" style="6" customWidth="1"/>
    <col min="2049" max="2049" width="16.28515625" style="6" customWidth="1"/>
    <col min="2050" max="2050" width="13.28515625" style="6" customWidth="1"/>
    <col min="2051" max="2051" width="9" style="6" bestFit="1" customWidth="1"/>
    <col min="2052" max="2052" width="11.5703125" style="6" customWidth="1"/>
    <col min="2053" max="2053" width="9.7109375" style="6" customWidth="1"/>
    <col min="2054" max="2055" width="9.85546875" style="6" customWidth="1"/>
    <col min="2056" max="2056" width="10.42578125" style="6" customWidth="1"/>
    <col min="2057" max="2057" width="10.5703125" style="6" customWidth="1"/>
    <col min="2058" max="2058" width="9.140625" style="6"/>
    <col min="2059" max="2059" width="9.5703125" style="6" customWidth="1"/>
    <col min="2060" max="2061" width="8.7109375" style="6" bestFit="1" customWidth="1"/>
    <col min="2062" max="2301" width="9.140625" style="6"/>
    <col min="2302" max="2302" width="4.42578125" style="6" customWidth="1"/>
    <col min="2303" max="2303" width="30.28515625" style="6" customWidth="1"/>
    <col min="2304" max="2304" width="14.42578125" style="6" customWidth="1"/>
    <col min="2305" max="2305" width="16.28515625" style="6" customWidth="1"/>
    <col min="2306" max="2306" width="13.28515625" style="6" customWidth="1"/>
    <col min="2307" max="2307" width="9" style="6" bestFit="1" customWidth="1"/>
    <col min="2308" max="2308" width="11.5703125" style="6" customWidth="1"/>
    <col min="2309" max="2309" width="9.7109375" style="6" customWidth="1"/>
    <col min="2310" max="2311" width="9.85546875" style="6" customWidth="1"/>
    <col min="2312" max="2312" width="10.42578125" style="6" customWidth="1"/>
    <col min="2313" max="2313" width="10.5703125" style="6" customWidth="1"/>
    <col min="2314" max="2314" width="9.140625" style="6"/>
    <col min="2315" max="2315" width="9.5703125" style="6" customWidth="1"/>
    <col min="2316" max="2317" width="8.7109375" style="6" bestFit="1" customWidth="1"/>
    <col min="2318" max="2557" width="9.140625" style="6"/>
    <col min="2558" max="2558" width="4.42578125" style="6" customWidth="1"/>
    <col min="2559" max="2559" width="30.28515625" style="6" customWidth="1"/>
    <col min="2560" max="2560" width="14.42578125" style="6" customWidth="1"/>
    <col min="2561" max="2561" width="16.28515625" style="6" customWidth="1"/>
    <col min="2562" max="2562" width="13.28515625" style="6" customWidth="1"/>
    <col min="2563" max="2563" width="9" style="6" bestFit="1" customWidth="1"/>
    <col min="2564" max="2564" width="11.5703125" style="6" customWidth="1"/>
    <col min="2565" max="2565" width="9.7109375" style="6" customWidth="1"/>
    <col min="2566" max="2567" width="9.85546875" style="6" customWidth="1"/>
    <col min="2568" max="2568" width="10.42578125" style="6" customWidth="1"/>
    <col min="2569" max="2569" width="10.5703125" style="6" customWidth="1"/>
    <col min="2570" max="2570" width="9.140625" style="6"/>
    <col min="2571" max="2571" width="9.5703125" style="6" customWidth="1"/>
    <col min="2572" max="2573" width="8.7109375" style="6" bestFit="1" customWidth="1"/>
    <col min="2574" max="2813" width="9.140625" style="6"/>
    <col min="2814" max="2814" width="4.42578125" style="6" customWidth="1"/>
    <col min="2815" max="2815" width="30.28515625" style="6" customWidth="1"/>
    <col min="2816" max="2816" width="14.42578125" style="6" customWidth="1"/>
    <col min="2817" max="2817" width="16.28515625" style="6" customWidth="1"/>
    <col min="2818" max="2818" width="13.28515625" style="6" customWidth="1"/>
    <col min="2819" max="2819" width="9" style="6" bestFit="1" customWidth="1"/>
    <col min="2820" max="2820" width="11.5703125" style="6" customWidth="1"/>
    <col min="2821" max="2821" width="9.7109375" style="6" customWidth="1"/>
    <col min="2822" max="2823" width="9.85546875" style="6" customWidth="1"/>
    <col min="2824" max="2824" width="10.42578125" style="6" customWidth="1"/>
    <col min="2825" max="2825" width="10.5703125" style="6" customWidth="1"/>
    <col min="2826" max="2826" width="9.140625" style="6"/>
    <col min="2827" max="2827" width="9.5703125" style="6" customWidth="1"/>
    <col min="2828" max="2829" width="8.7109375" style="6" bestFit="1" customWidth="1"/>
    <col min="2830" max="3069" width="9.140625" style="6"/>
    <col min="3070" max="3070" width="4.42578125" style="6" customWidth="1"/>
    <col min="3071" max="3071" width="30.28515625" style="6" customWidth="1"/>
    <col min="3072" max="3072" width="14.42578125" style="6" customWidth="1"/>
    <col min="3073" max="3073" width="16.28515625" style="6" customWidth="1"/>
    <col min="3074" max="3074" width="13.28515625" style="6" customWidth="1"/>
    <col min="3075" max="3075" width="9" style="6" bestFit="1" customWidth="1"/>
    <col min="3076" max="3076" width="11.5703125" style="6" customWidth="1"/>
    <col min="3077" max="3077" width="9.7109375" style="6" customWidth="1"/>
    <col min="3078" max="3079" width="9.85546875" style="6" customWidth="1"/>
    <col min="3080" max="3080" width="10.42578125" style="6" customWidth="1"/>
    <col min="3081" max="3081" width="10.5703125" style="6" customWidth="1"/>
    <col min="3082" max="3082" width="9.140625" style="6"/>
    <col min="3083" max="3083" width="9.5703125" style="6" customWidth="1"/>
    <col min="3084" max="3085" width="8.7109375" style="6" bestFit="1" customWidth="1"/>
    <col min="3086" max="3325" width="9.140625" style="6"/>
    <col min="3326" max="3326" width="4.42578125" style="6" customWidth="1"/>
    <col min="3327" max="3327" width="30.28515625" style="6" customWidth="1"/>
    <col min="3328" max="3328" width="14.42578125" style="6" customWidth="1"/>
    <col min="3329" max="3329" width="16.28515625" style="6" customWidth="1"/>
    <col min="3330" max="3330" width="13.28515625" style="6" customWidth="1"/>
    <col min="3331" max="3331" width="9" style="6" bestFit="1" customWidth="1"/>
    <col min="3332" max="3332" width="11.5703125" style="6" customWidth="1"/>
    <col min="3333" max="3333" width="9.7109375" style="6" customWidth="1"/>
    <col min="3334" max="3335" width="9.85546875" style="6" customWidth="1"/>
    <col min="3336" max="3336" width="10.42578125" style="6" customWidth="1"/>
    <col min="3337" max="3337" width="10.5703125" style="6" customWidth="1"/>
    <col min="3338" max="3338" width="9.140625" style="6"/>
    <col min="3339" max="3339" width="9.5703125" style="6" customWidth="1"/>
    <col min="3340" max="3341" width="8.7109375" style="6" bestFit="1" customWidth="1"/>
    <col min="3342" max="3581" width="9.140625" style="6"/>
    <col min="3582" max="3582" width="4.42578125" style="6" customWidth="1"/>
    <col min="3583" max="3583" width="30.28515625" style="6" customWidth="1"/>
    <col min="3584" max="3584" width="14.42578125" style="6" customWidth="1"/>
    <col min="3585" max="3585" width="16.28515625" style="6" customWidth="1"/>
    <col min="3586" max="3586" width="13.28515625" style="6" customWidth="1"/>
    <col min="3587" max="3587" width="9" style="6" bestFit="1" customWidth="1"/>
    <col min="3588" max="3588" width="11.5703125" style="6" customWidth="1"/>
    <col min="3589" max="3589" width="9.7109375" style="6" customWidth="1"/>
    <col min="3590" max="3591" width="9.85546875" style="6" customWidth="1"/>
    <col min="3592" max="3592" width="10.42578125" style="6" customWidth="1"/>
    <col min="3593" max="3593" width="10.5703125" style="6" customWidth="1"/>
    <col min="3594" max="3594" width="9.140625" style="6"/>
    <col min="3595" max="3595" width="9.5703125" style="6" customWidth="1"/>
    <col min="3596" max="3597" width="8.7109375" style="6" bestFit="1" customWidth="1"/>
    <col min="3598" max="3837" width="9.140625" style="6"/>
    <col min="3838" max="3838" width="4.42578125" style="6" customWidth="1"/>
    <col min="3839" max="3839" width="30.28515625" style="6" customWidth="1"/>
    <col min="3840" max="3840" width="14.42578125" style="6" customWidth="1"/>
    <col min="3841" max="3841" width="16.28515625" style="6" customWidth="1"/>
    <col min="3842" max="3842" width="13.28515625" style="6" customWidth="1"/>
    <col min="3843" max="3843" width="9" style="6" bestFit="1" customWidth="1"/>
    <col min="3844" max="3844" width="11.5703125" style="6" customWidth="1"/>
    <col min="3845" max="3845" width="9.7109375" style="6" customWidth="1"/>
    <col min="3846" max="3847" width="9.85546875" style="6" customWidth="1"/>
    <col min="3848" max="3848" width="10.42578125" style="6" customWidth="1"/>
    <col min="3849" max="3849" width="10.5703125" style="6" customWidth="1"/>
    <col min="3850" max="3850" width="9.140625" style="6"/>
    <col min="3851" max="3851" width="9.5703125" style="6" customWidth="1"/>
    <col min="3852" max="3853" width="8.7109375" style="6" bestFit="1" customWidth="1"/>
    <col min="3854" max="4093" width="9.140625" style="6"/>
    <col min="4094" max="4094" width="4.42578125" style="6" customWidth="1"/>
    <col min="4095" max="4095" width="30.28515625" style="6" customWidth="1"/>
    <col min="4096" max="4096" width="14.42578125" style="6" customWidth="1"/>
    <col min="4097" max="4097" width="16.28515625" style="6" customWidth="1"/>
    <col min="4098" max="4098" width="13.28515625" style="6" customWidth="1"/>
    <col min="4099" max="4099" width="9" style="6" bestFit="1" customWidth="1"/>
    <col min="4100" max="4100" width="11.5703125" style="6" customWidth="1"/>
    <col min="4101" max="4101" width="9.7109375" style="6" customWidth="1"/>
    <col min="4102" max="4103" width="9.85546875" style="6" customWidth="1"/>
    <col min="4104" max="4104" width="10.42578125" style="6" customWidth="1"/>
    <col min="4105" max="4105" width="10.5703125" style="6" customWidth="1"/>
    <col min="4106" max="4106" width="9.140625" style="6"/>
    <col min="4107" max="4107" width="9.5703125" style="6" customWidth="1"/>
    <col min="4108" max="4109" width="8.7109375" style="6" bestFit="1" customWidth="1"/>
    <col min="4110" max="4349" width="9.140625" style="6"/>
    <col min="4350" max="4350" width="4.42578125" style="6" customWidth="1"/>
    <col min="4351" max="4351" width="30.28515625" style="6" customWidth="1"/>
    <col min="4352" max="4352" width="14.42578125" style="6" customWidth="1"/>
    <col min="4353" max="4353" width="16.28515625" style="6" customWidth="1"/>
    <col min="4354" max="4354" width="13.28515625" style="6" customWidth="1"/>
    <col min="4355" max="4355" width="9" style="6" bestFit="1" customWidth="1"/>
    <col min="4356" max="4356" width="11.5703125" style="6" customWidth="1"/>
    <col min="4357" max="4357" width="9.7109375" style="6" customWidth="1"/>
    <col min="4358" max="4359" width="9.85546875" style="6" customWidth="1"/>
    <col min="4360" max="4360" width="10.42578125" style="6" customWidth="1"/>
    <col min="4361" max="4361" width="10.5703125" style="6" customWidth="1"/>
    <col min="4362" max="4362" width="9.140625" style="6"/>
    <col min="4363" max="4363" width="9.5703125" style="6" customWidth="1"/>
    <col min="4364" max="4365" width="8.7109375" style="6" bestFit="1" customWidth="1"/>
    <col min="4366" max="4605" width="9.140625" style="6"/>
    <col min="4606" max="4606" width="4.42578125" style="6" customWidth="1"/>
    <col min="4607" max="4607" width="30.28515625" style="6" customWidth="1"/>
    <col min="4608" max="4608" width="14.42578125" style="6" customWidth="1"/>
    <col min="4609" max="4609" width="16.28515625" style="6" customWidth="1"/>
    <col min="4610" max="4610" width="13.28515625" style="6" customWidth="1"/>
    <col min="4611" max="4611" width="9" style="6" bestFit="1" customWidth="1"/>
    <col min="4612" max="4612" width="11.5703125" style="6" customWidth="1"/>
    <col min="4613" max="4613" width="9.7109375" style="6" customWidth="1"/>
    <col min="4614" max="4615" width="9.85546875" style="6" customWidth="1"/>
    <col min="4616" max="4616" width="10.42578125" style="6" customWidth="1"/>
    <col min="4617" max="4617" width="10.5703125" style="6" customWidth="1"/>
    <col min="4618" max="4618" width="9.140625" style="6"/>
    <col min="4619" max="4619" width="9.5703125" style="6" customWidth="1"/>
    <col min="4620" max="4621" width="8.7109375" style="6" bestFit="1" customWidth="1"/>
    <col min="4622" max="4861" width="9.140625" style="6"/>
    <col min="4862" max="4862" width="4.42578125" style="6" customWidth="1"/>
    <col min="4863" max="4863" width="30.28515625" style="6" customWidth="1"/>
    <col min="4864" max="4864" width="14.42578125" style="6" customWidth="1"/>
    <col min="4865" max="4865" width="16.28515625" style="6" customWidth="1"/>
    <col min="4866" max="4866" width="13.28515625" style="6" customWidth="1"/>
    <col min="4867" max="4867" width="9" style="6" bestFit="1" customWidth="1"/>
    <col min="4868" max="4868" width="11.5703125" style="6" customWidth="1"/>
    <col min="4869" max="4869" width="9.7109375" style="6" customWidth="1"/>
    <col min="4870" max="4871" width="9.85546875" style="6" customWidth="1"/>
    <col min="4872" max="4872" width="10.42578125" style="6" customWidth="1"/>
    <col min="4873" max="4873" width="10.5703125" style="6" customWidth="1"/>
    <col min="4874" max="4874" width="9.140625" style="6"/>
    <col min="4875" max="4875" width="9.5703125" style="6" customWidth="1"/>
    <col min="4876" max="4877" width="8.7109375" style="6" bestFit="1" customWidth="1"/>
    <col min="4878" max="5117" width="9.140625" style="6"/>
    <col min="5118" max="5118" width="4.42578125" style="6" customWidth="1"/>
    <col min="5119" max="5119" width="30.28515625" style="6" customWidth="1"/>
    <col min="5120" max="5120" width="14.42578125" style="6" customWidth="1"/>
    <col min="5121" max="5121" width="16.28515625" style="6" customWidth="1"/>
    <col min="5122" max="5122" width="13.28515625" style="6" customWidth="1"/>
    <col min="5123" max="5123" width="9" style="6" bestFit="1" customWidth="1"/>
    <col min="5124" max="5124" width="11.5703125" style="6" customWidth="1"/>
    <col min="5125" max="5125" width="9.7109375" style="6" customWidth="1"/>
    <col min="5126" max="5127" width="9.85546875" style="6" customWidth="1"/>
    <col min="5128" max="5128" width="10.42578125" style="6" customWidth="1"/>
    <col min="5129" max="5129" width="10.5703125" style="6" customWidth="1"/>
    <col min="5130" max="5130" width="9.140625" style="6"/>
    <col min="5131" max="5131" width="9.5703125" style="6" customWidth="1"/>
    <col min="5132" max="5133" width="8.7109375" style="6" bestFit="1" customWidth="1"/>
    <col min="5134" max="5373" width="9.140625" style="6"/>
    <col min="5374" max="5374" width="4.42578125" style="6" customWidth="1"/>
    <col min="5375" max="5375" width="30.28515625" style="6" customWidth="1"/>
    <col min="5376" max="5376" width="14.42578125" style="6" customWidth="1"/>
    <col min="5377" max="5377" width="16.28515625" style="6" customWidth="1"/>
    <col min="5378" max="5378" width="13.28515625" style="6" customWidth="1"/>
    <col min="5379" max="5379" width="9" style="6" bestFit="1" customWidth="1"/>
    <col min="5380" max="5380" width="11.5703125" style="6" customWidth="1"/>
    <col min="5381" max="5381" width="9.7109375" style="6" customWidth="1"/>
    <col min="5382" max="5383" width="9.85546875" style="6" customWidth="1"/>
    <col min="5384" max="5384" width="10.42578125" style="6" customWidth="1"/>
    <col min="5385" max="5385" width="10.5703125" style="6" customWidth="1"/>
    <col min="5386" max="5386" width="9.140625" style="6"/>
    <col min="5387" max="5387" width="9.5703125" style="6" customWidth="1"/>
    <col min="5388" max="5389" width="8.7109375" style="6" bestFit="1" customWidth="1"/>
    <col min="5390" max="5629" width="9.140625" style="6"/>
    <col min="5630" max="5630" width="4.42578125" style="6" customWidth="1"/>
    <col min="5631" max="5631" width="30.28515625" style="6" customWidth="1"/>
    <col min="5632" max="5632" width="14.42578125" style="6" customWidth="1"/>
    <col min="5633" max="5633" width="16.28515625" style="6" customWidth="1"/>
    <col min="5634" max="5634" width="13.28515625" style="6" customWidth="1"/>
    <col min="5635" max="5635" width="9" style="6" bestFit="1" customWidth="1"/>
    <col min="5636" max="5636" width="11.5703125" style="6" customWidth="1"/>
    <col min="5637" max="5637" width="9.7109375" style="6" customWidth="1"/>
    <col min="5638" max="5639" width="9.85546875" style="6" customWidth="1"/>
    <col min="5640" max="5640" width="10.42578125" style="6" customWidth="1"/>
    <col min="5641" max="5641" width="10.5703125" style="6" customWidth="1"/>
    <col min="5642" max="5642" width="9.140625" style="6"/>
    <col min="5643" max="5643" width="9.5703125" style="6" customWidth="1"/>
    <col min="5644" max="5645" width="8.7109375" style="6" bestFit="1" customWidth="1"/>
    <col min="5646" max="5885" width="9.140625" style="6"/>
    <col min="5886" max="5886" width="4.42578125" style="6" customWidth="1"/>
    <col min="5887" max="5887" width="30.28515625" style="6" customWidth="1"/>
    <col min="5888" max="5888" width="14.42578125" style="6" customWidth="1"/>
    <col min="5889" max="5889" width="16.28515625" style="6" customWidth="1"/>
    <col min="5890" max="5890" width="13.28515625" style="6" customWidth="1"/>
    <col min="5891" max="5891" width="9" style="6" bestFit="1" customWidth="1"/>
    <col min="5892" max="5892" width="11.5703125" style="6" customWidth="1"/>
    <col min="5893" max="5893" width="9.7109375" style="6" customWidth="1"/>
    <col min="5894" max="5895" width="9.85546875" style="6" customWidth="1"/>
    <col min="5896" max="5896" width="10.42578125" style="6" customWidth="1"/>
    <col min="5897" max="5897" width="10.5703125" style="6" customWidth="1"/>
    <col min="5898" max="5898" width="9.140625" style="6"/>
    <col min="5899" max="5899" width="9.5703125" style="6" customWidth="1"/>
    <col min="5900" max="5901" width="8.7109375" style="6" bestFit="1" customWidth="1"/>
    <col min="5902" max="6141" width="9.140625" style="6"/>
    <col min="6142" max="6142" width="4.42578125" style="6" customWidth="1"/>
    <col min="6143" max="6143" width="30.28515625" style="6" customWidth="1"/>
    <col min="6144" max="6144" width="14.42578125" style="6" customWidth="1"/>
    <col min="6145" max="6145" width="16.28515625" style="6" customWidth="1"/>
    <col min="6146" max="6146" width="13.28515625" style="6" customWidth="1"/>
    <col min="6147" max="6147" width="9" style="6" bestFit="1" customWidth="1"/>
    <col min="6148" max="6148" width="11.5703125" style="6" customWidth="1"/>
    <col min="6149" max="6149" width="9.7109375" style="6" customWidth="1"/>
    <col min="6150" max="6151" width="9.85546875" style="6" customWidth="1"/>
    <col min="6152" max="6152" width="10.42578125" style="6" customWidth="1"/>
    <col min="6153" max="6153" width="10.5703125" style="6" customWidth="1"/>
    <col min="6154" max="6154" width="9.140625" style="6"/>
    <col min="6155" max="6155" width="9.5703125" style="6" customWidth="1"/>
    <col min="6156" max="6157" width="8.7109375" style="6" bestFit="1" customWidth="1"/>
    <col min="6158" max="6397" width="9.140625" style="6"/>
    <col min="6398" max="6398" width="4.42578125" style="6" customWidth="1"/>
    <col min="6399" max="6399" width="30.28515625" style="6" customWidth="1"/>
    <col min="6400" max="6400" width="14.42578125" style="6" customWidth="1"/>
    <col min="6401" max="6401" width="16.28515625" style="6" customWidth="1"/>
    <col min="6402" max="6402" width="13.28515625" style="6" customWidth="1"/>
    <col min="6403" max="6403" width="9" style="6" bestFit="1" customWidth="1"/>
    <col min="6404" max="6404" width="11.5703125" style="6" customWidth="1"/>
    <col min="6405" max="6405" width="9.7109375" style="6" customWidth="1"/>
    <col min="6406" max="6407" width="9.85546875" style="6" customWidth="1"/>
    <col min="6408" max="6408" width="10.42578125" style="6" customWidth="1"/>
    <col min="6409" max="6409" width="10.5703125" style="6" customWidth="1"/>
    <col min="6410" max="6410" width="9.140625" style="6"/>
    <col min="6411" max="6411" width="9.5703125" style="6" customWidth="1"/>
    <col min="6412" max="6413" width="8.7109375" style="6" bestFit="1" customWidth="1"/>
    <col min="6414" max="6653" width="9.140625" style="6"/>
    <col min="6654" max="6654" width="4.42578125" style="6" customWidth="1"/>
    <col min="6655" max="6655" width="30.28515625" style="6" customWidth="1"/>
    <col min="6656" max="6656" width="14.42578125" style="6" customWidth="1"/>
    <col min="6657" max="6657" width="16.28515625" style="6" customWidth="1"/>
    <col min="6658" max="6658" width="13.28515625" style="6" customWidth="1"/>
    <col min="6659" max="6659" width="9" style="6" bestFit="1" customWidth="1"/>
    <col min="6660" max="6660" width="11.5703125" style="6" customWidth="1"/>
    <col min="6661" max="6661" width="9.7109375" style="6" customWidth="1"/>
    <col min="6662" max="6663" width="9.85546875" style="6" customWidth="1"/>
    <col min="6664" max="6664" width="10.42578125" style="6" customWidth="1"/>
    <col min="6665" max="6665" width="10.5703125" style="6" customWidth="1"/>
    <col min="6666" max="6666" width="9.140625" style="6"/>
    <col min="6667" max="6667" width="9.5703125" style="6" customWidth="1"/>
    <col min="6668" max="6669" width="8.7109375" style="6" bestFit="1" customWidth="1"/>
    <col min="6670" max="6909" width="9.140625" style="6"/>
    <col min="6910" max="6910" width="4.42578125" style="6" customWidth="1"/>
    <col min="6911" max="6911" width="30.28515625" style="6" customWidth="1"/>
    <col min="6912" max="6912" width="14.42578125" style="6" customWidth="1"/>
    <col min="6913" max="6913" width="16.28515625" style="6" customWidth="1"/>
    <col min="6914" max="6914" width="13.28515625" style="6" customWidth="1"/>
    <col min="6915" max="6915" width="9" style="6" bestFit="1" customWidth="1"/>
    <col min="6916" max="6916" width="11.5703125" style="6" customWidth="1"/>
    <col min="6917" max="6917" width="9.7109375" style="6" customWidth="1"/>
    <col min="6918" max="6919" width="9.85546875" style="6" customWidth="1"/>
    <col min="6920" max="6920" width="10.42578125" style="6" customWidth="1"/>
    <col min="6921" max="6921" width="10.5703125" style="6" customWidth="1"/>
    <col min="6922" max="6922" width="9.140625" style="6"/>
    <col min="6923" max="6923" width="9.5703125" style="6" customWidth="1"/>
    <col min="6924" max="6925" width="8.7109375" style="6" bestFit="1" customWidth="1"/>
    <col min="6926" max="7165" width="9.140625" style="6"/>
    <col min="7166" max="7166" width="4.42578125" style="6" customWidth="1"/>
    <col min="7167" max="7167" width="30.28515625" style="6" customWidth="1"/>
    <col min="7168" max="7168" width="14.42578125" style="6" customWidth="1"/>
    <col min="7169" max="7169" width="16.28515625" style="6" customWidth="1"/>
    <col min="7170" max="7170" width="13.28515625" style="6" customWidth="1"/>
    <col min="7171" max="7171" width="9" style="6" bestFit="1" customWidth="1"/>
    <col min="7172" max="7172" width="11.5703125" style="6" customWidth="1"/>
    <col min="7173" max="7173" width="9.7109375" style="6" customWidth="1"/>
    <col min="7174" max="7175" width="9.85546875" style="6" customWidth="1"/>
    <col min="7176" max="7176" width="10.42578125" style="6" customWidth="1"/>
    <col min="7177" max="7177" width="10.5703125" style="6" customWidth="1"/>
    <col min="7178" max="7178" width="9.140625" style="6"/>
    <col min="7179" max="7179" width="9.5703125" style="6" customWidth="1"/>
    <col min="7180" max="7181" width="8.7109375" style="6" bestFit="1" customWidth="1"/>
    <col min="7182" max="7421" width="9.140625" style="6"/>
    <col min="7422" max="7422" width="4.42578125" style="6" customWidth="1"/>
    <col min="7423" max="7423" width="30.28515625" style="6" customWidth="1"/>
    <col min="7424" max="7424" width="14.42578125" style="6" customWidth="1"/>
    <col min="7425" max="7425" width="16.28515625" style="6" customWidth="1"/>
    <col min="7426" max="7426" width="13.28515625" style="6" customWidth="1"/>
    <col min="7427" max="7427" width="9" style="6" bestFit="1" customWidth="1"/>
    <col min="7428" max="7428" width="11.5703125" style="6" customWidth="1"/>
    <col min="7429" max="7429" width="9.7109375" style="6" customWidth="1"/>
    <col min="7430" max="7431" width="9.85546875" style="6" customWidth="1"/>
    <col min="7432" max="7432" width="10.42578125" style="6" customWidth="1"/>
    <col min="7433" max="7433" width="10.5703125" style="6" customWidth="1"/>
    <col min="7434" max="7434" width="9.140625" style="6"/>
    <col min="7435" max="7435" width="9.5703125" style="6" customWidth="1"/>
    <col min="7436" max="7437" width="8.7109375" style="6" bestFit="1" customWidth="1"/>
    <col min="7438" max="7677" width="9.140625" style="6"/>
    <col min="7678" max="7678" width="4.42578125" style="6" customWidth="1"/>
    <col min="7679" max="7679" width="30.28515625" style="6" customWidth="1"/>
    <col min="7680" max="7680" width="14.42578125" style="6" customWidth="1"/>
    <col min="7681" max="7681" width="16.28515625" style="6" customWidth="1"/>
    <col min="7682" max="7682" width="13.28515625" style="6" customWidth="1"/>
    <col min="7683" max="7683" width="9" style="6" bestFit="1" customWidth="1"/>
    <col min="7684" max="7684" width="11.5703125" style="6" customWidth="1"/>
    <col min="7685" max="7685" width="9.7109375" style="6" customWidth="1"/>
    <col min="7686" max="7687" width="9.85546875" style="6" customWidth="1"/>
    <col min="7688" max="7688" width="10.42578125" style="6" customWidth="1"/>
    <col min="7689" max="7689" width="10.5703125" style="6" customWidth="1"/>
    <col min="7690" max="7690" width="9.140625" style="6"/>
    <col min="7691" max="7691" width="9.5703125" style="6" customWidth="1"/>
    <col min="7692" max="7693" width="8.7109375" style="6" bestFit="1" customWidth="1"/>
    <col min="7694" max="7933" width="9.140625" style="6"/>
    <col min="7934" max="7934" width="4.42578125" style="6" customWidth="1"/>
    <col min="7935" max="7935" width="30.28515625" style="6" customWidth="1"/>
    <col min="7936" max="7936" width="14.42578125" style="6" customWidth="1"/>
    <col min="7937" max="7937" width="16.28515625" style="6" customWidth="1"/>
    <col min="7938" max="7938" width="13.28515625" style="6" customWidth="1"/>
    <col min="7939" max="7939" width="9" style="6" bestFit="1" customWidth="1"/>
    <col min="7940" max="7940" width="11.5703125" style="6" customWidth="1"/>
    <col min="7941" max="7941" width="9.7109375" style="6" customWidth="1"/>
    <col min="7942" max="7943" width="9.85546875" style="6" customWidth="1"/>
    <col min="7944" max="7944" width="10.42578125" style="6" customWidth="1"/>
    <col min="7945" max="7945" width="10.5703125" style="6" customWidth="1"/>
    <col min="7946" max="7946" width="9.140625" style="6"/>
    <col min="7947" max="7947" width="9.5703125" style="6" customWidth="1"/>
    <col min="7948" max="7949" width="8.7109375" style="6" bestFit="1" customWidth="1"/>
    <col min="7950" max="8189" width="9.140625" style="6"/>
    <col min="8190" max="8190" width="4.42578125" style="6" customWidth="1"/>
    <col min="8191" max="8191" width="30.28515625" style="6" customWidth="1"/>
    <col min="8192" max="8192" width="14.42578125" style="6" customWidth="1"/>
    <col min="8193" max="8193" width="16.28515625" style="6" customWidth="1"/>
    <col min="8194" max="8194" width="13.28515625" style="6" customWidth="1"/>
    <col min="8195" max="8195" width="9" style="6" bestFit="1" customWidth="1"/>
    <col min="8196" max="8196" width="11.5703125" style="6" customWidth="1"/>
    <col min="8197" max="8197" width="9.7109375" style="6" customWidth="1"/>
    <col min="8198" max="8199" width="9.85546875" style="6" customWidth="1"/>
    <col min="8200" max="8200" width="10.42578125" style="6" customWidth="1"/>
    <col min="8201" max="8201" width="10.5703125" style="6" customWidth="1"/>
    <col min="8202" max="8202" width="9.140625" style="6"/>
    <col min="8203" max="8203" width="9.5703125" style="6" customWidth="1"/>
    <col min="8204" max="8205" width="8.7109375" style="6" bestFit="1" customWidth="1"/>
    <col min="8206" max="8445" width="9.140625" style="6"/>
    <col min="8446" max="8446" width="4.42578125" style="6" customWidth="1"/>
    <col min="8447" max="8447" width="30.28515625" style="6" customWidth="1"/>
    <col min="8448" max="8448" width="14.42578125" style="6" customWidth="1"/>
    <col min="8449" max="8449" width="16.28515625" style="6" customWidth="1"/>
    <col min="8450" max="8450" width="13.28515625" style="6" customWidth="1"/>
    <col min="8451" max="8451" width="9" style="6" bestFit="1" customWidth="1"/>
    <col min="8452" max="8452" width="11.5703125" style="6" customWidth="1"/>
    <col min="8453" max="8453" width="9.7109375" style="6" customWidth="1"/>
    <col min="8454" max="8455" width="9.85546875" style="6" customWidth="1"/>
    <col min="8456" max="8456" width="10.42578125" style="6" customWidth="1"/>
    <col min="8457" max="8457" width="10.5703125" style="6" customWidth="1"/>
    <col min="8458" max="8458" width="9.140625" style="6"/>
    <col min="8459" max="8459" width="9.5703125" style="6" customWidth="1"/>
    <col min="8460" max="8461" width="8.7109375" style="6" bestFit="1" customWidth="1"/>
    <col min="8462" max="8701" width="9.140625" style="6"/>
    <col min="8702" max="8702" width="4.42578125" style="6" customWidth="1"/>
    <col min="8703" max="8703" width="30.28515625" style="6" customWidth="1"/>
    <col min="8704" max="8704" width="14.42578125" style="6" customWidth="1"/>
    <col min="8705" max="8705" width="16.28515625" style="6" customWidth="1"/>
    <col min="8706" max="8706" width="13.28515625" style="6" customWidth="1"/>
    <col min="8707" max="8707" width="9" style="6" bestFit="1" customWidth="1"/>
    <col min="8708" max="8708" width="11.5703125" style="6" customWidth="1"/>
    <col min="8709" max="8709" width="9.7109375" style="6" customWidth="1"/>
    <col min="8710" max="8711" width="9.85546875" style="6" customWidth="1"/>
    <col min="8712" max="8712" width="10.42578125" style="6" customWidth="1"/>
    <col min="8713" max="8713" width="10.5703125" style="6" customWidth="1"/>
    <col min="8714" max="8714" width="9.140625" style="6"/>
    <col min="8715" max="8715" width="9.5703125" style="6" customWidth="1"/>
    <col min="8716" max="8717" width="8.7109375" style="6" bestFit="1" customWidth="1"/>
    <col min="8718" max="8957" width="9.140625" style="6"/>
    <col min="8958" max="8958" width="4.42578125" style="6" customWidth="1"/>
    <col min="8959" max="8959" width="30.28515625" style="6" customWidth="1"/>
    <col min="8960" max="8960" width="14.42578125" style="6" customWidth="1"/>
    <col min="8961" max="8961" width="16.28515625" style="6" customWidth="1"/>
    <col min="8962" max="8962" width="13.28515625" style="6" customWidth="1"/>
    <col min="8963" max="8963" width="9" style="6" bestFit="1" customWidth="1"/>
    <col min="8964" max="8964" width="11.5703125" style="6" customWidth="1"/>
    <col min="8965" max="8965" width="9.7109375" style="6" customWidth="1"/>
    <col min="8966" max="8967" width="9.85546875" style="6" customWidth="1"/>
    <col min="8968" max="8968" width="10.42578125" style="6" customWidth="1"/>
    <col min="8969" max="8969" width="10.5703125" style="6" customWidth="1"/>
    <col min="8970" max="8970" width="9.140625" style="6"/>
    <col min="8971" max="8971" width="9.5703125" style="6" customWidth="1"/>
    <col min="8972" max="8973" width="8.7109375" style="6" bestFit="1" customWidth="1"/>
    <col min="8974" max="9213" width="9.140625" style="6"/>
    <col min="9214" max="9214" width="4.42578125" style="6" customWidth="1"/>
    <col min="9215" max="9215" width="30.28515625" style="6" customWidth="1"/>
    <col min="9216" max="9216" width="14.42578125" style="6" customWidth="1"/>
    <col min="9217" max="9217" width="16.28515625" style="6" customWidth="1"/>
    <col min="9218" max="9218" width="13.28515625" style="6" customWidth="1"/>
    <col min="9219" max="9219" width="9" style="6" bestFit="1" customWidth="1"/>
    <col min="9220" max="9220" width="11.5703125" style="6" customWidth="1"/>
    <col min="9221" max="9221" width="9.7109375" style="6" customWidth="1"/>
    <col min="9222" max="9223" width="9.85546875" style="6" customWidth="1"/>
    <col min="9224" max="9224" width="10.42578125" style="6" customWidth="1"/>
    <col min="9225" max="9225" width="10.5703125" style="6" customWidth="1"/>
    <col min="9226" max="9226" width="9.140625" style="6"/>
    <col min="9227" max="9227" width="9.5703125" style="6" customWidth="1"/>
    <col min="9228" max="9229" width="8.7109375" style="6" bestFit="1" customWidth="1"/>
    <col min="9230" max="9469" width="9.140625" style="6"/>
    <col min="9470" max="9470" width="4.42578125" style="6" customWidth="1"/>
    <col min="9471" max="9471" width="30.28515625" style="6" customWidth="1"/>
    <col min="9472" max="9472" width="14.42578125" style="6" customWidth="1"/>
    <col min="9473" max="9473" width="16.28515625" style="6" customWidth="1"/>
    <col min="9474" max="9474" width="13.28515625" style="6" customWidth="1"/>
    <col min="9475" max="9475" width="9" style="6" bestFit="1" customWidth="1"/>
    <col min="9476" max="9476" width="11.5703125" style="6" customWidth="1"/>
    <col min="9477" max="9477" width="9.7109375" style="6" customWidth="1"/>
    <col min="9478" max="9479" width="9.85546875" style="6" customWidth="1"/>
    <col min="9480" max="9480" width="10.42578125" style="6" customWidth="1"/>
    <col min="9481" max="9481" width="10.5703125" style="6" customWidth="1"/>
    <col min="9482" max="9482" width="9.140625" style="6"/>
    <col min="9483" max="9483" width="9.5703125" style="6" customWidth="1"/>
    <col min="9484" max="9485" width="8.7109375" style="6" bestFit="1" customWidth="1"/>
    <col min="9486" max="9725" width="9.140625" style="6"/>
    <col min="9726" max="9726" width="4.42578125" style="6" customWidth="1"/>
    <col min="9727" max="9727" width="30.28515625" style="6" customWidth="1"/>
    <col min="9728" max="9728" width="14.42578125" style="6" customWidth="1"/>
    <col min="9729" max="9729" width="16.28515625" style="6" customWidth="1"/>
    <col min="9730" max="9730" width="13.28515625" style="6" customWidth="1"/>
    <col min="9731" max="9731" width="9" style="6" bestFit="1" customWidth="1"/>
    <col min="9732" max="9732" width="11.5703125" style="6" customWidth="1"/>
    <col min="9733" max="9733" width="9.7109375" style="6" customWidth="1"/>
    <col min="9734" max="9735" width="9.85546875" style="6" customWidth="1"/>
    <col min="9736" max="9736" width="10.42578125" style="6" customWidth="1"/>
    <col min="9737" max="9737" width="10.5703125" style="6" customWidth="1"/>
    <col min="9738" max="9738" width="9.140625" style="6"/>
    <col min="9739" max="9739" width="9.5703125" style="6" customWidth="1"/>
    <col min="9740" max="9741" width="8.7109375" style="6" bestFit="1" customWidth="1"/>
    <col min="9742" max="9981" width="9.140625" style="6"/>
    <col min="9982" max="9982" width="4.42578125" style="6" customWidth="1"/>
    <col min="9983" max="9983" width="30.28515625" style="6" customWidth="1"/>
    <col min="9984" max="9984" width="14.42578125" style="6" customWidth="1"/>
    <col min="9985" max="9985" width="16.28515625" style="6" customWidth="1"/>
    <col min="9986" max="9986" width="13.28515625" style="6" customWidth="1"/>
    <col min="9987" max="9987" width="9" style="6" bestFit="1" customWidth="1"/>
    <col min="9988" max="9988" width="11.5703125" style="6" customWidth="1"/>
    <col min="9989" max="9989" width="9.7109375" style="6" customWidth="1"/>
    <col min="9990" max="9991" width="9.85546875" style="6" customWidth="1"/>
    <col min="9992" max="9992" width="10.42578125" style="6" customWidth="1"/>
    <col min="9993" max="9993" width="10.5703125" style="6" customWidth="1"/>
    <col min="9994" max="9994" width="9.140625" style="6"/>
    <col min="9995" max="9995" width="9.5703125" style="6" customWidth="1"/>
    <col min="9996" max="9997" width="8.7109375" style="6" bestFit="1" customWidth="1"/>
    <col min="9998" max="10237" width="9.140625" style="6"/>
    <col min="10238" max="10238" width="4.42578125" style="6" customWidth="1"/>
    <col min="10239" max="10239" width="30.28515625" style="6" customWidth="1"/>
    <col min="10240" max="10240" width="14.42578125" style="6" customWidth="1"/>
    <col min="10241" max="10241" width="16.28515625" style="6" customWidth="1"/>
    <col min="10242" max="10242" width="13.28515625" style="6" customWidth="1"/>
    <col min="10243" max="10243" width="9" style="6" bestFit="1" customWidth="1"/>
    <col min="10244" max="10244" width="11.5703125" style="6" customWidth="1"/>
    <col min="10245" max="10245" width="9.7109375" style="6" customWidth="1"/>
    <col min="10246" max="10247" width="9.85546875" style="6" customWidth="1"/>
    <col min="10248" max="10248" width="10.42578125" style="6" customWidth="1"/>
    <col min="10249" max="10249" width="10.5703125" style="6" customWidth="1"/>
    <col min="10250" max="10250" width="9.140625" style="6"/>
    <col min="10251" max="10251" width="9.5703125" style="6" customWidth="1"/>
    <col min="10252" max="10253" width="8.7109375" style="6" bestFit="1" customWidth="1"/>
    <col min="10254" max="10493" width="9.140625" style="6"/>
    <col min="10494" max="10494" width="4.42578125" style="6" customWidth="1"/>
    <col min="10495" max="10495" width="30.28515625" style="6" customWidth="1"/>
    <col min="10496" max="10496" width="14.42578125" style="6" customWidth="1"/>
    <col min="10497" max="10497" width="16.28515625" style="6" customWidth="1"/>
    <col min="10498" max="10498" width="13.28515625" style="6" customWidth="1"/>
    <col min="10499" max="10499" width="9" style="6" bestFit="1" customWidth="1"/>
    <col min="10500" max="10500" width="11.5703125" style="6" customWidth="1"/>
    <col min="10501" max="10501" width="9.7109375" style="6" customWidth="1"/>
    <col min="10502" max="10503" width="9.85546875" style="6" customWidth="1"/>
    <col min="10504" max="10504" width="10.42578125" style="6" customWidth="1"/>
    <col min="10505" max="10505" width="10.5703125" style="6" customWidth="1"/>
    <col min="10506" max="10506" width="9.140625" style="6"/>
    <col min="10507" max="10507" width="9.5703125" style="6" customWidth="1"/>
    <col min="10508" max="10509" width="8.7109375" style="6" bestFit="1" customWidth="1"/>
    <col min="10510" max="10749" width="9.140625" style="6"/>
    <col min="10750" max="10750" width="4.42578125" style="6" customWidth="1"/>
    <col min="10751" max="10751" width="30.28515625" style="6" customWidth="1"/>
    <col min="10752" max="10752" width="14.42578125" style="6" customWidth="1"/>
    <col min="10753" max="10753" width="16.28515625" style="6" customWidth="1"/>
    <col min="10754" max="10754" width="13.28515625" style="6" customWidth="1"/>
    <col min="10755" max="10755" width="9" style="6" bestFit="1" customWidth="1"/>
    <col min="10756" max="10756" width="11.5703125" style="6" customWidth="1"/>
    <col min="10757" max="10757" width="9.7109375" style="6" customWidth="1"/>
    <col min="10758" max="10759" width="9.85546875" style="6" customWidth="1"/>
    <col min="10760" max="10760" width="10.42578125" style="6" customWidth="1"/>
    <col min="10761" max="10761" width="10.5703125" style="6" customWidth="1"/>
    <col min="10762" max="10762" width="9.140625" style="6"/>
    <col min="10763" max="10763" width="9.5703125" style="6" customWidth="1"/>
    <col min="10764" max="10765" width="8.7109375" style="6" bestFit="1" customWidth="1"/>
    <col min="10766" max="11005" width="9.140625" style="6"/>
    <col min="11006" max="11006" width="4.42578125" style="6" customWidth="1"/>
    <col min="11007" max="11007" width="30.28515625" style="6" customWidth="1"/>
    <col min="11008" max="11008" width="14.42578125" style="6" customWidth="1"/>
    <col min="11009" max="11009" width="16.28515625" style="6" customWidth="1"/>
    <col min="11010" max="11010" width="13.28515625" style="6" customWidth="1"/>
    <col min="11011" max="11011" width="9" style="6" bestFit="1" customWidth="1"/>
    <col min="11012" max="11012" width="11.5703125" style="6" customWidth="1"/>
    <col min="11013" max="11013" width="9.7109375" style="6" customWidth="1"/>
    <col min="11014" max="11015" width="9.85546875" style="6" customWidth="1"/>
    <col min="11016" max="11016" width="10.42578125" style="6" customWidth="1"/>
    <col min="11017" max="11017" width="10.5703125" style="6" customWidth="1"/>
    <col min="11018" max="11018" width="9.140625" style="6"/>
    <col min="11019" max="11019" width="9.5703125" style="6" customWidth="1"/>
    <col min="11020" max="11021" width="8.7109375" style="6" bestFit="1" customWidth="1"/>
    <col min="11022" max="11261" width="9.140625" style="6"/>
    <col min="11262" max="11262" width="4.42578125" style="6" customWidth="1"/>
    <col min="11263" max="11263" width="30.28515625" style="6" customWidth="1"/>
    <col min="11264" max="11264" width="14.42578125" style="6" customWidth="1"/>
    <col min="11265" max="11265" width="16.28515625" style="6" customWidth="1"/>
    <col min="11266" max="11266" width="13.28515625" style="6" customWidth="1"/>
    <col min="11267" max="11267" width="9" style="6" bestFit="1" customWidth="1"/>
    <col min="11268" max="11268" width="11.5703125" style="6" customWidth="1"/>
    <col min="11269" max="11269" width="9.7109375" style="6" customWidth="1"/>
    <col min="11270" max="11271" width="9.85546875" style="6" customWidth="1"/>
    <col min="11272" max="11272" width="10.42578125" style="6" customWidth="1"/>
    <col min="11273" max="11273" width="10.5703125" style="6" customWidth="1"/>
    <col min="11274" max="11274" width="9.140625" style="6"/>
    <col min="11275" max="11275" width="9.5703125" style="6" customWidth="1"/>
    <col min="11276" max="11277" width="8.7109375" style="6" bestFit="1" customWidth="1"/>
    <col min="11278" max="11517" width="9.140625" style="6"/>
    <col min="11518" max="11518" width="4.42578125" style="6" customWidth="1"/>
    <col min="11519" max="11519" width="30.28515625" style="6" customWidth="1"/>
    <col min="11520" max="11520" width="14.42578125" style="6" customWidth="1"/>
    <col min="11521" max="11521" width="16.28515625" style="6" customWidth="1"/>
    <col min="11522" max="11522" width="13.28515625" style="6" customWidth="1"/>
    <col min="11523" max="11523" width="9" style="6" bestFit="1" customWidth="1"/>
    <col min="11524" max="11524" width="11.5703125" style="6" customWidth="1"/>
    <col min="11525" max="11525" width="9.7109375" style="6" customWidth="1"/>
    <col min="11526" max="11527" width="9.85546875" style="6" customWidth="1"/>
    <col min="11528" max="11528" width="10.42578125" style="6" customWidth="1"/>
    <col min="11529" max="11529" width="10.5703125" style="6" customWidth="1"/>
    <col min="11530" max="11530" width="9.140625" style="6"/>
    <col min="11531" max="11531" width="9.5703125" style="6" customWidth="1"/>
    <col min="11532" max="11533" width="8.7109375" style="6" bestFit="1" customWidth="1"/>
    <col min="11534" max="11773" width="9.140625" style="6"/>
    <col min="11774" max="11774" width="4.42578125" style="6" customWidth="1"/>
    <col min="11775" max="11775" width="30.28515625" style="6" customWidth="1"/>
    <col min="11776" max="11776" width="14.42578125" style="6" customWidth="1"/>
    <col min="11777" max="11777" width="16.28515625" style="6" customWidth="1"/>
    <col min="11778" max="11778" width="13.28515625" style="6" customWidth="1"/>
    <col min="11779" max="11779" width="9" style="6" bestFit="1" customWidth="1"/>
    <col min="11780" max="11780" width="11.5703125" style="6" customWidth="1"/>
    <col min="11781" max="11781" width="9.7109375" style="6" customWidth="1"/>
    <col min="11782" max="11783" width="9.85546875" style="6" customWidth="1"/>
    <col min="11784" max="11784" width="10.42578125" style="6" customWidth="1"/>
    <col min="11785" max="11785" width="10.5703125" style="6" customWidth="1"/>
    <col min="11786" max="11786" width="9.140625" style="6"/>
    <col min="11787" max="11787" width="9.5703125" style="6" customWidth="1"/>
    <col min="11788" max="11789" width="8.7109375" style="6" bestFit="1" customWidth="1"/>
    <col min="11790" max="12029" width="9.140625" style="6"/>
    <col min="12030" max="12030" width="4.42578125" style="6" customWidth="1"/>
    <col min="12031" max="12031" width="30.28515625" style="6" customWidth="1"/>
    <col min="12032" max="12032" width="14.42578125" style="6" customWidth="1"/>
    <col min="12033" max="12033" width="16.28515625" style="6" customWidth="1"/>
    <col min="12034" max="12034" width="13.28515625" style="6" customWidth="1"/>
    <col min="12035" max="12035" width="9" style="6" bestFit="1" customWidth="1"/>
    <col min="12036" max="12036" width="11.5703125" style="6" customWidth="1"/>
    <col min="12037" max="12037" width="9.7109375" style="6" customWidth="1"/>
    <col min="12038" max="12039" width="9.85546875" style="6" customWidth="1"/>
    <col min="12040" max="12040" width="10.42578125" style="6" customWidth="1"/>
    <col min="12041" max="12041" width="10.5703125" style="6" customWidth="1"/>
    <col min="12042" max="12042" width="9.140625" style="6"/>
    <col min="12043" max="12043" width="9.5703125" style="6" customWidth="1"/>
    <col min="12044" max="12045" width="8.7109375" style="6" bestFit="1" customWidth="1"/>
    <col min="12046" max="12285" width="9.140625" style="6"/>
    <col min="12286" max="12286" width="4.42578125" style="6" customWidth="1"/>
    <col min="12287" max="12287" width="30.28515625" style="6" customWidth="1"/>
    <col min="12288" max="12288" width="14.42578125" style="6" customWidth="1"/>
    <col min="12289" max="12289" width="16.28515625" style="6" customWidth="1"/>
    <col min="12290" max="12290" width="13.28515625" style="6" customWidth="1"/>
    <col min="12291" max="12291" width="9" style="6" bestFit="1" customWidth="1"/>
    <col min="12292" max="12292" width="11.5703125" style="6" customWidth="1"/>
    <col min="12293" max="12293" width="9.7109375" style="6" customWidth="1"/>
    <col min="12294" max="12295" width="9.85546875" style="6" customWidth="1"/>
    <col min="12296" max="12296" width="10.42578125" style="6" customWidth="1"/>
    <col min="12297" max="12297" width="10.5703125" style="6" customWidth="1"/>
    <col min="12298" max="12298" width="9.140625" style="6"/>
    <col min="12299" max="12299" width="9.5703125" style="6" customWidth="1"/>
    <col min="12300" max="12301" width="8.7109375" style="6" bestFit="1" customWidth="1"/>
    <col min="12302" max="12541" width="9.140625" style="6"/>
    <col min="12542" max="12542" width="4.42578125" style="6" customWidth="1"/>
    <col min="12543" max="12543" width="30.28515625" style="6" customWidth="1"/>
    <col min="12544" max="12544" width="14.42578125" style="6" customWidth="1"/>
    <col min="12545" max="12545" width="16.28515625" style="6" customWidth="1"/>
    <col min="12546" max="12546" width="13.28515625" style="6" customWidth="1"/>
    <col min="12547" max="12547" width="9" style="6" bestFit="1" customWidth="1"/>
    <col min="12548" max="12548" width="11.5703125" style="6" customWidth="1"/>
    <col min="12549" max="12549" width="9.7109375" style="6" customWidth="1"/>
    <col min="12550" max="12551" width="9.85546875" style="6" customWidth="1"/>
    <col min="12552" max="12552" width="10.42578125" style="6" customWidth="1"/>
    <col min="12553" max="12553" width="10.5703125" style="6" customWidth="1"/>
    <col min="12554" max="12554" width="9.140625" style="6"/>
    <col min="12555" max="12555" width="9.5703125" style="6" customWidth="1"/>
    <col min="12556" max="12557" width="8.7109375" style="6" bestFit="1" customWidth="1"/>
    <col min="12558" max="12797" width="9.140625" style="6"/>
    <col min="12798" max="12798" width="4.42578125" style="6" customWidth="1"/>
    <col min="12799" max="12799" width="30.28515625" style="6" customWidth="1"/>
    <col min="12800" max="12800" width="14.42578125" style="6" customWidth="1"/>
    <col min="12801" max="12801" width="16.28515625" style="6" customWidth="1"/>
    <col min="12802" max="12802" width="13.28515625" style="6" customWidth="1"/>
    <col min="12803" max="12803" width="9" style="6" bestFit="1" customWidth="1"/>
    <col min="12804" max="12804" width="11.5703125" style="6" customWidth="1"/>
    <col min="12805" max="12805" width="9.7109375" style="6" customWidth="1"/>
    <col min="12806" max="12807" width="9.85546875" style="6" customWidth="1"/>
    <col min="12808" max="12808" width="10.42578125" style="6" customWidth="1"/>
    <col min="12809" max="12809" width="10.5703125" style="6" customWidth="1"/>
    <col min="12810" max="12810" width="9.140625" style="6"/>
    <col min="12811" max="12811" width="9.5703125" style="6" customWidth="1"/>
    <col min="12812" max="12813" width="8.7109375" style="6" bestFit="1" customWidth="1"/>
    <col min="12814" max="13053" width="9.140625" style="6"/>
    <col min="13054" max="13054" width="4.42578125" style="6" customWidth="1"/>
    <col min="13055" max="13055" width="30.28515625" style="6" customWidth="1"/>
    <col min="13056" max="13056" width="14.42578125" style="6" customWidth="1"/>
    <col min="13057" max="13057" width="16.28515625" style="6" customWidth="1"/>
    <col min="13058" max="13058" width="13.28515625" style="6" customWidth="1"/>
    <col min="13059" max="13059" width="9" style="6" bestFit="1" customWidth="1"/>
    <col min="13060" max="13060" width="11.5703125" style="6" customWidth="1"/>
    <col min="13061" max="13061" width="9.7109375" style="6" customWidth="1"/>
    <col min="13062" max="13063" width="9.85546875" style="6" customWidth="1"/>
    <col min="13064" max="13064" width="10.42578125" style="6" customWidth="1"/>
    <col min="13065" max="13065" width="10.5703125" style="6" customWidth="1"/>
    <col min="13066" max="13066" width="9.140625" style="6"/>
    <col min="13067" max="13067" width="9.5703125" style="6" customWidth="1"/>
    <col min="13068" max="13069" width="8.7109375" style="6" bestFit="1" customWidth="1"/>
    <col min="13070" max="13309" width="9.140625" style="6"/>
    <col min="13310" max="13310" width="4.42578125" style="6" customWidth="1"/>
    <col min="13311" max="13311" width="30.28515625" style="6" customWidth="1"/>
    <col min="13312" max="13312" width="14.42578125" style="6" customWidth="1"/>
    <col min="13313" max="13313" width="16.28515625" style="6" customWidth="1"/>
    <col min="13314" max="13314" width="13.28515625" style="6" customWidth="1"/>
    <col min="13315" max="13315" width="9" style="6" bestFit="1" customWidth="1"/>
    <col min="13316" max="13316" width="11.5703125" style="6" customWidth="1"/>
    <col min="13317" max="13317" width="9.7109375" style="6" customWidth="1"/>
    <col min="13318" max="13319" width="9.85546875" style="6" customWidth="1"/>
    <col min="13320" max="13320" width="10.42578125" style="6" customWidth="1"/>
    <col min="13321" max="13321" width="10.5703125" style="6" customWidth="1"/>
    <col min="13322" max="13322" width="9.140625" style="6"/>
    <col min="13323" max="13323" width="9.5703125" style="6" customWidth="1"/>
    <col min="13324" max="13325" width="8.7109375" style="6" bestFit="1" customWidth="1"/>
    <col min="13326" max="13565" width="9.140625" style="6"/>
    <col min="13566" max="13566" width="4.42578125" style="6" customWidth="1"/>
    <col min="13567" max="13567" width="30.28515625" style="6" customWidth="1"/>
    <col min="13568" max="13568" width="14.42578125" style="6" customWidth="1"/>
    <col min="13569" max="13569" width="16.28515625" style="6" customWidth="1"/>
    <col min="13570" max="13570" width="13.28515625" style="6" customWidth="1"/>
    <col min="13571" max="13571" width="9" style="6" bestFit="1" customWidth="1"/>
    <col min="13572" max="13572" width="11.5703125" style="6" customWidth="1"/>
    <col min="13573" max="13573" width="9.7109375" style="6" customWidth="1"/>
    <col min="13574" max="13575" width="9.85546875" style="6" customWidth="1"/>
    <col min="13576" max="13576" width="10.42578125" style="6" customWidth="1"/>
    <col min="13577" max="13577" width="10.5703125" style="6" customWidth="1"/>
    <col min="13578" max="13578" width="9.140625" style="6"/>
    <col min="13579" max="13579" width="9.5703125" style="6" customWidth="1"/>
    <col min="13580" max="13581" width="8.7109375" style="6" bestFit="1" customWidth="1"/>
    <col min="13582" max="13821" width="9.140625" style="6"/>
    <col min="13822" max="13822" width="4.42578125" style="6" customWidth="1"/>
    <col min="13823" max="13823" width="30.28515625" style="6" customWidth="1"/>
    <col min="13824" max="13824" width="14.42578125" style="6" customWidth="1"/>
    <col min="13825" max="13825" width="16.28515625" style="6" customWidth="1"/>
    <col min="13826" max="13826" width="13.28515625" style="6" customWidth="1"/>
    <col min="13827" max="13827" width="9" style="6" bestFit="1" customWidth="1"/>
    <col min="13828" max="13828" width="11.5703125" style="6" customWidth="1"/>
    <col min="13829" max="13829" width="9.7109375" style="6" customWidth="1"/>
    <col min="13830" max="13831" width="9.85546875" style="6" customWidth="1"/>
    <col min="13832" max="13832" width="10.42578125" style="6" customWidth="1"/>
    <col min="13833" max="13833" width="10.5703125" style="6" customWidth="1"/>
    <col min="13834" max="13834" width="9.140625" style="6"/>
    <col min="13835" max="13835" width="9.5703125" style="6" customWidth="1"/>
    <col min="13836" max="13837" width="8.7109375" style="6" bestFit="1" customWidth="1"/>
    <col min="13838" max="14077" width="9.140625" style="6"/>
    <col min="14078" max="14078" width="4.42578125" style="6" customWidth="1"/>
    <col min="14079" max="14079" width="30.28515625" style="6" customWidth="1"/>
    <col min="14080" max="14080" width="14.42578125" style="6" customWidth="1"/>
    <col min="14081" max="14081" width="16.28515625" style="6" customWidth="1"/>
    <col min="14082" max="14082" width="13.28515625" style="6" customWidth="1"/>
    <col min="14083" max="14083" width="9" style="6" bestFit="1" customWidth="1"/>
    <col min="14084" max="14084" width="11.5703125" style="6" customWidth="1"/>
    <col min="14085" max="14085" width="9.7109375" style="6" customWidth="1"/>
    <col min="14086" max="14087" width="9.85546875" style="6" customWidth="1"/>
    <col min="14088" max="14088" width="10.42578125" style="6" customWidth="1"/>
    <col min="14089" max="14089" width="10.5703125" style="6" customWidth="1"/>
    <col min="14090" max="14090" width="9.140625" style="6"/>
    <col min="14091" max="14091" width="9.5703125" style="6" customWidth="1"/>
    <col min="14092" max="14093" width="8.7109375" style="6" bestFit="1" customWidth="1"/>
    <col min="14094" max="14333" width="9.140625" style="6"/>
    <col min="14334" max="14334" width="4.42578125" style="6" customWidth="1"/>
    <col min="14335" max="14335" width="30.28515625" style="6" customWidth="1"/>
    <col min="14336" max="14336" width="14.42578125" style="6" customWidth="1"/>
    <col min="14337" max="14337" width="16.28515625" style="6" customWidth="1"/>
    <col min="14338" max="14338" width="13.28515625" style="6" customWidth="1"/>
    <col min="14339" max="14339" width="9" style="6" bestFit="1" customWidth="1"/>
    <col min="14340" max="14340" width="11.5703125" style="6" customWidth="1"/>
    <col min="14341" max="14341" width="9.7109375" style="6" customWidth="1"/>
    <col min="14342" max="14343" width="9.85546875" style="6" customWidth="1"/>
    <col min="14344" max="14344" width="10.42578125" style="6" customWidth="1"/>
    <col min="14345" max="14345" width="10.5703125" style="6" customWidth="1"/>
    <col min="14346" max="14346" width="9.140625" style="6"/>
    <col min="14347" max="14347" width="9.5703125" style="6" customWidth="1"/>
    <col min="14348" max="14349" width="8.7109375" style="6" bestFit="1" customWidth="1"/>
    <col min="14350" max="14589" width="9.140625" style="6"/>
    <col min="14590" max="14590" width="4.42578125" style="6" customWidth="1"/>
    <col min="14591" max="14591" width="30.28515625" style="6" customWidth="1"/>
    <col min="14592" max="14592" width="14.42578125" style="6" customWidth="1"/>
    <col min="14593" max="14593" width="16.28515625" style="6" customWidth="1"/>
    <col min="14594" max="14594" width="13.28515625" style="6" customWidth="1"/>
    <col min="14595" max="14595" width="9" style="6" bestFit="1" customWidth="1"/>
    <col min="14596" max="14596" width="11.5703125" style="6" customWidth="1"/>
    <col min="14597" max="14597" width="9.7109375" style="6" customWidth="1"/>
    <col min="14598" max="14599" width="9.85546875" style="6" customWidth="1"/>
    <col min="14600" max="14600" width="10.42578125" style="6" customWidth="1"/>
    <col min="14601" max="14601" width="10.5703125" style="6" customWidth="1"/>
    <col min="14602" max="14602" width="9.140625" style="6"/>
    <col min="14603" max="14603" width="9.5703125" style="6" customWidth="1"/>
    <col min="14604" max="14605" width="8.7109375" style="6" bestFit="1" customWidth="1"/>
    <col min="14606" max="14845" width="9.140625" style="6"/>
    <col min="14846" max="14846" width="4.42578125" style="6" customWidth="1"/>
    <col min="14847" max="14847" width="30.28515625" style="6" customWidth="1"/>
    <col min="14848" max="14848" width="14.42578125" style="6" customWidth="1"/>
    <col min="14849" max="14849" width="16.28515625" style="6" customWidth="1"/>
    <col min="14850" max="14850" width="13.28515625" style="6" customWidth="1"/>
    <col min="14851" max="14851" width="9" style="6" bestFit="1" customWidth="1"/>
    <col min="14852" max="14852" width="11.5703125" style="6" customWidth="1"/>
    <col min="14853" max="14853" width="9.7109375" style="6" customWidth="1"/>
    <col min="14854" max="14855" width="9.85546875" style="6" customWidth="1"/>
    <col min="14856" max="14856" width="10.42578125" style="6" customWidth="1"/>
    <col min="14857" max="14857" width="10.5703125" style="6" customWidth="1"/>
    <col min="14858" max="14858" width="9.140625" style="6"/>
    <col min="14859" max="14859" width="9.5703125" style="6" customWidth="1"/>
    <col min="14860" max="14861" width="8.7109375" style="6" bestFit="1" customWidth="1"/>
    <col min="14862" max="15101" width="9.140625" style="6"/>
    <col min="15102" max="15102" width="4.42578125" style="6" customWidth="1"/>
    <col min="15103" max="15103" width="30.28515625" style="6" customWidth="1"/>
    <col min="15104" max="15104" width="14.42578125" style="6" customWidth="1"/>
    <col min="15105" max="15105" width="16.28515625" style="6" customWidth="1"/>
    <col min="15106" max="15106" width="13.28515625" style="6" customWidth="1"/>
    <col min="15107" max="15107" width="9" style="6" bestFit="1" customWidth="1"/>
    <col min="15108" max="15108" width="11.5703125" style="6" customWidth="1"/>
    <col min="15109" max="15109" width="9.7109375" style="6" customWidth="1"/>
    <col min="15110" max="15111" width="9.85546875" style="6" customWidth="1"/>
    <col min="15112" max="15112" width="10.42578125" style="6" customWidth="1"/>
    <col min="15113" max="15113" width="10.5703125" style="6" customWidth="1"/>
    <col min="15114" max="15114" width="9.140625" style="6"/>
    <col min="15115" max="15115" width="9.5703125" style="6" customWidth="1"/>
    <col min="15116" max="15117" width="8.7109375" style="6" bestFit="1" customWidth="1"/>
    <col min="15118" max="15357" width="9.140625" style="6"/>
    <col min="15358" max="15358" width="4.42578125" style="6" customWidth="1"/>
    <col min="15359" max="15359" width="30.28515625" style="6" customWidth="1"/>
    <col min="15360" max="15360" width="14.42578125" style="6" customWidth="1"/>
    <col min="15361" max="15361" width="16.28515625" style="6" customWidth="1"/>
    <col min="15362" max="15362" width="13.28515625" style="6" customWidth="1"/>
    <col min="15363" max="15363" width="9" style="6" bestFit="1" customWidth="1"/>
    <col min="15364" max="15364" width="11.5703125" style="6" customWidth="1"/>
    <col min="15365" max="15365" width="9.7109375" style="6" customWidth="1"/>
    <col min="15366" max="15367" width="9.85546875" style="6" customWidth="1"/>
    <col min="15368" max="15368" width="10.42578125" style="6" customWidth="1"/>
    <col min="15369" max="15369" width="10.5703125" style="6" customWidth="1"/>
    <col min="15370" max="15370" width="9.140625" style="6"/>
    <col min="15371" max="15371" width="9.5703125" style="6" customWidth="1"/>
    <col min="15372" max="15373" width="8.7109375" style="6" bestFit="1" customWidth="1"/>
    <col min="15374" max="15613" width="9.140625" style="6"/>
    <col min="15614" max="15614" width="4.42578125" style="6" customWidth="1"/>
    <col min="15615" max="15615" width="30.28515625" style="6" customWidth="1"/>
    <col min="15616" max="15616" width="14.42578125" style="6" customWidth="1"/>
    <col min="15617" max="15617" width="16.28515625" style="6" customWidth="1"/>
    <col min="15618" max="15618" width="13.28515625" style="6" customWidth="1"/>
    <col min="15619" max="15619" width="9" style="6" bestFit="1" customWidth="1"/>
    <col min="15620" max="15620" width="11.5703125" style="6" customWidth="1"/>
    <col min="15621" max="15621" width="9.7109375" style="6" customWidth="1"/>
    <col min="15622" max="15623" width="9.85546875" style="6" customWidth="1"/>
    <col min="15624" max="15624" width="10.42578125" style="6" customWidth="1"/>
    <col min="15625" max="15625" width="10.5703125" style="6" customWidth="1"/>
    <col min="15626" max="15626" width="9.140625" style="6"/>
    <col min="15627" max="15627" width="9.5703125" style="6" customWidth="1"/>
    <col min="15628" max="15629" width="8.7109375" style="6" bestFit="1" customWidth="1"/>
    <col min="15630" max="15869" width="9.140625" style="6"/>
    <col min="15870" max="15870" width="4.42578125" style="6" customWidth="1"/>
    <col min="15871" max="15871" width="30.28515625" style="6" customWidth="1"/>
    <col min="15872" max="15872" width="14.42578125" style="6" customWidth="1"/>
    <col min="15873" max="15873" width="16.28515625" style="6" customWidth="1"/>
    <col min="15874" max="15874" width="13.28515625" style="6" customWidth="1"/>
    <col min="15875" max="15875" width="9" style="6" bestFit="1" customWidth="1"/>
    <col min="15876" max="15876" width="11.5703125" style="6" customWidth="1"/>
    <col min="15877" max="15877" width="9.7109375" style="6" customWidth="1"/>
    <col min="15878" max="15879" width="9.85546875" style="6" customWidth="1"/>
    <col min="15880" max="15880" width="10.42578125" style="6" customWidth="1"/>
    <col min="15881" max="15881" width="10.5703125" style="6" customWidth="1"/>
    <col min="15882" max="15882" width="9.140625" style="6"/>
    <col min="15883" max="15883" width="9.5703125" style="6" customWidth="1"/>
    <col min="15884" max="15885" width="8.7109375" style="6" bestFit="1" customWidth="1"/>
    <col min="15886" max="16125" width="9.140625" style="6"/>
    <col min="16126" max="16126" width="4.42578125" style="6" customWidth="1"/>
    <col min="16127" max="16127" width="30.28515625" style="6" customWidth="1"/>
    <col min="16128" max="16128" width="14.42578125" style="6" customWidth="1"/>
    <col min="16129" max="16129" width="16.28515625" style="6" customWidth="1"/>
    <col min="16130" max="16130" width="13.28515625" style="6" customWidth="1"/>
    <col min="16131" max="16131" width="9" style="6" bestFit="1" customWidth="1"/>
    <col min="16132" max="16132" width="11.5703125" style="6" customWidth="1"/>
    <col min="16133" max="16133" width="9.7109375" style="6" customWidth="1"/>
    <col min="16134" max="16135" width="9.85546875" style="6" customWidth="1"/>
    <col min="16136" max="16136" width="10.42578125" style="6" customWidth="1"/>
    <col min="16137" max="16137" width="10.5703125" style="6" customWidth="1"/>
    <col min="16138" max="16138" width="9.140625" style="6"/>
    <col min="16139" max="16139" width="9.5703125" style="6" customWidth="1"/>
    <col min="16140" max="16141" width="8.7109375" style="6" bestFit="1" customWidth="1"/>
    <col min="16142" max="16384" width="9.140625" style="6"/>
  </cols>
  <sheetData>
    <row r="1" spans="1:25" ht="16.5" x14ac:dyDescent="0.3">
      <c r="A1" s="26" t="s">
        <v>22</v>
      </c>
    </row>
    <row r="2" spans="1:25" ht="15" customHeight="1" x14ac:dyDescent="0.25">
      <c r="A2" s="1" t="s">
        <v>39</v>
      </c>
      <c r="B2" s="74"/>
      <c r="C2" s="2"/>
      <c r="D2" s="73" t="s">
        <v>88</v>
      </c>
      <c r="E2" s="2"/>
      <c r="F2" s="2"/>
      <c r="G2" s="2"/>
      <c r="H2" s="2"/>
      <c r="I2" s="2"/>
      <c r="J2" s="2"/>
      <c r="K2" s="5"/>
      <c r="L2" s="2" t="s">
        <v>21</v>
      </c>
      <c r="M2" s="2"/>
      <c r="N2" s="2"/>
      <c r="O2" s="43"/>
      <c r="P2" s="25">
        <f>SUM(P3:P7)</f>
        <v>150642</v>
      </c>
      <c r="Q2" s="2"/>
      <c r="R2" s="1" t="s">
        <v>31</v>
      </c>
      <c r="S2" s="2"/>
      <c r="T2" s="2"/>
      <c r="U2" s="2"/>
      <c r="V2" s="72">
        <f>SUBTOTAL(109,M11:Q80)</f>
        <v>150642</v>
      </c>
      <c r="W2" s="33"/>
      <c r="X2" s="2"/>
      <c r="Y2" s="5"/>
    </row>
    <row r="3" spans="1:25" x14ac:dyDescent="0.25">
      <c r="A3" s="7" t="s">
        <v>40</v>
      </c>
      <c r="B3" s="9"/>
      <c r="C3" s="8"/>
      <c r="D3" s="8"/>
      <c r="E3" s="8"/>
      <c r="F3" s="8"/>
      <c r="G3" s="8"/>
      <c r="H3" s="8"/>
      <c r="I3" s="8"/>
      <c r="J3" s="8"/>
      <c r="K3" s="9"/>
      <c r="L3" s="45" t="s">
        <v>14</v>
      </c>
      <c r="M3" s="45"/>
      <c r="N3" s="46"/>
      <c r="O3" s="18" t="s">
        <v>0</v>
      </c>
      <c r="P3" s="4">
        <f>M114</f>
        <v>45393</v>
      </c>
      <c r="Q3" s="8"/>
      <c r="R3" s="7" t="s">
        <v>32</v>
      </c>
      <c r="S3" s="8"/>
      <c r="T3" s="8"/>
      <c r="U3" s="8"/>
      <c r="V3" s="32">
        <f>SUBTOTAL(109,X11:X80)</f>
        <v>16292</v>
      </c>
      <c r="W3" s="8"/>
      <c r="X3" s="8"/>
      <c r="Y3" s="9"/>
    </row>
    <row r="4" spans="1:25" x14ac:dyDescent="0.25">
      <c r="A4" s="7"/>
      <c r="B4" s="9"/>
      <c r="C4" s="8"/>
      <c r="D4" s="8"/>
      <c r="E4" s="8"/>
      <c r="F4" s="8"/>
      <c r="G4" s="8"/>
      <c r="H4" s="8"/>
      <c r="I4" s="8"/>
      <c r="J4" s="8"/>
      <c r="K4" s="9"/>
      <c r="L4" s="45" t="s">
        <v>15</v>
      </c>
      <c r="M4" s="45"/>
      <c r="N4" s="46"/>
      <c r="O4" s="3" t="s">
        <v>11</v>
      </c>
      <c r="P4" s="4">
        <f>N114</f>
        <v>4460</v>
      </c>
      <c r="Q4" s="8"/>
      <c r="R4" s="7" t="s">
        <v>33</v>
      </c>
      <c r="S4" s="8"/>
      <c r="T4" s="8"/>
      <c r="U4" s="8"/>
      <c r="V4" s="34"/>
      <c r="W4" s="35">
        <f>V2-V3</f>
        <v>134350</v>
      </c>
      <c r="X4" s="8"/>
      <c r="Y4" s="9"/>
    </row>
    <row r="5" spans="1:25" ht="16.5" x14ac:dyDescent="0.3">
      <c r="A5" s="7" t="s">
        <v>42</v>
      </c>
      <c r="B5" s="9"/>
      <c r="C5" s="8"/>
      <c r="D5" s="75" t="s">
        <v>61</v>
      </c>
      <c r="E5" s="8"/>
      <c r="F5" s="8"/>
      <c r="G5" s="8"/>
      <c r="H5" s="8"/>
      <c r="I5" s="8"/>
      <c r="J5" s="8"/>
      <c r="K5" s="9"/>
      <c r="L5" s="45" t="s">
        <v>16</v>
      </c>
      <c r="M5" s="45"/>
      <c r="N5" s="46"/>
      <c r="O5" s="3" t="s">
        <v>12</v>
      </c>
      <c r="P5" s="4">
        <f>O114</f>
        <v>9326</v>
      </c>
      <c r="Q5" s="8"/>
      <c r="R5" s="7" t="s">
        <v>34</v>
      </c>
      <c r="S5" s="8"/>
      <c r="T5" s="8"/>
      <c r="U5" s="8"/>
      <c r="V5" s="32">
        <f>SUBTOTAL(109,Y11:Y80)</f>
        <v>16292</v>
      </c>
      <c r="W5" s="8"/>
      <c r="X5" s="8"/>
      <c r="Y5" s="9"/>
    </row>
    <row r="6" spans="1:25" ht="16.5" x14ac:dyDescent="0.3">
      <c r="A6" s="7" t="s">
        <v>41</v>
      </c>
      <c r="B6" s="9"/>
      <c r="C6" s="8"/>
      <c r="D6" s="75" t="s">
        <v>62</v>
      </c>
      <c r="E6" s="8"/>
      <c r="F6" s="8"/>
      <c r="G6" s="8"/>
      <c r="H6" s="8"/>
      <c r="I6" s="8"/>
      <c r="J6" s="8"/>
      <c r="K6" s="9"/>
      <c r="L6" s="45" t="s">
        <v>17</v>
      </c>
      <c r="M6" s="45"/>
      <c r="N6" s="46"/>
      <c r="O6" s="3" t="s">
        <v>13</v>
      </c>
      <c r="P6" s="4">
        <f>P114</f>
        <v>47529</v>
      </c>
      <c r="Q6" s="8"/>
      <c r="R6" s="7" t="s">
        <v>35</v>
      </c>
      <c r="S6" s="8"/>
      <c r="T6" s="8"/>
      <c r="U6" s="8"/>
      <c r="V6" s="34"/>
      <c r="W6" s="36">
        <f>V5-V2</f>
        <v>-134350</v>
      </c>
      <c r="X6" s="8"/>
      <c r="Y6" s="9"/>
    </row>
    <row r="7" spans="1:25" ht="16.5" x14ac:dyDescent="0.3">
      <c r="A7" s="7" t="s">
        <v>63</v>
      </c>
      <c r="B7" s="9"/>
      <c r="C7" s="8"/>
      <c r="D7" s="75"/>
      <c r="E7" s="8"/>
      <c r="F7" s="8"/>
      <c r="G7" s="8"/>
      <c r="H7" s="8"/>
      <c r="I7" s="8"/>
      <c r="J7" s="8"/>
      <c r="K7" s="9"/>
      <c r="L7" s="45" t="s">
        <v>18</v>
      </c>
      <c r="M7" s="45"/>
      <c r="N7" s="46"/>
      <c r="O7" s="3" t="s">
        <v>19</v>
      </c>
      <c r="P7" s="4">
        <f>Q114</f>
        <v>43934</v>
      </c>
      <c r="Q7" s="8"/>
      <c r="R7" s="16" t="s">
        <v>36</v>
      </c>
      <c r="S7" s="17"/>
      <c r="T7" s="17"/>
      <c r="U7" s="17"/>
      <c r="V7" s="32">
        <f>COUNT(A11:A80)</f>
        <v>5</v>
      </c>
      <c r="W7" s="17"/>
      <c r="X7" s="17"/>
      <c r="Y7" s="18"/>
    </row>
    <row r="8" spans="1:25" ht="16.5" x14ac:dyDescent="0.3">
      <c r="A8" s="16" t="s">
        <v>64</v>
      </c>
      <c r="B8" s="18"/>
      <c r="C8" s="17"/>
      <c r="D8" s="76"/>
      <c r="E8" s="17"/>
      <c r="F8" s="39"/>
      <c r="G8" s="17"/>
      <c r="H8" s="17"/>
      <c r="I8" s="17"/>
      <c r="J8" s="17"/>
      <c r="K8" s="18"/>
      <c r="L8" s="8"/>
      <c r="M8" s="8"/>
      <c r="N8" s="8"/>
      <c r="O8" s="8"/>
      <c r="P8" s="8"/>
      <c r="Q8" s="8"/>
      <c r="R8" s="17"/>
      <c r="S8" s="17"/>
      <c r="T8" s="17"/>
      <c r="U8" s="40"/>
      <c r="V8" s="7"/>
      <c r="W8" s="8"/>
      <c r="X8" s="8"/>
      <c r="Y8" s="9"/>
    </row>
    <row r="9" spans="1:25" ht="14.25" thickBot="1" x14ac:dyDescent="0.3">
      <c r="A9" s="7"/>
      <c r="B9" s="8"/>
      <c r="C9" s="8"/>
      <c r="D9" s="8"/>
      <c r="E9" s="8"/>
      <c r="F9" s="38"/>
      <c r="G9" s="8"/>
      <c r="H9" s="9"/>
      <c r="I9" s="67"/>
      <c r="J9" s="68"/>
      <c r="K9" s="71">
        <v>0.1236</v>
      </c>
      <c r="L9" s="69"/>
      <c r="M9" s="51">
        <v>0.1</v>
      </c>
      <c r="N9" s="51">
        <v>0.01</v>
      </c>
      <c r="O9" s="51">
        <v>0.02</v>
      </c>
      <c r="P9" s="51">
        <v>0.1</v>
      </c>
      <c r="Q9" s="51">
        <v>0.1</v>
      </c>
      <c r="R9" s="41"/>
      <c r="S9" s="90"/>
      <c r="T9" s="2"/>
      <c r="U9" s="52"/>
      <c r="V9" s="7"/>
      <c r="W9" s="8"/>
      <c r="X9" s="8"/>
      <c r="Y9" s="9"/>
    </row>
    <row r="10" spans="1:25" ht="47.25" customHeight="1" thickBot="1" x14ac:dyDescent="0.3">
      <c r="A10" s="64" t="s">
        <v>1</v>
      </c>
      <c r="B10" s="65" t="s">
        <v>3</v>
      </c>
      <c r="C10" s="65" t="s">
        <v>4</v>
      </c>
      <c r="D10" s="65" t="s">
        <v>2</v>
      </c>
      <c r="E10" s="65" t="s">
        <v>8</v>
      </c>
      <c r="F10" s="65" t="s">
        <v>27</v>
      </c>
      <c r="G10" s="65" t="s">
        <v>43</v>
      </c>
      <c r="H10" s="65" t="s">
        <v>5</v>
      </c>
      <c r="I10" s="65" t="s">
        <v>9</v>
      </c>
      <c r="J10" s="65" t="s">
        <v>6</v>
      </c>
      <c r="K10" s="65" t="s">
        <v>10</v>
      </c>
      <c r="L10" s="65" t="s">
        <v>7</v>
      </c>
      <c r="M10" s="65" t="s">
        <v>0</v>
      </c>
      <c r="N10" s="65" t="s">
        <v>11</v>
      </c>
      <c r="O10" s="65" t="s">
        <v>12</v>
      </c>
      <c r="P10" s="65" t="s">
        <v>13</v>
      </c>
      <c r="Q10" s="65" t="s">
        <v>19</v>
      </c>
      <c r="R10" s="65" t="s">
        <v>37</v>
      </c>
      <c r="S10" s="65" t="s">
        <v>89</v>
      </c>
      <c r="T10" s="65" t="s">
        <v>65</v>
      </c>
      <c r="U10" s="65" t="s">
        <v>38</v>
      </c>
      <c r="V10" s="65" t="s">
        <v>23</v>
      </c>
      <c r="W10" s="65" t="s">
        <v>24</v>
      </c>
      <c r="X10" s="65" t="s">
        <v>29</v>
      </c>
      <c r="Y10" s="66" t="s">
        <v>66</v>
      </c>
    </row>
    <row r="11" spans="1:25" x14ac:dyDescent="0.25">
      <c r="A11" s="53">
        <v>1</v>
      </c>
      <c r="B11" s="54" t="s">
        <v>47</v>
      </c>
      <c r="C11" s="54"/>
      <c r="D11" s="55" t="s">
        <v>52</v>
      </c>
      <c r="E11" s="54" t="s">
        <v>26</v>
      </c>
      <c r="F11" s="54" t="s">
        <v>28</v>
      </c>
      <c r="G11" s="54" t="s">
        <v>0</v>
      </c>
      <c r="H11" s="56" t="s">
        <v>111</v>
      </c>
      <c r="I11" s="57" t="s">
        <v>112</v>
      </c>
      <c r="J11" s="58">
        <v>50000</v>
      </c>
      <c r="K11" s="59">
        <f>J11*$K$9</f>
        <v>6180</v>
      </c>
      <c r="L11" s="89">
        <f>SUM(J11:K11)</f>
        <v>56180</v>
      </c>
      <c r="M11" s="86">
        <f>IF($G11="194I",ROUND($L11*$M$9,0),0)</f>
        <v>5618</v>
      </c>
      <c r="N11" s="87">
        <f>IF($G11="194C-N",ROUND($L11*$N$9,0),0)</f>
        <v>0</v>
      </c>
      <c r="O11" s="87">
        <f>IF($G11="194C-C",ROUND($L11*$O$9,0),0)</f>
        <v>0</v>
      </c>
      <c r="P11" s="87">
        <f>IF($G11="194J-N",ROUND($L11*$P$9,0),0)</f>
        <v>0</v>
      </c>
      <c r="Q11" s="87">
        <f>IF($G11="194J-C",ROUND($L11*$Q$9,0),0)</f>
        <v>0</v>
      </c>
      <c r="R11" s="87"/>
      <c r="S11" s="87">
        <f>SUM(M11:R11)</f>
        <v>5618</v>
      </c>
      <c r="T11" s="61"/>
      <c r="U11" s="61"/>
      <c r="V11" s="62"/>
      <c r="W11" s="61"/>
      <c r="X11" s="63">
        <v>5618</v>
      </c>
      <c r="Y11" s="63">
        <v>5618</v>
      </c>
    </row>
    <row r="12" spans="1:25" x14ac:dyDescent="0.25">
      <c r="A12" s="11">
        <v>2</v>
      </c>
      <c r="B12" s="3" t="s">
        <v>48</v>
      </c>
      <c r="C12" s="3"/>
      <c r="D12" s="12" t="s">
        <v>54</v>
      </c>
      <c r="E12" s="54" t="s">
        <v>26</v>
      </c>
      <c r="F12" s="54" t="s">
        <v>28</v>
      </c>
      <c r="G12" s="54" t="s">
        <v>11</v>
      </c>
      <c r="H12" s="56" t="s">
        <v>111</v>
      </c>
      <c r="I12" s="57" t="s">
        <v>112</v>
      </c>
      <c r="J12" s="28">
        <v>40000</v>
      </c>
      <c r="K12" s="59">
        <f t="shared" ref="K12:K75" si="0">J12*$K$9</f>
        <v>4944</v>
      </c>
      <c r="L12" s="89">
        <f t="shared" ref="L12:L75" si="1">SUM(J12:K12)</f>
        <v>44944</v>
      </c>
      <c r="M12" s="88">
        <f>IF($G12="194I",ROUND($L12*$M$9,0),0)</f>
        <v>0</v>
      </c>
      <c r="N12" s="88">
        <f t="shared" ref="N12:N75" si="2">IF($G12="194C-N",ROUND($L12*$N$9,0),0)</f>
        <v>449</v>
      </c>
      <c r="O12" s="88">
        <f t="shared" ref="O12:O75" si="3">IF($G12="194C-C",ROUND($L12*$O$9,0),0)</f>
        <v>0</v>
      </c>
      <c r="P12" s="88">
        <f t="shared" ref="P12:P75" si="4">IF($G12="194J-N",ROUND($L12*$P$9,0),0)</f>
        <v>0</v>
      </c>
      <c r="Q12" s="88">
        <f>IF($G12="194J-C",ROUND($L12*$Q$9,0),0)</f>
        <v>0</v>
      </c>
      <c r="R12" s="88"/>
      <c r="S12" s="87">
        <f t="shared" ref="S12:S75" si="5">SUM(M12:R12)</f>
        <v>449</v>
      </c>
      <c r="T12" s="29"/>
      <c r="U12" s="29"/>
      <c r="V12" s="30"/>
      <c r="W12" s="29"/>
      <c r="X12" s="48">
        <v>449</v>
      </c>
      <c r="Y12" s="48">
        <v>449</v>
      </c>
    </row>
    <row r="13" spans="1:25" x14ac:dyDescent="0.25">
      <c r="A13" s="11">
        <v>3</v>
      </c>
      <c r="B13" s="13" t="s">
        <v>49</v>
      </c>
      <c r="C13" s="13"/>
      <c r="D13" s="12" t="s">
        <v>53</v>
      </c>
      <c r="E13" s="54" t="s">
        <v>26</v>
      </c>
      <c r="F13" s="54" t="s">
        <v>28</v>
      </c>
      <c r="G13" s="54" t="s">
        <v>12</v>
      </c>
      <c r="H13" s="56" t="s">
        <v>111</v>
      </c>
      <c r="I13" s="57" t="s">
        <v>112</v>
      </c>
      <c r="J13" s="28">
        <v>55000</v>
      </c>
      <c r="K13" s="59">
        <f t="shared" si="0"/>
        <v>6798</v>
      </c>
      <c r="L13" s="89">
        <f t="shared" si="1"/>
        <v>61798</v>
      </c>
      <c r="M13" s="88">
        <f t="shared" ref="M13:M76" si="6">IF($G13="194I",ROUND($L13*$M$9,0),0)</f>
        <v>0</v>
      </c>
      <c r="N13" s="88">
        <f t="shared" si="2"/>
        <v>0</v>
      </c>
      <c r="O13" s="88">
        <f t="shared" si="3"/>
        <v>1236</v>
      </c>
      <c r="P13" s="88">
        <f t="shared" si="4"/>
        <v>0</v>
      </c>
      <c r="Q13" s="88">
        <f t="shared" ref="Q13:Q76" si="7">IF($G13="194J-C",ROUND($L13*$Q$9,0),0)</f>
        <v>0</v>
      </c>
      <c r="R13" s="88"/>
      <c r="S13" s="87">
        <f t="shared" si="5"/>
        <v>1236</v>
      </c>
      <c r="T13" s="29"/>
      <c r="U13" s="29"/>
      <c r="V13" s="30"/>
      <c r="W13" s="29"/>
      <c r="X13" s="48">
        <v>1236</v>
      </c>
      <c r="Y13" s="48">
        <v>1236</v>
      </c>
    </row>
    <row r="14" spans="1:25" x14ac:dyDescent="0.25">
      <c r="A14" s="11">
        <v>4</v>
      </c>
      <c r="B14" s="13" t="s">
        <v>50</v>
      </c>
      <c r="C14" s="13"/>
      <c r="D14" s="12" t="s">
        <v>55</v>
      </c>
      <c r="E14" s="54" t="s">
        <v>26</v>
      </c>
      <c r="F14" s="54" t="s">
        <v>28</v>
      </c>
      <c r="G14" s="54" t="s">
        <v>13</v>
      </c>
      <c r="H14" s="56" t="s">
        <v>111</v>
      </c>
      <c r="I14" s="57" t="s">
        <v>112</v>
      </c>
      <c r="J14" s="20">
        <v>60000</v>
      </c>
      <c r="K14" s="59">
        <f t="shared" si="0"/>
        <v>7416</v>
      </c>
      <c r="L14" s="89">
        <f t="shared" si="1"/>
        <v>67416</v>
      </c>
      <c r="M14" s="88">
        <f t="shared" si="6"/>
        <v>0</v>
      </c>
      <c r="N14" s="88">
        <f t="shared" si="2"/>
        <v>0</v>
      </c>
      <c r="O14" s="88">
        <f t="shared" si="3"/>
        <v>0</v>
      </c>
      <c r="P14" s="88">
        <f t="shared" si="4"/>
        <v>6742</v>
      </c>
      <c r="Q14" s="88">
        <f t="shared" si="7"/>
        <v>0</v>
      </c>
      <c r="R14" s="88"/>
      <c r="S14" s="87">
        <f t="shared" si="5"/>
        <v>6742</v>
      </c>
      <c r="T14" s="29"/>
      <c r="U14" s="29"/>
      <c r="V14" s="30"/>
      <c r="W14" s="29"/>
      <c r="X14" s="48">
        <v>6742</v>
      </c>
      <c r="Y14" s="48">
        <v>6742</v>
      </c>
    </row>
    <row r="15" spans="1:25" x14ac:dyDescent="0.25">
      <c r="A15" s="11">
        <v>5</v>
      </c>
      <c r="B15" s="13" t="s">
        <v>51</v>
      </c>
      <c r="C15" s="13"/>
      <c r="D15" s="12" t="s">
        <v>56</v>
      </c>
      <c r="E15" s="54" t="s">
        <v>26</v>
      </c>
      <c r="F15" s="54" t="s">
        <v>28</v>
      </c>
      <c r="G15" s="54" t="s">
        <v>19</v>
      </c>
      <c r="H15" s="56" t="s">
        <v>111</v>
      </c>
      <c r="I15" s="57" t="s">
        <v>112</v>
      </c>
      <c r="J15" s="20">
        <v>20000</v>
      </c>
      <c r="K15" s="59">
        <f t="shared" si="0"/>
        <v>2472</v>
      </c>
      <c r="L15" s="89">
        <f t="shared" si="1"/>
        <v>22472</v>
      </c>
      <c r="M15" s="88">
        <f t="shared" si="6"/>
        <v>0</v>
      </c>
      <c r="N15" s="88">
        <f t="shared" si="2"/>
        <v>0</v>
      </c>
      <c r="O15" s="88">
        <f t="shared" si="3"/>
        <v>0</v>
      </c>
      <c r="P15" s="88">
        <f t="shared" si="4"/>
        <v>0</v>
      </c>
      <c r="Q15" s="88">
        <f t="shared" si="7"/>
        <v>2247</v>
      </c>
      <c r="R15" s="88"/>
      <c r="S15" s="87">
        <f t="shared" si="5"/>
        <v>2247</v>
      </c>
      <c r="T15" s="29"/>
      <c r="U15" s="29"/>
      <c r="V15" s="30"/>
      <c r="W15" s="29"/>
      <c r="X15" s="48">
        <v>2247</v>
      </c>
      <c r="Y15" s="48">
        <v>2247</v>
      </c>
    </row>
    <row r="16" spans="1:25" x14ac:dyDescent="0.25">
      <c r="A16" s="11"/>
      <c r="B16" s="11"/>
      <c r="C16" s="11"/>
      <c r="D16" s="12" t="s">
        <v>96</v>
      </c>
      <c r="E16" s="54" t="s">
        <v>26</v>
      </c>
      <c r="F16" s="54" t="s">
        <v>28</v>
      </c>
      <c r="G16" s="54" t="s">
        <v>0</v>
      </c>
      <c r="H16" s="56" t="s">
        <v>111</v>
      </c>
      <c r="I16" s="57" t="s">
        <v>112</v>
      </c>
      <c r="J16" s="58">
        <v>33000</v>
      </c>
      <c r="K16" s="59">
        <f t="shared" si="0"/>
        <v>4078.8</v>
      </c>
      <c r="L16" s="89">
        <f t="shared" si="1"/>
        <v>37078.800000000003</v>
      </c>
      <c r="M16" s="88">
        <f t="shared" si="6"/>
        <v>3708</v>
      </c>
      <c r="N16" s="88">
        <f t="shared" si="2"/>
        <v>0</v>
      </c>
      <c r="O16" s="88">
        <f t="shared" si="3"/>
        <v>0</v>
      </c>
      <c r="P16" s="88">
        <f t="shared" si="4"/>
        <v>0</v>
      </c>
      <c r="Q16" s="88">
        <f t="shared" si="7"/>
        <v>0</v>
      </c>
      <c r="R16" s="88"/>
      <c r="S16" s="87">
        <f t="shared" si="5"/>
        <v>3708</v>
      </c>
      <c r="T16" s="29"/>
      <c r="U16" s="29"/>
      <c r="V16" s="30"/>
      <c r="W16" s="29"/>
      <c r="X16" s="48"/>
      <c r="Y16" s="48"/>
    </row>
    <row r="17" spans="1:25" x14ac:dyDescent="0.25">
      <c r="A17" s="11"/>
      <c r="B17" s="11"/>
      <c r="C17" s="11"/>
      <c r="D17" s="12" t="s">
        <v>97</v>
      </c>
      <c r="E17" s="54" t="s">
        <v>26</v>
      </c>
      <c r="F17" s="54" t="s">
        <v>28</v>
      </c>
      <c r="G17" s="54" t="s">
        <v>11</v>
      </c>
      <c r="H17" s="56" t="s">
        <v>111</v>
      </c>
      <c r="I17" s="57" t="s">
        <v>112</v>
      </c>
      <c r="J17" s="28">
        <v>29000</v>
      </c>
      <c r="K17" s="59">
        <f t="shared" si="0"/>
        <v>3584.4</v>
      </c>
      <c r="L17" s="89">
        <f t="shared" si="1"/>
        <v>32584.400000000001</v>
      </c>
      <c r="M17" s="88">
        <f t="shared" si="6"/>
        <v>0</v>
      </c>
      <c r="N17" s="88">
        <f t="shared" si="2"/>
        <v>326</v>
      </c>
      <c r="O17" s="88">
        <f t="shared" si="3"/>
        <v>0</v>
      </c>
      <c r="P17" s="88">
        <f t="shared" si="4"/>
        <v>0</v>
      </c>
      <c r="Q17" s="88">
        <f t="shared" si="7"/>
        <v>0</v>
      </c>
      <c r="R17" s="88"/>
      <c r="S17" s="87">
        <f t="shared" si="5"/>
        <v>326</v>
      </c>
      <c r="T17" s="29"/>
      <c r="U17" s="29"/>
      <c r="V17" s="30"/>
      <c r="W17" s="29"/>
      <c r="X17" s="48"/>
      <c r="Y17" s="48"/>
    </row>
    <row r="18" spans="1:25" x14ac:dyDescent="0.25">
      <c r="A18" s="11"/>
      <c r="B18" s="13"/>
      <c r="C18" s="13"/>
      <c r="D18" s="12" t="s">
        <v>98</v>
      </c>
      <c r="E18" s="54" t="s">
        <v>26</v>
      </c>
      <c r="F18" s="54" t="s">
        <v>28</v>
      </c>
      <c r="G18" s="54" t="s">
        <v>12</v>
      </c>
      <c r="H18" s="56" t="s">
        <v>111</v>
      </c>
      <c r="I18" s="57" t="s">
        <v>112</v>
      </c>
      <c r="J18" s="28">
        <v>25000</v>
      </c>
      <c r="K18" s="59">
        <f t="shared" si="0"/>
        <v>3090</v>
      </c>
      <c r="L18" s="89">
        <f t="shared" si="1"/>
        <v>28090</v>
      </c>
      <c r="M18" s="88">
        <f t="shared" si="6"/>
        <v>0</v>
      </c>
      <c r="N18" s="88">
        <f t="shared" si="2"/>
        <v>0</v>
      </c>
      <c r="O18" s="88">
        <f t="shared" si="3"/>
        <v>562</v>
      </c>
      <c r="P18" s="88">
        <f t="shared" si="4"/>
        <v>0</v>
      </c>
      <c r="Q18" s="88">
        <f t="shared" si="7"/>
        <v>0</v>
      </c>
      <c r="R18" s="88"/>
      <c r="S18" s="87">
        <f t="shared" si="5"/>
        <v>562</v>
      </c>
      <c r="T18" s="29"/>
      <c r="U18" s="29"/>
      <c r="V18" s="30"/>
      <c r="W18" s="29"/>
      <c r="X18" s="48"/>
      <c r="Y18" s="48"/>
    </row>
    <row r="19" spans="1:25" x14ac:dyDescent="0.25">
      <c r="A19" s="11"/>
      <c r="B19" s="11"/>
      <c r="C19" s="11"/>
      <c r="D19" s="12" t="s">
        <v>44</v>
      </c>
      <c r="E19" s="54" t="s">
        <v>26</v>
      </c>
      <c r="F19" s="54" t="s">
        <v>28</v>
      </c>
      <c r="G19" s="54" t="s">
        <v>13</v>
      </c>
      <c r="H19" s="56" t="s">
        <v>111</v>
      </c>
      <c r="I19" s="57" t="s">
        <v>112</v>
      </c>
      <c r="J19" s="20">
        <v>21000</v>
      </c>
      <c r="K19" s="59">
        <f t="shared" si="0"/>
        <v>2595.6</v>
      </c>
      <c r="L19" s="89">
        <f t="shared" si="1"/>
        <v>23595.599999999999</v>
      </c>
      <c r="M19" s="88">
        <f t="shared" si="6"/>
        <v>0</v>
      </c>
      <c r="N19" s="88">
        <f t="shared" si="2"/>
        <v>0</v>
      </c>
      <c r="O19" s="88">
        <f t="shared" si="3"/>
        <v>0</v>
      </c>
      <c r="P19" s="88">
        <f t="shared" si="4"/>
        <v>2360</v>
      </c>
      <c r="Q19" s="88">
        <f t="shared" si="7"/>
        <v>0</v>
      </c>
      <c r="R19" s="88"/>
      <c r="S19" s="87">
        <f t="shared" si="5"/>
        <v>2360</v>
      </c>
      <c r="T19" s="29"/>
      <c r="U19" s="29"/>
      <c r="V19" s="30"/>
      <c r="W19" s="29"/>
      <c r="X19" s="48"/>
      <c r="Y19" s="48"/>
    </row>
    <row r="20" spans="1:25" x14ac:dyDescent="0.25">
      <c r="A20" s="11"/>
      <c r="B20" s="13"/>
      <c r="C20" s="13"/>
      <c r="D20" s="12" t="s">
        <v>99</v>
      </c>
      <c r="E20" s="54" t="s">
        <v>26</v>
      </c>
      <c r="F20" s="54" t="s">
        <v>28</v>
      </c>
      <c r="G20" s="54" t="s">
        <v>19</v>
      </c>
      <c r="H20" s="56" t="s">
        <v>111</v>
      </c>
      <c r="I20" s="57" t="s">
        <v>112</v>
      </c>
      <c r="J20" s="20">
        <v>17000</v>
      </c>
      <c r="K20" s="59">
        <f t="shared" si="0"/>
        <v>2101.1999999999998</v>
      </c>
      <c r="L20" s="89">
        <f t="shared" si="1"/>
        <v>19101.2</v>
      </c>
      <c r="M20" s="88">
        <f t="shared" si="6"/>
        <v>0</v>
      </c>
      <c r="N20" s="88">
        <f t="shared" si="2"/>
        <v>0</v>
      </c>
      <c r="O20" s="88">
        <f t="shared" si="3"/>
        <v>0</v>
      </c>
      <c r="P20" s="88">
        <f t="shared" si="4"/>
        <v>0</v>
      </c>
      <c r="Q20" s="88">
        <f t="shared" si="7"/>
        <v>1910</v>
      </c>
      <c r="R20" s="88"/>
      <c r="S20" s="87">
        <f t="shared" si="5"/>
        <v>1910</v>
      </c>
      <c r="T20" s="29"/>
      <c r="U20" s="29"/>
      <c r="V20" s="30"/>
      <c r="W20" s="29"/>
      <c r="X20" s="48"/>
      <c r="Y20" s="48"/>
    </row>
    <row r="21" spans="1:25" x14ac:dyDescent="0.25">
      <c r="A21" s="11"/>
      <c r="B21" s="11"/>
      <c r="C21" s="11"/>
      <c r="D21" s="12" t="s">
        <v>100</v>
      </c>
      <c r="E21" s="54" t="s">
        <v>26</v>
      </c>
      <c r="F21" s="54" t="s">
        <v>28</v>
      </c>
      <c r="G21" s="54" t="s">
        <v>0</v>
      </c>
      <c r="H21" s="56" t="s">
        <v>111</v>
      </c>
      <c r="I21" s="57" t="s">
        <v>112</v>
      </c>
      <c r="J21" s="58">
        <v>13000</v>
      </c>
      <c r="K21" s="59">
        <f t="shared" si="0"/>
        <v>1606.8</v>
      </c>
      <c r="L21" s="89">
        <f t="shared" si="1"/>
        <v>14606.8</v>
      </c>
      <c r="M21" s="88">
        <f t="shared" si="6"/>
        <v>1461</v>
      </c>
      <c r="N21" s="88">
        <f t="shared" si="2"/>
        <v>0</v>
      </c>
      <c r="O21" s="88">
        <f t="shared" si="3"/>
        <v>0</v>
      </c>
      <c r="P21" s="88">
        <f t="shared" si="4"/>
        <v>0</v>
      </c>
      <c r="Q21" s="88">
        <f t="shared" si="7"/>
        <v>0</v>
      </c>
      <c r="R21" s="88"/>
      <c r="S21" s="87">
        <f t="shared" si="5"/>
        <v>1461</v>
      </c>
      <c r="T21" s="29"/>
      <c r="U21" s="29"/>
      <c r="V21" s="30"/>
      <c r="W21" s="29"/>
      <c r="X21" s="48"/>
      <c r="Y21" s="48"/>
    </row>
    <row r="22" spans="1:25" x14ac:dyDescent="0.25">
      <c r="A22" s="11"/>
      <c r="B22" s="11"/>
      <c r="C22" s="11"/>
      <c r="D22" s="12" t="s">
        <v>101</v>
      </c>
      <c r="E22" s="54" t="s">
        <v>26</v>
      </c>
      <c r="F22" s="54" t="s">
        <v>28</v>
      </c>
      <c r="G22" s="54" t="s">
        <v>11</v>
      </c>
      <c r="H22" s="56" t="s">
        <v>111</v>
      </c>
      <c r="I22" s="57" t="s">
        <v>112</v>
      </c>
      <c r="J22" s="28">
        <v>9000</v>
      </c>
      <c r="K22" s="59">
        <f t="shared" si="0"/>
        <v>1112.4000000000001</v>
      </c>
      <c r="L22" s="89">
        <f t="shared" si="1"/>
        <v>10112.4</v>
      </c>
      <c r="M22" s="88">
        <f t="shared" si="6"/>
        <v>0</v>
      </c>
      <c r="N22" s="88">
        <f t="shared" si="2"/>
        <v>101</v>
      </c>
      <c r="O22" s="88">
        <f t="shared" si="3"/>
        <v>0</v>
      </c>
      <c r="P22" s="88">
        <f t="shared" si="4"/>
        <v>0</v>
      </c>
      <c r="Q22" s="88">
        <f t="shared" si="7"/>
        <v>0</v>
      </c>
      <c r="R22" s="88"/>
      <c r="S22" s="87">
        <f t="shared" si="5"/>
        <v>101</v>
      </c>
      <c r="T22" s="29"/>
      <c r="U22" s="29"/>
      <c r="V22" s="30"/>
      <c r="W22" s="29"/>
      <c r="X22" s="48"/>
      <c r="Y22" s="48"/>
    </row>
    <row r="23" spans="1:25" x14ac:dyDescent="0.25">
      <c r="A23" s="11"/>
      <c r="B23" s="11"/>
      <c r="C23" s="11"/>
      <c r="D23" s="12" t="s">
        <v>103</v>
      </c>
      <c r="E23" s="54" t="s">
        <v>26</v>
      </c>
      <c r="F23" s="54" t="s">
        <v>28</v>
      </c>
      <c r="G23" s="54" t="s">
        <v>12</v>
      </c>
      <c r="H23" s="56" t="s">
        <v>111</v>
      </c>
      <c r="I23" s="57" t="s">
        <v>112</v>
      </c>
      <c r="J23" s="28">
        <v>5000</v>
      </c>
      <c r="K23" s="59">
        <f t="shared" si="0"/>
        <v>618</v>
      </c>
      <c r="L23" s="89">
        <f t="shared" si="1"/>
        <v>5618</v>
      </c>
      <c r="M23" s="88">
        <f t="shared" si="6"/>
        <v>0</v>
      </c>
      <c r="N23" s="88">
        <f t="shared" si="2"/>
        <v>0</v>
      </c>
      <c r="O23" s="88">
        <f t="shared" si="3"/>
        <v>112</v>
      </c>
      <c r="P23" s="88">
        <f t="shared" si="4"/>
        <v>0</v>
      </c>
      <c r="Q23" s="88">
        <f t="shared" si="7"/>
        <v>0</v>
      </c>
      <c r="R23" s="88"/>
      <c r="S23" s="87">
        <f t="shared" si="5"/>
        <v>112</v>
      </c>
      <c r="T23" s="29"/>
      <c r="U23" s="29"/>
      <c r="V23" s="30"/>
      <c r="W23" s="29"/>
      <c r="X23" s="48"/>
      <c r="Y23" s="48"/>
    </row>
    <row r="24" spans="1:25" x14ac:dyDescent="0.25">
      <c r="A24" s="11"/>
      <c r="B24" s="13"/>
      <c r="C24" s="13"/>
      <c r="D24" s="12" t="s">
        <v>102</v>
      </c>
      <c r="E24" s="54" t="s">
        <v>104</v>
      </c>
      <c r="F24" s="54" t="s">
        <v>28</v>
      </c>
      <c r="G24" s="54" t="s">
        <v>13</v>
      </c>
      <c r="H24" s="56" t="s">
        <v>111</v>
      </c>
      <c r="I24" s="57" t="s">
        <v>112</v>
      </c>
      <c r="J24" s="20">
        <v>1000</v>
      </c>
      <c r="K24" s="59">
        <f t="shared" si="0"/>
        <v>123.60000000000001</v>
      </c>
      <c r="L24" s="89">
        <f t="shared" si="1"/>
        <v>1123.5999999999999</v>
      </c>
      <c r="M24" s="88">
        <f t="shared" si="6"/>
        <v>0</v>
      </c>
      <c r="N24" s="88">
        <f t="shared" si="2"/>
        <v>0</v>
      </c>
      <c r="O24" s="88">
        <f t="shared" si="3"/>
        <v>0</v>
      </c>
      <c r="P24" s="88">
        <f t="shared" si="4"/>
        <v>112</v>
      </c>
      <c r="Q24" s="88">
        <f t="shared" si="7"/>
        <v>0</v>
      </c>
      <c r="R24" s="88"/>
      <c r="S24" s="87">
        <f t="shared" si="5"/>
        <v>112</v>
      </c>
      <c r="T24" s="29"/>
      <c r="U24" s="29"/>
      <c r="V24" s="30"/>
      <c r="W24" s="29"/>
      <c r="X24" s="48"/>
      <c r="Y24" s="48"/>
    </row>
    <row r="25" spans="1:25" x14ac:dyDescent="0.25">
      <c r="A25" s="11"/>
      <c r="B25" s="3"/>
      <c r="C25" s="3"/>
      <c r="D25" s="12" t="s">
        <v>96</v>
      </c>
      <c r="E25" s="54" t="s">
        <v>104</v>
      </c>
      <c r="F25" s="54" t="s">
        <v>28</v>
      </c>
      <c r="G25" s="54" t="s">
        <v>19</v>
      </c>
      <c r="H25" s="56" t="s">
        <v>111</v>
      </c>
      <c r="I25" s="57" t="s">
        <v>112</v>
      </c>
      <c r="J25" s="20">
        <v>2000</v>
      </c>
      <c r="K25" s="59">
        <f t="shared" si="0"/>
        <v>247.20000000000002</v>
      </c>
      <c r="L25" s="89">
        <f t="shared" si="1"/>
        <v>2247.1999999999998</v>
      </c>
      <c r="M25" s="88">
        <f t="shared" si="6"/>
        <v>0</v>
      </c>
      <c r="N25" s="88">
        <f t="shared" si="2"/>
        <v>0</v>
      </c>
      <c r="O25" s="88">
        <f t="shared" si="3"/>
        <v>0</v>
      </c>
      <c r="P25" s="88">
        <f t="shared" si="4"/>
        <v>0</v>
      </c>
      <c r="Q25" s="88">
        <f t="shared" si="7"/>
        <v>225</v>
      </c>
      <c r="R25" s="88"/>
      <c r="S25" s="87">
        <f t="shared" si="5"/>
        <v>225</v>
      </c>
      <c r="T25" s="29"/>
      <c r="U25" s="29"/>
      <c r="V25" s="30"/>
      <c r="W25" s="29"/>
      <c r="X25" s="48"/>
      <c r="Y25" s="48"/>
    </row>
    <row r="26" spans="1:25" x14ac:dyDescent="0.25">
      <c r="A26" s="11"/>
      <c r="B26" s="13"/>
      <c r="C26" s="13"/>
      <c r="D26" s="12" t="s">
        <v>97</v>
      </c>
      <c r="E26" s="54" t="s">
        <v>104</v>
      </c>
      <c r="F26" s="54" t="s">
        <v>28</v>
      </c>
      <c r="G26" s="54" t="s">
        <v>0</v>
      </c>
      <c r="H26" s="56" t="s">
        <v>111</v>
      </c>
      <c r="I26" s="57" t="s">
        <v>112</v>
      </c>
      <c r="J26" s="58">
        <v>3000</v>
      </c>
      <c r="K26" s="59">
        <f t="shared" si="0"/>
        <v>370.8</v>
      </c>
      <c r="L26" s="89">
        <f t="shared" si="1"/>
        <v>3370.8</v>
      </c>
      <c r="M26" s="88">
        <f t="shared" si="6"/>
        <v>337</v>
      </c>
      <c r="N26" s="88">
        <f t="shared" si="2"/>
        <v>0</v>
      </c>
      <c r="O26" s="88">
        <f t="shared" si="3"/>
        <v>0</v>
      </c>
      <c r="P26" s="88">
        <f t="shared" si="4"/>
        <v>0</v>
      </c>
      <c r="Q26" s="88">
        <f t="shared" si="7"/>
        <v>0</v>
      </c>
      <c r="R26" s="88"/>
      <c r="S26" s="87">
        <f t="shared" si="5"/>
        <v>337</v>
      </c>
      <c r="T26" s="29"/>
      <c r="U26" s="29"/>
      <c r="V26" s="30"/>
      <c r="W26" s="29"/>
      <c r="X26" s="48"/>
      <c r="Y26" s="48"/>
    </row>
    <row r="27" spans="1:25" x14ac:dyDescent="0.25">
      <c r="A27" s="11"/>
      <c r="B27" s="13"/>
      <c r="C27" s="13"/>
      <c r="D27" s="12" t="s">
        <v>98</v>
      </c>
      <c r="E27" s="54" t="s">
        <v>104</v>
      </c>
      <c r="F27" s="54" t="s">
        <v>28</v>
      </c>
      <c r="G27" s="54" t="s">
        <v>11</v>
      </c>
      <c r="H27" s="56" t="s">
        <v>111</v>
      </c>
      <c r="I27" s="57" t="s">
        <v>112</v>
      </c>
      <c r="J27" s="20">
        <v>4000</v>
      </c>
      <c r="K27" s="59">
        <f t="shared" si="0"/>
        <v>494.40000000000003</v>
      </c>
      <c r="L27" s="89">
        <f t="shared" si="1"/>
        <v>4494.3999999999996</v>
      </c>
      <c r="M27" s="88">
        <f t="shared" si="6"/>
        <v>0</v>
      </c>
      <c r="N27" s="88">
        <f t="shared" si="2"/>
        <v>45</v>
      </c>
      <c r="O27" s="88">
        <f t="shared" si="3"/>
        <v>0</v>
      </c>
      <c r="P27" s="88">
        <f t="shared" si="4"/>
        <v>0</v>
      </c>
      <c r="Q27" s="88">
        <f t="shared" si="7"/>
        <v>0</v>
      </c>
      <c r="R27" s="88"/>
      <c r="S27" s="87">
        <f t="shared" si="5"/>
        <v>45</v>
      </c>
      <c r="T27" s="29"/>
      <c r="U27" s="29"/>
      <c r="V27" s="31"/>
      <c r="W27" s="29"/>
      <c r="X27" s="48"/>
      <c r="Y27" s="48"/>
    </row>
    <row r="28" spans="1:25" ht="12.75" customHeight="1" x14ac:dyDescent="0.25">
      <c r="A28" s="11"/>
      <c r="B28" s="11"/>
      <c r="C28" s="11"/>
      <c r="D28" s="12" t="s">
        <v>44</v>
      </c>
      <c r="E28" s="54" t="s">
        <v>104</v>
      </c>
      <c r="F28" s="54" t="s">
        <v>28</v>
      </c>
      <c r="G28" s="54" t="s">
        <v>12</v>
      </c>
      <c r="H28" s="56" t="s">
        <v>111</v>
      </c>
      <c r="I28" s="57" t="s">
        <v>112</v>
      </c>
      <c r="J28" s="20">
        <v>5000</v>
      </c>
      <c r="K28" s="59">
        <f t="shared" si="0"/>
        <v>618</v>
      </c>
      <c r="L28" s="89">
        <f t="shared" si="1"/>
        <v>5618</v>
      </c>
      <c r="M28" s="88">
        <f t="shared" si="6"/>
        <v>0</v>
      </c>
      <c r="N28" s="88">
        <f t="shared" si="2"/>
        <v>0</v>
      </c>
      <c r="O28" s="88">
        <f t="shared" si="3"/>
        <v>112</v>
      </c>
      <c r="P28" s="88">
        <f t="shared" si="4"/>
        <v>0</v>
      </c>
      <c r="Q28" s="88">
        <f t="shared" si="7"/>
        <v>0</v>
      </c>
      <c r="R28" s="88"/>
      <c r="S28" s="87">
        <f t="shared" si="5"/>
        <v>112</v>
      </c>
      <c r="T28" s="29"/>
      <c r="U28" s="29"/>
      <c r="V28" s="31"/>
      <c r="W28" s="29"/>
      <c r="X28" s="48"/>
      <c r="Y28" s="48"/>
    </row>
    <row r="29" spans="1:25" x14ac:dyDescent="0.25">
      <c r="A29" s="11"/>
      <c r="B29" s="13"/>
      <c r="C29" s="13"/>
      <c r="D29" s="12" t="s">
        <v>99</v>
      </c>
      <c r="E29" s="54" t="s">
        <v>104</v>
      </c>
      <c r="F29" s="54" t="s">
        <v>28</v>
      </c>
      <c r="G29" s="54" t="s">
        <v>13</v>
      </c>
      <c r="H29" s="56" t="s">
        <v>111</v>
      </c>
      <c r="I29" s="57" t="s">
        <v>112</v>
      </c>
      <c r="J29" s="58">
        <v>6000</v>
      </c>
      <c r="K29" s="59">
        <f t="shared" si="0"/>
        <v>741.6</v>
      </c>
      <c r="L29" s="89">
        <f t="shared" si="1"/>
        <v>6741.6</v>
      </c>
      <c r="M29" s="88">
        <f t="shared" si="6"/>
        <v>0</v>
      </c>
      <c r="N29" s="88">
        <f t="shared" si="2"/>
        <v>0</v>
      </c>
      <c r="O29" s="88">
        <f t="shared" si="3"/>
        <v>0</v>
      </c>
      <c r="P29" s="88">
        <f t="shared" si="4"/>
        <v>674</v>
      </c>
      <c r="Q29" s="88">
        <f t="shared" si="7"/>
        <v>0</v>
      </c>
      <c r="R29" s="88"/>
      <c r="S29" s="87">
        <f t="shared" si="5"/>
        <v>674</v>
      </c>
      <c r="T29" s="29"/>
      <c r="U29" s="29"/>
      <c r="V29" s="31"/>
      <c r="W29" s="29"/>
      <c r="X29" s="48"/>
      <c r="Y29" s="48"/>
    </row>
    <row r="30" spans="1:25" x14ac:dyDescent="0.25">
      <c r="A30" s="11"/>
      <c r="B30" s="11"/>
      <c r="C30" s="11"/>
      <c r="D30" s="12" t="s">
        <v>100</v>
      </c>
      <c r="E30" s="54" t="s">
        <v>104</v>
      </c>
      <c r="F30" s="54" t="s">
        <v>28</v>
      </c>
      <c r="G30" s="54" t="s">
        <v>19</v>
      </c>
      <c r="H30" s="56" t="s">
        <v>111</v>
      </c>
      <c r="I30" s="57" t="s">
        <v>112</v>
      </c>
      <c r="J30" s="20">
        <v>7000</v>
      </c>
      <c r="K30" s="59">
        <f t="shared" si="0"/>
        <v>865.2</v>
      </c>
      <c r="L30" s="89">
        <f t="shared" si="1"/>
        <v>7865.2</v>
      </c>
      <c r="M30" s="88">
        <f t="shared" si="6"/>
        <v>0</v>
      </c>
      <c r="N30" s="88">
        <f t="shared" si="2"/>
        <v>0</v>
      </c>
      <c r="O30" s="88">
        <f t="shared" si="3"/>
        <v>0</v>
      </c>
      <c r="P30" s="88">
        <f t="shared" si="4"/>
        <v>0</v>
      </c>
      <c r="Q30" s="88">
        <f t="shared" si="7"/>
        <v>787</v>
      </c>
      <c r="R30" s="88"/>
      <c r="S30" s="87">
        <f t="shared" si="5"/>
        <v>787</v>
      </c>
      <c r="T30" s="29"/>
      <c r="U30" s="29"/>
      <c r="V30" s="31"/>
      <c r="W30" s="29"/>
      <c r="X30" s="48"/>
      <c r="Y30" s="48"/>
    </row>
    <row r="31" spans="1:25" x14ac:dyDescent="0.25">
      <c r="A31" s="11"/>
      <c r="B31" s="13"/>
      <c r="C31" s="13"/>
      <c r="D31" s="12" t="s">
        <v>101</v>
      </c>
      <c r="E31" s="54" t="s">
        <v>104</v>
      </c>
      <c r="F31" s="54" t="s">
        <v>28</v>
      </c>
      <c r="G31" s="54" t="s">
        <v>0</v>
      </c>
      <c r="H31" s="56" t="s">
        <v>111</v>
      </c>
      <c r="I31" s="57" t="s">
        <v>112</v>
      </c>
      <c r="J31" s="20">
        <v>8000</v>
      </c>
      <c r="K31" s="59">
        <f t="shared" si="0"/>
        <v>988.80000000000007</v>
      </c>
      <c r="L31" s="89">
        <f t="shared" si="1"/>
        <v>8988.7999999999993</v>
      </c>
      <c r="M31" s="88">
        <f t="shared" si="6"/>
        <v>899</v>
      </c>
      <c r="N31" s="88">
        <f t="shared" si="2"/>
        <v>0</v>
      </c>
      <c r="O31" s="88">
        <f t="shared" si="3"/>
        <v>0</v>
      </c>
      <c r="P31" s="88">
        <f t="shared" si="4"/>
        <v>0</v>
      </c>
      <c r="Q31" s="88">
        <f t="shared" si="7"/>
        <v>0</v>
      </c>
      <c r="R31" s="88"/>
      <c r="S31" s="87">
        <f t="shared" si="5"/>
        <v>899</v>
      </c>
      <c r="T31" s="29"/>
      <c r="U31" s="29"/>
      <c r="V31" s="31"/>
      <c r="W31" s="29"/>
      <c r="X31" s="48"/>
      <c r="Y31" s="48"/>
    </row>
    <row r="32" spans="1:25" x14ac:dyDescent="0.25">
      <c r="A32" s="11"/>
      <c r="B32" s="13"/>
      <c r="C32" s="13"/>
      <c r="D32" s="12" t="s">
        <v>103</v>
      </c>
      <c r="E32" s="54" t="s">
        <v>104</v>
      </c>
      <c r="F32" s="54" t="s">
        <v>28</v>
      </c>
      <c r="G32" s="54" t="s">
        <v>11</v>
      </c>
      <c r="H32" s="56" t="s">
        <v>111</v>
      </c>
      <c r="I32" s="57" t="s">
        <v>112</v>
      </c>
      <c r="J32" s="58">
        <v>9000</v>
      </c>
      <c r="K32" s="59">
        <f t="shared" si="0"/>
        <v>1112.4000000000001</v>
      </c>
      <c r="L32" s="89">
        <f t="shared" si="1"/>
        <v>10112.4</v>
      </c>
      <c r="M32" s="88">
        <f t="shared" si="6"/>
        <v>0</v>
      </c>
      <c r="N32" s="88">
        <f t="shared" si="2"/>
        <v>101</v>
      </c>
      <c r="O32" s="88">
        <f t="shared" si="3"/>
        <v>0</v>
      </c>
      <c r="P32" s="88">
        <f t="shared" si="4"/>
        <v>0</v>
      </c>
      <c r="Q32" s="88">
        <f t="shared" si="7"/>
        <v>0</v>
      </c>
      <c r="R32" s="88"/>
      <c r="S32" s="87">
        <f t="shared" si="5"/>
        <v>101</v>
      </c>
      <c r="T32" s="29"/>
      <c r="U32" s="29"/>
      <c r="V32" s="31"/>
      <c r="W32" s="29"/>
      <c r="X32" s="48"/>
      <c r="Y32" s="42"/>
    </row>
    <row r="33" spans="1:25" x14ac:dyDescent="0.25">
      <c r="A33" s="11"/>
      <c r="B33" s="11"/>
      <c r="C33" s="11"/>
      <c r="D33" s="12" t="s">
        <v>102</v>
      </c>
      <c r="E33" s="54" t="s">
        <v>104</v>
      </c>
      <c r="F33" s="54" t="s">
        <v>28</v>
      </c>
      <c r="G33" s="54" t="s">
        <v>12</v>
      </c>
      <c r="H33" s="56" t="s">
        <v>111</v>
      </c>
      <c r="I33" s="57" t="s">
        <v>112</v>
      </c>
      <c r="J33" s="20">
        <v>10000</v>
      </c>
      <c r="K33" s="59">
        <f t="shared" si="0"/>
        <v>1236</v>
      </c>
      <c r="L33" s="89">
        <f t="shared" si="1"/>
        <v>11236</v>
      </c>
      <c r="M33" s="88">
        <f t="shared" si="6"/>
        <v>0</v>
      </c>
      <c r="N33" s="88">
        <f t="shared" si="2"/>
        <v>0</v>
      </c>
      <c r="O33" s="88">
        <f t="shared" si="3"/>
        <v>225</v>
      </c>
      <c r="P33" s="88">
        <f t="shared" si="4"/>
        <v>0</v>
      </c>
      <c r="Q33" s="88">
        <f t="shared" si="7"/>
        <v>0</v>
      </c>
      <c r="R33" s="88"/>
      <c r="S33" s="87">
        <f t="shared" si="5"/>
        <v>225</v>
      </c>
      <c r="T33" s="29"/>
      <c r="U33" s="29"/>
      <c r="V33" s="31"/>
      <c r="W33" s="29"/>
      <c r="X33" s="48"/>
      <c r="Y33" s="48"/>
    </row>
    <row r="34" spans="1:25" x14ac:dyDescent="0.25">
      <c r="A34" s="11"/>
      <c r="B34" s="11"/>
      <c r="C34" s="11"/>
      <c r="D34" s="12" t="s">
        <v>96</v>
      </c>
      <c r="E34" s="54" t="s">
        <v>104</v>
      </c>
      <c r="F34" s="54" t="s">
        <v>28</v>
      </c>
      <c r="G34" s="54" t="s">
        <v>13</v>
      </c>
      <c r="H34" s="56" t="s">
        <v>111</v>
      </c>
      <c r="I34" s="57" t="s">
        <v>112</v>
      </c>
      <c r="J34" s="20">
        <v>11000</v>
      </c>
      <c r="K34" s="59">
        <f t="shared" si="0"/>
        <v>1359.6</v>
      </c>
      <c r="L34" s="89">
        <f t="shared" si="1"/>
        <v>12359.6</v>
      </c>
      <c r="M34" s="88">
        <f t="shared" si="6"/>
        <v>0</v>
      </c>
      <c r="N34" s="88">
        <f t="shared" si="2"/>
        <v>0</v>
      </c>
      <c r="O34" s="88">
        <f t="shared" si="3"/>
        <v>0</v>
      </c>
      <c r="P34" s="88">
        <f t="shared" si="4"/>
        <v>1236</v>
      </c>
      <c r="Q34" s="88">
        <f t="shared" si="7"/>
        <v>0</v>
      </c>
      <c r="R34" s="88"/>
      <c r="S34" s="87">
        <f t="shared" si="5"/>
        <v>1236</v>
      </c>
      <c r="T34" s="29"/>
      <c r="U34" s="29"/>
      <c r="V34" s="31"/>
      <c r="W34" s="29"/>
      <c r="X34" s="48"/>
      <c r="Y34" s="48"/>
    </row>
    <row r="35" spans="1:25" x14ac:dyDescent="0.25">
      <c r="A35" s="11"/>
      <c r="B35" s="11"/>
      <c r="C35" s="11"/>
      <c r="D35" s="12" t="s">
        <v>97</v>
      </c>
      <c r="E35" s="54" t="s">
        <v>105</v>
      </c>
      <c r="F35" s="54" t="s">
        <v>28</v>
      </c>
      <c r="G35" s="54" t="s">
        <v>19</v>
      </c>
      <c r="H35" s="56" t="s">
        <v>111</v>
      </c>
      <c r="I35" s="57" t="s">
        <v>112</v>
      </c>
      <c r="J35" s="58">
        <v>12000</v>
      </c>
      <c r="K35" s="59">
        <f t="shared" si="0"/>
        <v>1483.2</v>
      </c>
      <c r="L35" s="89">
        <f t="shared" si="1"/>
        <v>13483.2</v>
      </c>
      <c r="M35" s="88">
        <f t="shared" si="6"/>
        <v>0</v>
      </c>
      <c r="N35" s="88">
        <f t="shared" si="2"/>
        <v>0</v>
      </c>
      <c r="O35" s="88">
        <f t="shared" si="3"/>
        <v>0</v>
      </c>
      <c r="P35" s="88">
        <f t="shared" si="4"/>
        <v>0</v>
      </c>
      <c r="Q35" s="88">
        <f t="shared" si="7"/>
        <v>1348</v>
      </c>
      <c r="R35" s="88"/>
      <c r="S35" s="87">
        <f t="shared" si="5"/>
        <v>1348</v>
      </c>
      <c r="T35" s="29"/>
      <c r="U35" s="29"/>
      <c r="V35" s="31"/>
      <c r="W35" s="29"/>
      <c r="X35" s="48"/>
      <c r="Y35" s="48"/>
    </row>
    <row r="36" spans="1:25" x14ac:dyDescent="0.25">
      <c r="A36" s="11"/>
      <c r="B36" s="13"/>
      <c r="C36" s="13"/>
      <c r="D36" s="12" t="s">
        <v>98</v>
      </c>
      <c r="E36" s="54" t="s">
        <v>105</v>
      </c>
      <c r="F36" s="54" t="s">
        <v>28</v>
      </c>
      <c r="G36" s="54" t="s">
        <v>0</v>
      </c>
      <c r="H36" s="56" t="s">
        <v>111</v>
      </c>
      <c r="I36" s="57" t="s">
        <v>112</v>
      </c>
      <c r="J36" s="20">
        <v>13000</v>
      </c>
      <c r="K36" s="59">
        <f t="shared" si="0"/>
        <v>1606.8</v>
      </c>
      <c r="L36" s="89">
        <f t="shared" si="1"/>
        <v>14606.8</v>
      </c>
      <c r="M36" s="88">
        <f t="shared" si="6"/>
        <v>1461</v>
      </c>
      <c r="N36" s="88">
        <f t="shared" si="2"/>
        <v>0</v>
      </c>
      <c r="O36" s="88">
        <f t="shared" si="3"/>
        <v>0</v>
      </c>
      <c r="P36" s="88">
        <f t="shared" si="4"/>
        <v>0</v>
      </c>
      <c r="Q36" s="88">
        <f t="shared" si="7"/>
        <v>0</v>
      </c>
      <c r="R36" s="88"/>
      <c r="S36" s="87">
        <f t="shared" si="5"/>
        <v>1461</v>
      </c>
      <c r="T36" s="29"/>
      <c r="U36" s="29"/>
      <c r="V36" s="31"/>
      <c r="W36" s="29"/>
      <c r="X36" s="48"/>
      <c r="Y36" s="48"/>
    </row>
    <row r="37" spans="1:25" x14ac:dyDescent="0.25">
      <c r="A37" s="11"/>
      <c r="B37" s="3"/>
      <c r="C37" s="3"/>
      <c r="D37" s="12" t="s">
        <v>44</v>
      </c>
      <c r="E37" s="54" t="s">
        <v>105</v>
      </c>
      <c r="F37" s="54" t="s">
        <v>28</v>
      </c>
      <c r="G37" s="54" t="s">
        <v>11</v>
      </c>
      <c r="H37" s="56" t="s">
        <v>111</v>
      </c>
      <c r="I37" s="57" t="s">
        <v>112</v>
      </c>
      <c r="J37" s="20">
        <v>14000</v>
      </c>
      <c r="K37" s="59">
        <f t="shared" si="0"/>
        <v>1730.4</v>
      </c>
      <c r="L37" s="89">
        <f t="shared" si="1"/>
        <v>15730.4</v>
      </c>
      <c r="M37" s="88">
        <f t="shared" si="6"/>
        <v>0</v>
      </c>
      <c r="N37" s="88">
        <f t="shared" si="2"/>
        <v>157</v>
      </c>
      <c r="O37" s="88">
        <f t="shared" si="3"/>
        <v>0</v>
      </c>
      <c r="P37" s="88">
        <f t="shared" si="4"/>
        <v>0</v>
      </c>
      <c r="Q37" s="88">
        <f t="shared" si="7"/>
        <v>0</v>
      </c>
      <c r="R37" s="88"/>
      <c r="S37" s="87">
        <f t="shared" si="5"/>
        <v>157</v>
      </c>
      <c r="T37" s="29"/>
      <c r="U37" s="29"/>
      <c r="V37" s="31"/>
      <c r="W37" s="29"/>
      <c r="X37" s="48"/>
      <c r="Y37" s="48"/>
    </row>
    <row r="38" spans="1:25" x14ac:dyDescent="0.25">
      <c r="A38" s="11"/>
      <c r="B38" s="13"/>
      <c r="C38" s="13"/>
      <c r="D38" s="12" t="s">
        <v>99</v>
      </c>
      <c r="E38" s="54" t="s">
        <v>105</v>
      </c>
      <c r="F38" s="54" t="s">
        <v>28</v>
      </c>
      <c r="G38" s="54" t="s">
        <v>12</v>
      </c>
      <c r="H38" s="56" t="s">
        <v>111</v>
      </c>
      <c r="I38" s="57" t="s">
        <v>112</v>
      </c>
      <c r="J38" s="58">
        <v>15000</v>
      </c>
      <c r="K38" s="59">
        <f t="shared" si="0"/>
        <v>1854</v>
      </c>
      <c r="L38" s="89">
        <f t="shared" si="1"/>
        <v>16854</v>
      </c>
      <c r="M38" s="88">
        <f t="shared" si="6"/>
        <v>0</v>
      </c>
      <c r="N38" s="88">
        <f t="shared" si="2"/>
        <v>0</v>
      </c>
      <c r="O38" s="88">
        <f t="shared" si="3"/>
        <v>337</v>
      </c>
      <c r="P38" s="88">
        <f t="shared" si="4"/>
        <v>0</v>
      </c>
      <c r="Q38" s="88">
        <f t="shared" si="7"/>
        <v>0</v>
      </c>
      <c r="R38" s="88"/>
      <c r="S38" s="87">
        <f t="shared" si="5"/>
        <v>337</v>
      </c>
      <c r="T38" s="29"/>
      <c r="U38" s="29"/>
      <c r="V38" s="31"/>
      <c r="W38" s="29"/>
      <c r="X38" s="48"/>
      <c r="Y38" s="48"/>
    </row>
    <row r="39" spans="1:25" x14ac:dyDescent="0.25">
      <c r="A39" s="11"/>
      <c r="B39" s="13"/>
      <c r="C39" s="13"/>
      <c r="D39" s="12" t="s">
        <v>100</v>
      </c>
      <c r="E39" s="54" t="s">
        <v>105</v>
      </c>
      <c r="F39" s="54" t="s">
        <v>28</v>
      </c>
      <c r="G39" s="54" t="s">
        <v>13</v>
      </c>
      <c r="H39" s="56" t="s">
        <v>111</v>
      </c>
      <c r="I39" s="57" t="s">
        <v>112</v>
      </c>
      <c r="J39" s="20">
        <v>16000</v>
      </c>
      <c r="K39" s="59">
        <f t="shared" si="0"/>
        <v>1977.6000000000001</v>
      </c>
      <c r="L39" s="89">
        <f t="shared" si="1"/>
        <v>17977.599999999999</v>
      </c>
      <c r="M39" s="88">
        <f t="shared" si="6"/>
        <v>0</v>
      </c>
      <c r="N39" s="88">
        <f t="shared" si="2"/>
        <v>0</v>
      </c>
      <c r="O39" s="88">
        <f t="shared" si="3"/>
        <v>0</v>
      </c>
      <c r="P39" s="88">
        <f t="shared" si="4"/>
        <v>1798</v>
      </c>
      <c r="Q39" s="88">
        <f t="shared" si="7"/>
        <v>0</v>
      </c>
      <c r="R39" s="88"/>
      <c r="S39" s="87">
        <f t="shared" si="5"/>
        <v>1798</v>
      </c>
      <c r="T39" s="29"/>
      <c r="U39" s="29"/>
      <c r="V39" s="31"/>
      <c r="W39" s="29"/>
      <c r="X39" s="48"/>
      <c r="Y39" s="42"/>
    </row>
    <row r="40" spans="1:25" x14ac:dyDescent="0.25">
      <c r="A40" s="11"/>
      <c r="B40" s="11"/>
      <c r="C40" s="11"/>
      <c r="D40" s="12" t="s">
        <v>101</v>
      </c>
      <c r="E40" s="54" t="s">
        <v>105</v>
      </c>
      <c r="F40" s="54" t="s">
        <v>28</v>
      </c>
      <c r="G40" s="54" t="s">
        <v>19</v>
      </c>
      <c r="H40" s="56" t="s">
        <v>111</v>
      </c>
      <c r="I40" s="57" t="s">
        <v>112</v>
      </c>
      <c r="J40" s="20">
        <v>17000</v>
      </c>
      <c r="K40" s="59">
        <f t="shared" si="0"/>
        <v>2101.1999999999998</v>
      </c>
      <c r="L40" s="89">
        <f t="shared" si="1"/>
        <v>19101.2</v>
      </c>
      <c r="M40" s="88">
        <f t="shared" si="6"/>
        <v>0</v>
      </c>
      <c r="N40" s="88">
        <f t="shared" si="2"/>
        <v>0</v>
      </c>
      <c r="O40" s="88">
        <f t="shared" si="3"/>
        <v>0</v>
      </c>
      <c r="P40" s="88">
        <f t="shared" si="4"/>
        <v>0</v>
      </c>
      <c r="Q40" s="88">
        <f t="shared" si="7"/>
        <v>1910</v>
      </c>
      <c r="R40" s="88"/>
      <c r="S40" s="87">
        <f t="shared" si="5"/>
        <v>1910</v>
      </c>
      <c r="T40" s="29"/>
      <c r="U40" s="29"/>
      <c r="V40" s="31"/>
      <c r="W40" s="29"/>
      <c r="X40" s="48"/>
      <c r="Y40" s="48"/>
    </row>
    <row r="41" spans="1:25" x14ac:dyDescent="0.25">
      <c r="A41" s="11"/>
      <c r="B41" s="13"/>
      <c r="C41" s="13"/>
      <c r="D41" s="12" t="s">
        <v>103</v>
      </c>
      <c r="E41" s="54" t="s">
        <v>105</v>
      </c>
      <c r="F41" s="54" t="s">
        <v>28</v>
      </c>
      <c r="G41" s="54" t="s">
        <v>0</v>
      </c>
      <c r="H41" s="56" t="s">
        <v>111</v>
      </c>
      <c r="I41" s="57" t="s">
        <v>112</v>
      </c>
      <c r="J41" s="58">
        <v>18000</v>
      </c>
      <c r="K41" s="59">
        <f t="shared" si="0"/>
        <v>2224.8000000000002</v>
      </c>
      <c r="L41" s="89">
        <f t="shared" si="1"/>
        <v>20224.8</v>
      </c>
      <c r="M41" s="88">
        <f t="shared" si="6"/>
        <v>2022</v>
      </c>
      <c r="N41" s="88">
        <f t="shared" si="2"/>
        <v>0</v>
      </c>
      <c r="O41" s="88">
        <f t="shared" si="3"/>
        <v>0</v>
      </c>
      <c r="P41" s="88">
        <f t="shared" si="4"/>
        <v>0</v>
      </c>
      <c r="Q41" s="88">
        <f t="shared" si="7"/>
        <v>0</v>
      </c>
      <c r="R41" s="88"/>
      <c r="S41" s="87">
        <f t="shared" si="5"/>
        <v>2022</v>
      </c>
      <c r="T41" s="29"/>
      <c r="U41" s="29"/>
      <c r="V41" s="31"/>
      <c r="W41" s="29"/>
      <c r="X41" s="48"/>
      <c r="Y41" s="48"/>
    </row>
    <row r="42" spans="1:25" x14ac:dyDescent="0.25">
      <c r="A42" s="11"/>
      <c r="B42" s="13"/>
      <c r="C42" s="13"/>
      <c r="D42" s="12" t="s">
        <v>102</v>
      </c>
      <c r="E42" s="54" t="s">
        <v>105</v>
      </c>
      <c r="F42" s="54" t="s">
        <v>28</v>
      </c>
      <c r="G42" s="54" t="s">
        <v>11</v>
      </c>
      <c r="H42" s="56" t="s">
        <v>111</v>
      </c>
      <c r="I42" s="57" t="s">
        <v>112</v>
      </c>
      <c r="J42" s="20">
        <v>19000</v>
      </c>
      <c r="K42" s="59">
        <f t="shared" si="0"/>
        <v>2348.4</v>
      </c>
      <c r="L42" s="89">
        <f t="shared" si="1"/>
        <v>21348.400000000001</v>
      </c>
      <c r="M42" s="88">
        <f t="shared" si="6"/>
        <v>0</v>
      </c>
      <c r="N42" s="88">
        <f t="shared" si="2"/>
        <v>213</v>
      </c>
      <c r="O42" s="88">
        <f t="shared" si="3"/>
        <v>0</v>
      </c>
      <c r="P42" s="88">
        <f t="shared" si="4"/>
        <v>0</v>
      </c>
      <c r="Q42" s="88">
        <f t="shared" si="7"/>
        <v>0</v>
      </c>
      <c r="R42" s="88"/>
      <c r="S42" s="87">
        <f t="shared" si="5"/>
        <v>213</v>
      </c>
      <c r="T42" s="29"/>
      <c r="U42" s="29"/>
      <c r="V42" s="31"/>
      <c r="W42" s="29"/>
      <c r="X42" s="48"/>
      <c r="Y42" s="48"/>
    </row>
    <row r="43" spans="1:25" x14ac:dyDescent="0.25">
      <c r="A43" s="11"/>
      <c r="B43" s="11"/>
      <c r="C43" s="11"/>
      <c r="D43" s="12" t="s">
        <v>96</v>
      </c>
      <c r="E43" s="54" t="s">
        <v>105</v>
      </c>
      <c r="F43" s="54" t="s">
        <v>28</v>
      </c>
      <c r="G43" s="54" t="s">
        <v>12</v>
      </c>
      <c r="H43" s="56" t="s">
        <v>111</v>
      </c>
      <c r="I43" s="57" t="s">
        <v>112</v>
      </c>
      <c r="J43" s="20">
        <v>20000</v>
      </c>
      <c r="K43" s="59">
        <f t="shared" si="0"/>
        <v>2472</v>
      </c>
      <c r="L43" s="89">
        <f t="shared" si="1"/>
        <v>22472</v>
      </c>
      <c r="M43" s="88">
        <f t="shared" si="6"/>
        <v>0</v>
      </c>
      <c r="N43" s="88">
        <f t="shared" si="2"/>
        <v>0</v>
      </c>
      <c r="O43" s="88">
        <f t="shared" si="3"/>
        <v>449</v>
      </c>
      <c r="P43" s="88">
        <f t="shared" si="4"/>
        <v>0</v>
      </c>
      <c r="Q43" s="88">
        <f t="shared" si="7"/>
        <v>0</v>
      </c>
      <c r="R43" s="88"/>
      <c r="S43" s="87">
        <f t="shared" si="5"/>
        <v>449</v>
      </c>
      <c r="T43" s="29"/>
      <c r="U43" s="29"/>
      <c r="V43" s="31"/>
      <c r="W43" s="29"/>
      <c r="X43" s="48"/>
      <c r="Y43" s="48"/>
    </row>
    <row r="44" spans="1:25" x14ac:dyDescent="0.25">
      <c r="A44" s="11"/>
      <c r="B44" s="13"/>
      <c r="C44" s="13"/>
      <c r="D44" s="12" t="s">
        <v>97</v>
      </c>
      <c r="E44" s="54" t="s">
        <v>106</v>
      </c>
      <c r="F44" s="54" t="s">
        <v>30</v>
      </c>
      <c r="G44" s="54" t="s">
        <v>13</v>
      </c>
      <c r="H44" s="56" t="s">
        <v>111</v>
      </c>
      <c r="I44" s="57" t="s">
        <v>112</v>
      </c>
      <c r="J44" s="58">
        <v>21000</v>
      </c>
      <c r="K44" s="59">
        <f t="shared" si="0"/>
        <v>2595.6</v>
      </c>
      <c r="L44" s="89">
        <f t="shared" si="1"/>
        <v>23595.599999999999</v>
      </c>
      <c r="M44" s="88">
        <f t="shared" si="6"/>
        <v>0</v>
      </c>
      <c r="N44" s="88">
        <f t="shared" si="2"/>
        <v>0</v>
      </c>
      <c r="O44" s="88">
        <f t="shared" si="3"/>
        <v>0</v>
      </c>
      <c r="P44" s="88">
        <f t="shared" si="4"/>
        <v>2360</v>
      </c>
      <c r="Q44" s="88">
        <f t="shared" si="7"/>
        <v>0</v>
      </c>
      <c r="R44" s="88"/>
      <c r="S44" s="87">
        <f t="shared" si="5"/>
        <v>2360</v>
      </c>
      <c r="T44" s="29"/>
      <c r="U44" s="29"/>
      <c r="V44" s="31"/>
      <c r="W44" s="29"/>
      <c r="X44" s="48"/>
      <c r="Y44" s="48"/>
    </row>
    <row r="45" spans="1:25" x14ac:dyDescent="0.25">
      <c r="A45" s="11"/>
      <c r="B45" s="13"/>
      <c r="C45" s="13"/>
      <c r="D45" s="12" t="s">
        <v>98</v>
      </c>
      <c r="E45" s="54" t="s">
        <v>106</v>
      </c>
      <c r="F45" s="54" t="s">
        <v>30</v>
      </c>
      <c r="G45" s="54" t="s">
        <v>19</v>
      </c>
      <c r="H45" s="56" t="s">
        <v>111</v>
      </c>
      <c r="I45" s="57" t="s">
        <v>112</v>
      </c>
      <c r="J45" s="20">
        <v>22000</v>
      </c>
      <c r="K45" s="59">
        <f t="shared" si="0"/>
        <v>2719.2</v>
      </c>
      <c r="L45" s="89">
        <f t="shared" si="1"/>
        <v>24719.200000000001</v>
      </c>
      <c r="M45" s="88">
        <f t="shared" si="6"/>
        <v>0</v>
      </c>
      <c r="N45" s="88">
        <f t="shared" si="2"/>
        <v>0</v>
      </c>
      <c r="O45" s="88">
        <f t="shared" si="3"/>
        <v>0</v>
      </c>
      <c r="P45" s="88">
        <f t="shared" si="4"/>
        <v>0</v>
      </c>
      <c r="Q45" s="88">
        <f t="shared" si="7"/>
        <v>2472</v>
      </c>
      <c r="R45" s="88"/>
      <c r="S45" s="87">
        <f t="shared" si="5"/>
        <v>2472</v>
      </c>
      <c r="T45" s="29"/>
      <c r="U45" s="29"/>
      <c r="V45" s="31"/>
      <c r="W45" s="29"/>
      <c r="X45" s="48"/>
      <c r="Y45" s="48"/>
    </row>
    <row r="46" spans="1:25" x14ac:dyDescent="0.25">
      <c r="A46" s="11"/>
      <c r="B46" s="11"/>
      <c r="C46" s="11"/>
      <c r="D46" s="12" t="s">
        <v>44</v>
      </c>
      <c r="E46" s="54" t="s">
        <v>106</v>
      </c>
      <c r="F46" s="54" t="s">
        <v>30</v>
      </c>
      <c r="G46" s="54" t="s">
        <v>0</v>
      </c>
      <c r="H46" s="56" t="s">
        <v>111</v>
      </c>
      <c r="I46" s="57" t="s">
        <v>112</v>
      </c>
      <c r="J46" s="20">
        <v>23000</v>
      </c>
      <c r="K46" s="59">
        <f t="shared" si="0"/>
        <v>2842.8</v>
      </c>
      <c r="L46" s="89">
        <f t="shared" si="1"/>
        <v>25842.799999999999</v>
      </c>
      <c r="M46" s="88">
        <f t="shared" si="6"/>
        <v>2584</v>
      </c>
      <c r="N46" s="88">
        <f t="shared" si="2"/>
        <v>0</v>
      </c>
      <c r="O46" s="88">
        <f t="shared" si="3"/>
        <v>0</v>
      </c>
      <c r="P46" s="88">
        <f t="shared" si="4"/>
        <v>0</v>
      </c>
      <c r="Q46" s="88">
        <f t="shared" si="7"/>
        <v>0</v>
      </c>
      <c r="R46" s="88"/>
      <c r="S46" s="87">
        <f t="shared" si="5"/>
        <v>2584</v>
      </c>
      <c r="T46" s="29"/>
      <c r="U46" s="29"/>
      <c r="V46" s="31"/>
      <c r="W46" s="29"/>
      <c r="X46" s="48"/>
      <c r="Y46" s="48"/>
    </row>
    <row r="47" spans="1:25" x14ac:dyDescent="0.25">
      <c r="A47" s="11"/>
      <c r="B47" s="13"/>
      <c r="C47" s="13"/>
      <c r="D47" s="12" t="s">
        <v>99</v>
      </c>
      <c r="E47" s="54" t="s">
        <v>106</v>
      </c>
      <c r="F47" s="54" t="s">
        <v>30</v>
      </c>
      <c r="G47" s="54" t="s">
        <v>11</v>
      </c>
      <c r="H47" s="56" t="s">
        <v>111</v>
      </c>
      <c r="I47" s="57" t="s">
        <v>112</v>
      </c>
      <c r="J47" s="58">
        <v>24000</v>
      </c>
      <c r="K47" s="59">
        <f t="shared" si="0"/>
        <v>2966.4</v>
      </c>
      <c r="L47" s="89">
        <f t="shared" si="1"/>
        <v>26966.400000000001</v>
      </c>
      <c r="M47" s="88">
        <f t="shared" si="6"/>
        <v>0</v>
      </c>
      <c r="N47" s="88">
        <f t="shared" si="2"/>
        <v>270</v>
      </c>
      <c r="O47" s="88">
        <f t="shared" si="3"/>
        <v>0</v>
      </c>
      <c r="P47" s="88">
        <f t="shared" si="4"/>
        <v>0</v>
      </c>
      <c r="Q47" s="88">
        <f t="shared" si="7"/>
        <v>0</v>
      </c>
      <c r="R47" s="88"/>
      <c r="S47" s="87">
        <f t="shared" si="5"/>
        <v>270</v>
      </c>
      <c r="T47" s="29"/>
      <c r="U47" s="29"/>
      <c r="V47" s="31"/>
      <c r="W47" s="29"/>
      <c r="X47" s="48"/>
      <c r="Y47" s="48"/>
    </row>
    <row r="48" spans="1:25" x14ac:dyDescent="0.25">
      <c r="A48" s="11"/>
      <c r="B48" s="3"/>
      <c r="C48" s="3"/>
      <c r="D48" s="12" t="s">
        <v>100</v>
      </c>
      <c r="E48" s="54" t="s">
        <v>106</v>
      </c>
      <c r="F48" s="54" t="s">
        <v>30</v>
      </c>
      <c r="G48" s="54" t="s">
        <v>12</v>
      </c>
      <c r="H48" s="56" t="s">
        <v>111</v>
      </c>
      <c r="I48" s="57" t="s">
        <v>112</v>
      </c>
      <c r="J48" s="20">
        <v>25000</v>
      </c>
      <c r="K48" s="59">
        <f t="shared" si="0"/>
        <v>3090</v>
      </c>
      <c r="L48" s="89">
        <f t="shared" si="1"/>
        <v>28090</v>
      </c>
      <c r="M48" s="88">
        <f t="shared" si="6"/>
        <v>0</v>
      </c>
      <c r="N48" s="88">
        <f t="shared" si="2"/>
        <v>0</v>
      </c>
      <c r="O48" s="88">
        <f t="shared" si="3"/>
        <v>562</v>
      </c>
      <c r="P48" s="88">
        <f t="shared" si="4"/>
        <v>0</v>
      </c>
      <c r="Q48" s="88">
        <f t="shared" si="7"/>
        <v>0</v>
      </c>
      <c r="R48" s="88"/>
      <c r="S48" s="87">
        <f t="shared" si="5"/>
        <v>562</v>
      </c>
      <c r="T48" s="29"/>
      <c r="U48" s="29"/>
      <c r="V48" s="31"/>
      <c r="W48" s="29"/>
      <c r="X48" s="48"/>
      <c r="Y48" s="48"/>
    </row>
    <row r="49" spans="1:25" x14ac:dyDescent="0.25">
      <c r="A49" s="11"/>
      <c r="B49" s="13"/>
      <c r="C49" s="13"/>
      <c r="D49" s="12" t="s">
        <v>101</v>
      </c>
      <c r="E49" s="54" t="s">
        <v>106</v>
      </c>
      <c r="F49" s="54" t="s">
        <v>30</v>
      </c>
      <c r="G49" s="54" t="s">
        <v>13</v>
      </c>
      <c r="H49" s="56" t="s">
        <v>111</v>
      </c>
      <c r="I49" s="57" t="s">
        <v>112</v>
      </c>
      <c r="J49" s="20">
        <v>26000</v>
      </c>
      <c r="K49" s="59">
        <f t="shared" si="0"/>
        <v>3213.6</v>
      </c>
      <c r="L49" s="89">
        <f t="shared" si="1"/>
        <v>29213.599999999999</v>
      </c>
      <c r="M49" s="88">
        <f t="shared" si="6"/>
        <v>0</v>
      </c>
      <c r="N49" s="88">
        <f t="shared" si="2"/>
        <v>0</v>
      </c>
      <c r="O49" s="88">
        <f t="shared" si="3"/>
        <v>0</v>
      </c>
      <c r="P49" s="88">
        <f t="shared" si="4"/>
        <v>2921</v>
      </c>
      <c r="Q49" s="88">
        <f t="shared" si="7"/>
        <v>0</v>
      </c>
      <c r="R49" s="88"/>
      <c r="S49" s="87">
        <f t="shared" si="5"/>
        <v>2921</v>
      </c>
      <c r="T49" s="29"/>
      <c r="U49" s="29"/>
      <c r="V49" s="31"/>
      <c r="W49" s="29"/>
      <c r="X49" s="48"/>
      <c r="Y49" s="44"/>
    </row>
    <row r="50" spans="1:25" x14ac:dyDescent="0.25">
      <c r="A50" s="11"/>
      <c r="B50" s="13"/>
      <c r="C50" s="13"/>
      <c r="D50" s="12" t="s">
        <v>103</v>
      </c>
      <c r="E50" s="54" t="s">
        <v>106</v>
      </c>
      <c r="F50" s="54" t="s">
        <v>30</v>
      </c>
      <c r="G50" s="54" t="s">
        <v>19</v>
      </c>
      <c r="H50" s="56" t="s">
        <v>111</v>
      </c>
      <c r="I50" s="57" t="s">
        <v>112</v>
      </c>
      <c r="J50" s="58">
        <v>27000</v>
      </c>
      <c r="K50" s="59">
        <f t="shared" si="0"/>
        <v>3337.2</v>
      </c>
      <c r="L50" s="89">
        <f t="shared" si="1"/>
        <v>30337.200000000001</v>
      </c>
      <c r="M50" s="88">
        <f t="shared" si="6"/>
        <v>0</v>
      </c>
      <c r="N50" s="88">
        <f t="shared" si="2"/>
        <v>0</v>
      </c>
      <c r="O50" s="88">
        <f t="shared" si="3"/>
        <v>0</v>
      </c>
      <c r="P50" s="88">
        <f t="shared" si="4"/>
        <v>0</v>
      </c>
      <c r="Q50" s="88">
        <f t="shared" si="7"/>
        <v>3034</v>
      </c>
      <c r="R50" s="88"/>
      <c r="S50" s="87">
        <f t="shared" si="5"/>
        <v>3034</v>
      </c>
      <c r="T50" s="29"/>
      <c r="U50" s="29"/>
      <c r="V50" s="31"/>
      <c r="W50" s="29"/>
      <c r="X50" s="48"/>
      <c r="Y50" s="48"/>
    </row>
    <row r="51" spans="1:25" x14ac:dyDescent="0.25">
      <c r="A51" s="11"/>
      <c r="B51" s="11"/>
      <c r="C51" s="11"/>
      <c r="D51" s="12" t="s">
        <v>102</v>
      </c>
      <c r="E51" s="54" t="s">
        <v>106</v>
      </c>
      <c r="F51" s="54" t="s">
        <v>30</v>
      </c>
      <c r="G51" s="54" t="s">
        <v>0</v>
      </c>
      <c r="H51" s="56" t="s">
        <v>111</v>
      </c>
      <c r="I51" s="57" t="s">
        <v>112</v>
      </c>
      <c r="J51" s="20">
        <v>28000</v>
      </c>
      <c r="K51" s="59">
        <f t="shared" si="0"/>
        <v>3460.8</v>
      </c>
      <c r="L51" s="89">
        <f t="shared" si="1"/>
        <v>31460.799999999999</v>
      </c>
      <c r="M51" s="88">
        <f t="shared" si="6"/>
        <v>3146</v>
      </c>
      <c r="N51" s="88">
        <f t="shared" si="2"/>
        <v>0</v>
      </c>
      <c r="O51" s="88">
        <f t="shared" si="3"/>
        <v>0</v>
      </c>
      <c r="P51" s="88">
        <f t="shared" si="4"/>
        <v>0</v>
      </c>
      <c r="Q51" s="88">
        <f t="shared" si="7"/>
        <v>0</v>
      </c>
      <c r="R51" s="88"/>
      <c r="S51" s="87">
        <f t="shared" si="5"/>
        <v>3146</v>
      </c>
      <c r="T51" s="29"/>
      <c r="U51" s="29"/>
      <c r="V51" s="31"/>
      <c r="W51" s="29"/>
      <c r="X51" s="48"/>
      <c r="Y51" s="48"/>
    </row>
    <row r="52" spans="1:25" x14ac:dyDescent="0.25">
      <c r="A52" s="11"/>
      <c r="B52" s="13"/>
      <c r="C52" s="13"/>
      <c r="D52" s="12" t="s">
        <v>96</v>
      </c>
      <c r="E52" s="54" t="s">
        <v>106</v>
      </c>
      <c r="F52" s="54" t="s">
        <v>30</v>
      </c>
      <c r="G52" s="54" t="s">
        <v>11</v>
      </c>
      <c r="H52" s="56" t="s">
        <v>111</v>
      </c>
      <c r="I52" s="57" t="s">
        <v>112</v>
      </c>
      <c r="J52" s="20">
        <v>29000</v>
      </c>
      <c r="K52" s="59">
        <f t="shared" si="0"/>
        <v>3584.4</v>
      </c>
      <c r="L52" s="89">
        <f t="shared" si="1"/>
        <v>32584.400000000001</v>
      </c>
      <c r="M52" s="88">
        <f t="shared" si="6"/>
        <v>0</v>
      </c>
      <c r="N52" s="88">
        <f t="shared" si="2"/>
        <v>326</v>
      </c>
      <c r="O52" s="88">
        <f t="shared" si="3"/>
        <v>0</v>
      </c>
      <c r="P52" s="88">
        <f t="shared" si="4"/>
        <v>0</v>
      </c>
      <c r="Q52" s="88">
        <f t="shared" si="7"/>
        <v>0</v>
      </c>
      <c r="R52" s="88"/>
      <c r="S52" s="87">
        <f t="shared" si="5"/>
        <v>326</v>
      </c>
      <c r="T52" s="29"/>
      <c r="U52" s="29"/>
      <c r="V52" s="31"/>
      <c r="W52" s="29"/>
      <c r="X52" s="48"/>
      <c r="Y52" s="48"/>
    </row>
    <row r="53" spans="1:25" x14ac:dyDescent="0.25">
      <c r="A53" s="11"/>
      <c r="B53" s="13"/>
      <c r="C53" s="13"/>
      <c r="D53" s="12" t="s">
        <v>97</v>
      </c>
      <c r="E53" s="54" t="s">
        <v>106</v>
      </c>
      <c r="F53" s="54" t="s">
        <v>30</v>
      </c>
      <c r="G53" s="54" t="s">
        <v>12</v>
      </c>
      <c r="H53" s="56" t="s">
        <v>111</v>
      </c>
      <c r="I53" s="57" t="s">
        <v>112</v>
      </c>
      <c r="J53" s="58">
        <v>30000</v>
      </c>
      <c r="K53" s="59">
        <f t="shared" si="0"/>
        <v>3708</v>
      </c>
      <c r="L53" s="89">
        <f t="shared" si="1"/>
        <v>33708</v>
      </c>
      <c r="M53" s="88">
        <f t="shared" si="6"/>
        <v>0</v>
      </c>
      <c r="N53" s="88">
        <f t="shared" si="2"/>
        <v>0</v>
      </c>
      <c r="O53" s="88">
        <f t="shared" si="3"/>
        <v>674</v>
      </c>
      <c r="P53" s="88">
        <f t="shared" si="4"/>
        <v>0</v>
      </c>
      <c r="Q53" s="88">
        <f t="shared" si="7"/>
        <v>0</v>
      </c>
      <c r="R53" s="88"/>
      <c r="S53" s="87">
        <f t="shared" si="5"/>
        <v>674</v>
      </c>
      <c r="T53" s="29"/>
      <c r="U53" s="29"/>
      <c r="V53" s="31"/>
      <c r="W53" s="29"/>
      <c r="X53" s="48"/>
      <c r="Y53" s="48"/>
    </row>
    <row r="54" spans="1:25" x14ac:dyDescent="0.25">
      <c r="A54" s="11"/>
      <c r="B54" s="11"/>
      <c r="C54" s="11"/>
      <c r="D54" s="12" t="s">
        <v>98</v>
      </c>
      <c r="E54" s="54" t="s">
        <v>57</v>
      </c>
      <c r="F54" s="54" t="s">
        <v>30</v>
      </c>
      <c r="G54" s="54" t="s">
        <v>13</v>
      </c>
      <c r="H54" s="56" t="s">
        <v>111</v>
      </c>
      <c r="I54" s="57" t="s">
        <v>112</v>
      </c>
      <c r="J54" s="20">
        <v>31000</v>
      </c>
      <c r="K54" s="59">
        <f t="shared" si="0"/>
        <v>3831.6</v>
      </c>
      <c r="L54" s="89">
        <f t="shared" si="1"/>
        <v>34831.599999999999</v>
      </c>
      <c r="M54" s="88">
        <f t="shared" si="6"/>
        <v>0</v>
      </c>
      <c r="N54" s="88">
        <f t="shared" si="2"/>
        <v>0</v>
      </c>
      <c r="O54" s="88">
        <f t="shared" si="3"/>
        <v>0</v>
      </c>
      <c r="P54" s="88">
        <f t="shared" si="4"/>
        <v>3483</v>
      </c>
      <c r="Q54" s="88">
        <f t="shared" si="7"/>
        <v>0</v>
      </c>
      <c r="R54" s="88"/>
      <c r="S54" s="87">
        <f t="shared" si="5"/>
        <v>3483</v>
      </c>
      <c r="T54" s="29"/>
      <c r="U54" s="29"/>
      <c r="V54" s="31"/>
      <c r="W54" s="29"/>
      <c r="X54" s="48"/>
      <c r="Y54" s="48"/>
    </row>
    <row r="55" spans="1:25" x14ac:dyDescent="0.25">
      <c r="A55" s="11"/>
      <c r="B55" s="13"/>
      <c r="C55" s="13"/>
      <c r="D55" s="12" t="s">
        <v>44</v>
      </c>
      <c r="E55" s="54" t="s">
        <v>57</v>
      </c>
      <c r="F55" s="54" t="s">
        <v>30</v>
      </c>
      <c r="G55" s="54" t="s">
        <v>19</v>
      </c>
      <c r="H55" s="56" t="s">
        <v>111</v>
      </c>
      <c r="I55" s="57" t="s">
        <v>112</v>
      </c>
      <c r="J55" s="20">
        <v>32000</v>
      </c>
      <c r="K55" s="59">
        <f t="shared" si="0"/>
        <v>3955.2000000000003</v>
      </c>
      <c r="L55" s="89">
        <f t="shared" si="1"/>
        <v>35955.199999999997</v>
      </c>
      <c r="M55" s="88">
        <f t="shared" si="6"/>
        <v>0</v>
      </c>
      <c r="N55" s="88">
        <f t="shared" si="2"/>
        <v>0</v>
      </c>
      <c r="O55" s="88">
        <f t="shared" si="3"/>
        <v>0</v>
      </c>
      <c r="P55" s="88">
        <f t="shared" si="4"/>
        <v>0</v>
      </c>
      <c r="Q55" s="88">
        <f t="shared" si="7"/>
        <v>3596</v>
      </c>
      <c r="R55" s="88"/>
      <c r="S55" s="87">
        <f t="shared" si="5"/>
        <v>3596</v>
      </c>
      <c r="T55" s="29"/>
      <c r="U55" s="29"/>
      <c r="V55" s="31"/>
      <c r="W55" s="29"/>
      <c r="X55" s="48"/>
      <c r="Y55" s="48"/>
    </row>
    <row r="56" spans="1:25" x14ac:dyDescent="0.25">
      <c r="A56" s="11"/>
      <c r="B56" s="13"/>
      <c r="C56" s="13"/>
      <c r="D56" s="12" t="s">
        <v>99</v>
      </c>
      <c r="E56" s="54" t="s">
        <v>57</v>
      </c>
      <c r="F56" s="54" t="s">
        <v>30</v>
      </c>
      <c r="G56" s="54" t="s">
        <v>0</v>
      </c>
      <c r="H56" s="56" t="s">
        <v>111</v>
      </c>
      <c r="I56" s="57" t="s">
        <v>112</v>
      </c>
      <c r="J56" s="58">
        <v>33000</v>
      </c>
      <c r="K56" s="59">
        <f t="shared" si="0"/>
        <v>4078.8</v>
      </c>
      <c r="L56" s="89">
        <f t="shared" si="1"/>
        <v>37078.800000000003</v>
      </c>
      <c r="M56" s="88">
        <f t="shared" si="6"/>
        <v>3708</v>
      </c>
      <c r="N56" s="88">
        <f t="shared" si="2"/>
        <v>0</v>
      </c>
      <c r="O56" s="88">
        <f t="shared" si="3"/>
        <v>0</v>
      </c>
      <c r="P56" s="88">
        <f t="shared" si="4"/>
        <v>0</v>
      </c>
      <c r="Q56" s="88">
        <f t="shared" si="7"/>
        <v>0</v>
      </c>
      <c r="R56" s="88"/>
      <c r="S56" s="87">
        <f t="shared" si="5"/>
        <v>3708</v>
      </c>
      <c r="T56" s="29"/>
      <c r="U56" s="29"/>
      <c r="V56" s="37"/>
      <c r="W56" s="29"/>
      <c r="X56" s="48"/>
      <c r="Y56" s="48"/>
    </row>
    <row r="57" spans="1:25" x14ac:dyDescent="0.25">
      <c r="A57" s="11"/>
      <c r="B57" s="11"/>
      <c r="C57" s="11"/>
      <c r="D57" s="12" t="s">
        <v>100</v>
      </c>
      <c r="E57" s="54" t="s">
        <v>57</v>
      </c>
      <c r="F57" s="54" t="s">
        <v>30</v>
      </c>
      <c r="G57" s="54" t="s">
        <v>11</v>
      </c>
      <c r="H57" s="56" t="s">
        <v>111</v>
      </c>
      <c r="I57" s="57" t="s">
        <v>112</v>
      </c>
      <c r="J57" s="20">
        <v>34000</v>
      </c>
      <c r="K57" s="59">
        <f t="shared" si="0"/>
        <v>4202.3999999999996</v>
      </c>
      <c r="L57" s="89">
        <f t="shared" si="1"/>
        <v>38202.400000000001</v>
      </c>
      <c r="M57" s="88">
        <f t="shared" si="6"/>
        <v>0</v>
      </c>
      <c r="N57" s="88">
        <f t="shared" si="2"/>
        <v>382</v>
      </c>
      <c r="O57" s="88">
        <f t="shared" si="3"/>
        <v>0</v>
      </c>
      <c r="P57" s="88">
        <f t="shared" si="4"/>
        <v>0</v>
      </c>
      <c r="Q57" s="88">
        <f t="shared" si="7"/>
        <v>0</v>
      </c>
      <c r="R57" s="88"/>
      <c r="S57" s="87">
        <f t="shared" si="5"/>
        <v>382</v>
      </c>
      <c r="T57" s="29"/>
      <c r="U57" s="29"/>
      <c r="V57" s="31"/>
      <c r="W57" s="29"/>
      <c r="X57" s="48"/>
      <c r="Y57" s="48"/>
    </row>
    <row r="58" spans="1:25" x14ac:dyDescent="0.25">
      <c r="A58" s="11"/>
      <c r="B58" s="13"/>
      <c r="C58" s="13"/>
      <c r="D58" s="12" t="s">
        <v>101</v>
      </c>
      <c r="E58" s="54" t="s">
        <v>57</v>
      </c>
      <c r="F58" s="54" t="s">
        <v>30</v>
      </c>
      <c r="G58" s="54" t="s">
        <v>12</v>
      </c>
      <c r="H58" s="56" t="s">
        <v>111</v>
      </c>
      <c r="I58" s="57" t="s">
        <v>112</v>
      </c>
      <c r="J58" s="20">
        <v>35000</v>
      </c>
      <c r="K58" s="59">
        <f t="shared" si="0"/>
        <v>4326</v>
      </c>
      <c r="L58" s="89">
        <f t="shared" si="1"/>
        <v>39326</v>
      </c>
      <c r="M58" s="88">
        <f t="shared" si="6"/>
        <v>0</v>
      </c>
      <c r="N58" s="88">
        <f t="shared" si="2"/>
        <v>0</v>
      </c>
      <c r="O58" s="88">
        <f t="shared" si="3"/>
        <v>787</v>
      </c>
      <c r="P58" s="88">
        <f t="shared" si="4"/>
        <v>0</v>
      </c>
      <c r="Q58" s="88">
        <f t="shared" si="7"/>
        <v>0</v>
      </c>
      <c r="R58" s="88"/>
      <c r="S58" s="87">
        <f t="shared" si="5"/>
        <v>787</v>
      </c>
      <c r="T58" s="29"/>
      <c r="U58" s="29"/>
      <c r="V58" s="31"/>
      <c r="W58" s="29"/>
      <c r="X58" s="48"/>
      <c r="Y58" s="48"/>
    </row>
    <row r="59" spans="1:25" x14ac:dyDescent="0.25">
      <c r="A59" s="11"/>
      <c r="B59" s="3"/>
      <c r="C59" s="3"/>
      <c r="D59" s="12" t="s">
        <v>103</v>
      </c>
      <c r="E59" s="54" t="s">
        <v>57</v>
      </c>
      <c r="F59" s="54" t="s">
        <v>30</v>
      </c>
      <c r="G59" s="54" t="s">
        <v>13</v>
      </c>
      <c r="H59" s="56" t="s">
        <v>111</v>
      </c>
      <c r="I59" s="57" t="s">
        <v>112</v>
      </c>
      <c r="J59" s="58">
        <v>36000</v>
      </c>
      <c r="K59" s="59">
        <f t="shared" si="0"/>
        <v>4449.6000000000004</v>
      </c>
      <c r="L59" s="89">
        <f t="shared" si="1"/>
        <v>40449.599999999999</v>
      </c>
      <c r="M59" s="88">
        <f t="shared" si="6"/>
        <v>0</v>
      </c>
      <c r="N59" s="88">
        <f t="shared" si="2"/>
        <v>0</v>
      </c>
      <c r="O59" s="88">
        <f t="shared" si="3"/>
        <v>0</v>
      </c>
      <c r="P59" s="88">
        <f t="shared" si="4"/>
        <v>4045</v>
      </c>
      <c r="Q59" s="88">
        <f t="shared" si="7"/>
        <v>0</v>
      </c>
      <c r="R59" s="88"/>
      <c r="S59" s="87">
        <f t="shared" si="5"/>
        <v>4045</v>
      </c>
      <c r="T59" s="29"/>
      <c r="U59" s="29"/>
      <c r="V59" s="31"/>
      <c r="W59" s="29"/>
      <c r="X59" s="48"/>
      <c r="Y59" s="48"/>
    </row>
    <row r="60" spans="1:25" x14ac:dyDescent="0.25">
      <c r="A60" s="11"/>
      <c r="B60" s="13"/>
      <c r="C60" s="13"/>
      <c r="D60" s="12" t="s">
        <v>102</v>
      </c>
      <c r="E60" s="54" t="s">
        <v>57</v>
      </c>
      <c r="F60" s="54" t="s">
        <v>30</v>
      </c>
      <c r="G60" s="54" t="s">
        <v>19</v>
      </c>
      <c r="H60" s="56" t="s">
        <v>111</v>
      </c>
      <c r="I60" s="57" t="s">
        <v>112</v>
      </c>
      <c r="J60" s="20">
        <v>37000</v>
      </c>
      <c r="K60" s="59">
        <f t="shared" si="0"/>
        <v>4573.2</v>
      </c>
      <c r="L60" s="89">
        <f t="shared" si="1"/>
        <v>41573.199999999997</v>
      </c>
      <c r="M60" s="88">
        <f t="shared" si="6"/>
        <v>0</v>
      </c>
      <c r="N60" s="88">
        <f t="shared" si="2"/>
        <v>0</v>
      </c>
      <c r="O60" s="88">
        <f t="shared" si="3"/>
        <v>0</v>
      </c>
      <c r="P60" s="88">
        <f t="shared" si="4"/>
        <v>0</v>
      </c>
      <c r="Q60" s="88">
        <f t="shared" si="7"/>
        <v>4157</v>
      </c>
      <c r="R60" s="88"/>
      <c r="S60" s="87">
        <f t="shared" si="5"/>
        <v>4157</v>
      </c>
      <c r="T60" s="29"/>
      <c r="U60" s="29"/>
      <c r="V60" s="31"/>
      <c r="W60" s="29"/>
      <c r="X60" s="48"/>
      <c r="Y60" s="48"/>
    </row>
    <row r="61" spans="1:25" x14ac:dyDescent="0.25">
      <c r="A61" s="11"/>
      <c r="B61" s="13"/>
      <c r="C61" s="13"/>
      <c r="D61" s="12" t="s">
        <v>96</v>
      </c>
      <c r="E61" s="54" t="s">
        <v>57</v>
      </c>
      <c r="F61" s="54" t="s">
        <v>30</v>
      </c>
      <c r="G61" s="54" t="s">
        <v>0</v>
      </c>
      <c r="H61" s="56" t="s">
        <v>111</v>
      </c>
      <c r="I61" s="57" t="s">
        <v>112</v>
      </c>
      <c r="J61" s="20">
        <v>38000</v>
      </c>
      <c r="K61" s="59">
        <f t="shared" si="0"/>
        <v>4696.8</v>
      </c>
      <c r="L61" s="89">
        <f t="shared" si="1"/>
        <v>42696.800000000003</v>
      </c>
      <c r="M61" s="88">
        <f t="shared" si="6"/>
        <v>4270</v>
      </c>
      <c r="N61" s="88">
        <f t="shared" si="2"/>
        <v>0</v>
      </c>
      <c r="O61" s="88">
        <f t="shared" si="3"/>
        <v>0</v>
      </c>
      <c r="P61" s="88">
        <f t="shared" si="4"/>
        <v>0</v>
      </c>
      <c r="Q61" s="88">
        <f t="shared" si="7"/>
        <v>0</v>
      </c>
      <c r="R61" s="88"/>
      <c r="S61" s="87">
        <f t="shared" si="5"/>
        <v>4270</v>
      </c>
      <c r="T61" s="29"/>
      <c r="U61" s="29"/>
      <c r="V61" s="31"/>
      <c r="W61" s="29"/>
      <c r="X61" s="48"/>
      <c r="Y61" s="48"/>
    </row>
    <row r="62" spans="1:25" x14ac:dyDescent="0.25">
      <c r="A62" s="11"/>
      <c r="B62" s="11"/>
      <c r="C62" s="11"/>
      <c r="D62" s="12" t="s">
        <v>97</v>
      </c>
      <c r="E62" s="54" t="s">
        <v>57</v>
      </c>
      <c r="F62" s="54" t="s">
        <v>30</v>
      </c>
      <c r="G62" s="54" t="s">
        <v>11</v>
      </c>
      <c r="H62" s="56" t="s">
        <v>111</v>
      </c>
      <c r="I62" s="57" t="s">
        <v>112</v>
      </c>
      <c r="J62" s="58">
        <v>39000</v>
      </c>
      <c r="K62" s="59">
        <f t="shared" si="0"/>
        <v>4820.3999999999996</v>
      </c>
      <c r="L62" s="89">
        <f t="shared" si="1"/>
        <v>43820.4</v>
      </c>
      <c r="M62" s="88">
        <f t="shared" si="6"/>
        <v>0</v>
      </c>
      <c r="N62" s="88">
        <f t="shared" si="2"/>
        <v>438</v>
      </c>
      <c r="O62" s="88">
        <f t="shared" si="3"/>
        <v>0</v>
      </c>
      <c r="P62" s="88">
        <f t="shared" si="4"/>
        <v>0</v>
      </c>
      <c r="Q62" s="88">
        <f t="shared" si="7"/>
        <v>0</v>
      </c>
      <c r="R62" s="88"/>
      <c r="S62" s="87">
        <f t="shared" si="5"/>
        <v>438</v>
      </c>
      <c r="T62" s="29"/>
      <c r="U62" s="29"/>
      <c r="V62" s="31"/>
      <c r="W62" s="29"/>
      <c r="X62" s="48"/>
      <c r="Y62" s="48"/>
    </row>
    <row r="63" spans="1:25" x14ac:dyDescent="0.25">
      <c r="A63" s="11"/>
      <c r="B63" s="13"/>
      <c r="C63" s="13"/>
      <c r="D63" s="12" t="s">
        <v>98</v>
      </c>
      <c r="E63" s="54" t="s">
        <v>57</v>
      </c>
      <c r="F63" s="54" t="s">
        <v>30</v>
      </c>
      <c r="G63" s="54" t="s">
        <v>12</v>
      </c>
      <c r="H63" s="56" t="s">
        <v>111</v>
      </c>
      <c r="I63" s="57" t="s">
        <v>112</v>
      </c>
      <c r="J63" s="20">
        <v>40000</v>
      </c>
      <c r="K63" s="59">
        <f t="shared" si="0"/>
        <v>4944</v>
      </c>
      <c r="L63" s="89">
        <f t="shared" si="1"/>
        <v>44944</v>
      </c>
      <c r="M63" s="88">
        <f t="shared" si="6"/>
        <v>0</v>
      </c>
      <c r="N63" s="88">
        <f t="shared" si="2"/>
        <v>0</v>
      </c>
      <c r="O63" s="88">
        <f t="shared" si="3"/>
        <v>899</v>
      </c>
      <c r="P63" s="88">
        <f t="shared" si="4"/>
        <v>0</v>
      </c>
      <c r="Q63" s="88">
        <f t="shared" si="7"/>
        <v>0</v>
      </c>
      <c r="R63" s="88"/>
      <c r="S63" s="87">
        <f t="shared" si="5"/>
        <v>899</v>
      </c>
      <c r="T63" s="29"/>
      <c r="U63" s="29"/>
      <c r="V63" s="31"/>
      <c r="W63" s="29"/>
      <c r="X63" s="48"/>
      <c r="Y63" s="48"/>
    </row>
    <row r="64" spans="1:25" x14ac:dyDescent="0.25">
      <c r="A64" s="11"/>
      <c r="B64" s="13"/>
      <c r="C64" s="13"/>
      <c r="D64" s="12" t="s">
        <v>44</v>
      </c>
      <c r="E64" s="54" t="s">
        <v>57</v>
      </c>
      <c r="F64" s="54" t="s">
        <v>30</v>
      </c>
      <c r="G64" s="54" t="s">
        <v>13</v>
      </c>
      <c r="H64" s="56" t="s">
        <v>111</v>
      </c>
      <c r="I64" s="57" t="s">
        <v>112</v>
      </c>
      <c r="J64" s="20">
        <v>41000</v>
      </c>
      <c r="K64" s="59">
        <f t="shared" si="0"/>
        <v>5067.6000000000004</v>
      </c>
      <c r="L64" s="89">
        <f t="shared" si="1"/>
        <v>46067.6</v>
      </c>
      <c r="M64" s="88">
        <f t="shared" si="6"/>
        <v>0</v>
      </c>
      <c r="N64" s="88">
        <f t="shared" si="2"/>
        <v>0</v>
      </c>
      <c r="O64" s="88">
        <f t="shared" si="3"/>
        <v>0</v>
      </c>
      <c r="P64" s="88">
        <f t="shared" si="4"/>
        <v>4607</v>
      </c>
      <c r="Q64" s="88">
        <f t="shared" si="7"/>
        <v>0</v>
      </c>
      <c r="R64" s="88"/>
      <c r="S64" s="87">
        <f t="shared" si="5"/>
        <v>4607</v>
      </c>
      <c r="T64" s="29"/>
      <c r="U64" s="29"/>
      <c r="V64" s="31"/>
      <c r="W64" s="29"/>
      <c r="X64" s="48"/>
      <c r="Y64" s="48"/>
    </row>
    <row r="65" spans="1:25" x14ac:dyDescent="0.25">
      <c r="A65" s="11"/>
      <c r="B65" s="11"/>
      <c r="C65" s="11"/>
      <c r="D65" s="12" t="s">
        <v>99</v>
      </c>
      <c r="E65" s="54" t="s">
        <v>57</v>
      </c>
      <c r="F65" s="54" t="s">
        <v>30</v>
      </c>
      <c r="G65" s="54" t="s">
        <v>19</v>
      </c>
      <c r="H65" s="56" t="s">
        <v>111</v>
      </c>
      <c r="I65" s="57" t="s">
        <v>112</v>
      </c>
      <c r="J65" s="58">
        <v>42000</v>
      </c>
      <c r="K65" s="59">
        <f t="shared" si="0"/>
        <v>5191.2</v>
      </c>
      <c r="L65" s="89">
        <f t="shared" si="1"/>
        <v>47191.199999999997</v>
      </c>
      <c r="M65" s="88">
        <f t="shared" si="6"/>
        <v>0</v>
      </c>
      <c r="N65" s="88">
        <f t="shared" si="2"/>
        <v>0</v>
      </c>
      <c r="O65" s="88">
        <f t="shared" si="3"/>
        <v>0</v>
      </c>
      <c r="P65" s="88">
        <f t="shared" si="4"/>
        <v>0</v>
      </c>
      <c r="Q65" s="88">
        <f t="shared" si="7"/>
        <v>4719</v>
      </c>
      <c r="R65" s="88"/>
      <c r="S65" s="87">
        <f t="shared" si="5"/>
        <v>4719</v>
      </c>
      <c r="T65" s="29"/>
      <c r="U65" s="29"/>
      <c r="V65" s="31"/>
      <c r="W65" s="29"/>
      <c r="X65" s="48"/>
      <c r="Y65" s="48"/>
    </row>
    <row r="66" spans="1:25" x14ac:dyDescent="0.25">
      <c r="A66" s="11"/>
      <c r="B66" s="13"/>
      <c r="C66" s="13"/>
      <c r="D66" s="12" t="s">
        <v>100</v>
      </c>
      <c r="E66" s="54" t="s">
        <v>107</v>
      </c>
      <c r="F66" s="54" t="s">
        <v>30</v>
      </c>
      <c r="G66" s="54" t="s">
        <v>0</v>
      </c>
      <c r="H66" s="56" t="s">
        <v>111</v>
      </c>
      <c r="I66" s="57" t="s">
        <v>112</v>
      </c>
      <c r="J66" s="20">
        <v>43000</v>
      </c>
      <c r="K66" s="59">
        <f t="shared" si="0"/>
        <v>5314.8</v>
      </c>
      <c r="L66" s="89">
        <f t="shared" si="1"/>
        <v>48314.8</v>
      </c>
      <c r="M66" s="88">
        <f t="shared" si="6"/>
        <v>4831</v>
      </c>
      <c r="N66" s="88">
        <f t="shared" si="2"/>
        <v>0</v>
      </c>
      <c r="O66" s="88">
        <f t="shared" si="3"/>
        <v>0</v>
      </c>
      <c r="P66" s="88">
        <f t="shared" si="4"/>
        <v>0</v>
      </c>
      <c r="Q66" s="88">
        <f t="shared" si="7"/>
        <v>0</v>
      </c>
      <c r="R66" s="88"/>
      <c r="S66" s="87">
        <f t="shared" si="5"/>
        <v>4831</v>
      </c>
      <c r="T66" s="29"/>
      <c r="U66" s="29"/>
      <c r="V66" s="31"/>
      <c r="W66" s="29"/>
      <c r="X66" s="48"/>
      <c r="Y66" s="48"/>
    </row>
    <row r="67" spans="1:25" x14ac:dyDescent="0.25">
      <c r="A67" s="11"/>
      <c r="B67" s="13"/>
      <c r="C67" s="13"/>
      <c r="D67" s="12" t="s">
        <v>101</v>
      </c>
      <c r="E67" s="54" t="s">
        <v>107</v>
      </c>
      <c r="F67" s="54" t="s">
        <v>30</v>
      </c>
      <c r="G67" s="54" t="s">
        <v>11</v>
      </c>
      <c r="H67" s="56" t="s">
        <v>111</v>
      </c>
      <c r="I67" s="57" t="s">
        <v>112</v>
      </c>
      <c r="J67" s="20">
        <v>44000</v>
      </c>
      <c r="K67" s="59">
        <f t="shared" si="0"/>
        <v>5438.4</v>
      </c>
      <c r="L67" s="89">
        <f t="shared" si="1"/>
        <v>49438.400000000001</v>
      </c>
      <c r="M67" s="88">
        <f t="shared" si="6"/>
        <v>0</v>
      </c>
      <c r="N67" s="88">
        <f t="shared" si="2"/>
        <v>494</v>
      </c>
      <c r="O67" s="88">
        <f t="shared" si="3"/>
        <v>0</v>
      </c>
      <c r="P67" s="88">
        <f t="shared" si="4"/>
        <v>0</v>
      </c>
      <c r="Q67" s="88">
        <f t="shared" si="7"/>
        <v>0</v>
      </c>
      <c r="R67" s="88"/>
      <c r="S67" s="87">
        <f t="shared" si="5"/>
        <v>494</v>
      </c>
      <c r="T67" s="29"/>
      <c r="U67" s="29"/>
      <c r="V67" s="31"/>
      <c r="W67" s="29"/>
      <c r="X67" s="48"/>
      <c r="Y67" s="48"/>
    </row>
    <row r="68" spans="1:25" x14ac:dyDescent="0.25">
      <c r="A68" s="11"/>
      <c r="B68" s="13"/>
      <c r="C68" s="13"/>
      <c r="D68" s="12" t="s">
        <v>103</v>
      </c>
      <c r="E68" s="54" t="s">
        <v>107</v>
      </c>
      <c r="F68" s="54" t="s">
        <v>30</v>
      </c>
      <c r="G68" s="54" t="s">
        <v>12</v>
      </c>
      <c r="H68" s="56" t="s">
        <v>111</v>
      </c>
      <c r="I68" s="57" t="s">
        <v>112</v>
      </c>
      <c r="J68" s="58">
        <v>45000</v>
      </c>
      <c r="K68" s="59">
        <f t="shared" si="0"/>
        <v>5562</v>
      </c>
      <c r="L68" s="89">
        <f t="shared" si="1"/>
        <v>50562</v>
      </c>
      <c r="M68" s="88">
        <f t="shared" si="6"/>
        <v>0</v>
      </c>
      <c r="N68" s="88">
        <f t="shared" si="2"/>
        <v>0</v>
      </c>
      <c r="O68" s="88">
        <f t="shared" si="3"/>
        <v>1011</v>
      </c>
      <c r="P68" s="88">
        <f t="shared" si="4"/>
        <v>0</v>
      </c>
      <c r="Q68" s="88">
        <f t="shared" si="7"/>
        <v>0</v>
      </c>
      <c r="R68" s="88"/>
      <c r="S68" s="87">
        <f t="shared" si="5"/>
        <v>1011</v>
      </c>
      <c r="T68" s="29"/>
      <c r="U68" s="29"/>
      <c r="V68" s="31"/>
      <c r="W68" s="29"/>
      <c r="X68" s="48"/>
      <c r="Y68" s="48"/>
    </row>
    <row r="69" spans="1:25" x14ac:dyDescent="0.25">
      <c r="A69" s="11"/>
      <c r="B69" s="11"/>
      <c r="C69" s="11"/>
      <c r="D69" s="12" t="s">
        <v>102</v>
      </c>
      <c r="E69" s="54" t="s">
        <v>107</v>
      </c>
      <c r="F69" s="54" t="s">
        <v>30</v>
      </c>
      <c r="G69" s="54" t="s">
        <v>13</v>
      </c>
      <c r="H69" s="56" t="s">
        <v>111</v>
      </c>
      <c r="I69" s="57" t="s">
        <v>112</v>
      </c>
      <c r="J69" s="20">
        <v>46000</v>
      </c>
      <c r="K69" s="59">
        <f t="shared" si="0"/>
        <v>5685.6</v>
      </c>
      <c r="L69" s="89">
        <f t="shared" si="1"/>
        <v>51685.599999999999</v>
      </c>
      <c r="M69" s="88">
        <f t="shared" si="6"/>
        <v>0</v>
      </c>
      <c r="N69" s="88">
        <f t="shared" si="2"/>
        <v>0</v>
      </c>
      <c r="O69" s="88">
        <f t="shared" si="3"/>
        <v>0</v>
      </c>
      <c r="P69" s="88">
        <f t="shared" si="4"/>
        <v>5169</v>
      </c>
      <c r="Q69" s="88">
        <f t="shared" si="7"/>
        <v>0</v>
      </c>
      <c r="R69" s="88"/>
      <c r="S69" s="87">
        <f t="shared" si="5"/>
        <v>5169</v>
      </c>
      <c r="T69" s="29"/>
      <c r="U69" s="29"/>
      <c r="V69" s="31"/>
      <c r="W69" s="29"/>
      <c r="X69" s="48"/>
      <c r="Y69" s="48"/>
    </row>
    <row r="70" spans="1:25" x14ac:dyDescent="0.25">
      <c r="A70" s="11"/>
      <c r="B70" s="13"/>
      <c r="C70" s="13"/>
      <c r="D70" s="12" t="s">
        <v>96</v>
      </c>
      <c r="E70" s="54" t="s">
        <v>107</v>
      </c>
      <c r="F70" s="54" t="s">
        <v>30</v>
      </c>
      <c r="G70" s="54" t="s">
        <v>19</v>
      </c>
      <c r="H70" s="56" t="s">
        <v>111</v>
      </c>
      <c r="I70" s="57" t="s">
        <v>112</v>
      </c>
      <c r="J70" s="20">
        <v>47000</v>
      </c>
      <c r="K70" s="59">
        <f t="shared" si="0"/>
        <v>5809.2</v>
      </c>
      <c r="L70" s="89">
        <f t="shared" si="1"/>
        <v>52809.2</v>
      </c>
      <c r="M70" s="88">
        <f t="shared" si="6"/>
        <v>0</v>
      </c>
      <c r="N70" s="88">
        <f t="shared" si="2"/>
        <v>0</v>
      </c>
      <c r="O70" s="88">
        <f t="shared" si="3"/>
        <v>0</v>
      </c>
      <c r="P70" s="88">
        <f t="shared" si="4"/>
        <v>0</v>
      </c>
      <c r="Q70" s="88">
        <f t="shared" si="7"/>
        <v>5281</v>
      </c>
      <c r="R70" s="88"/>
      <c r="S70" s="87">
        <f t="shared" si="5"/>
        <v>5281</v>
      </c>
      <c r="T70" s="29"/>
      <c r="U70" s="29"/>
      <c r="V70" s="31"/>
      <c r="W70" s="29"/>
      <c r="X70" s="48"/>
      <c r="Y70" s="48"/>
    </row>
    <row r="71" spans="1:25" x14ac:dyDescent="0.25">
      <c r="A71" s="11"/>
      <c r="B71" s="3"/>
      <c r="C71" s="3"/>
      <c r="D71" s="12" t="s">
        <v>97</v>
      </c>
      <c r="E71" s="54" t="s">
        <v>107</v>
      </c>
      <c r="F71" s="54" t="s">
        <v>30</v>
      </c>
      <c r="G71" s="54" t="s">
        <v>0</v>
      </c>
      <c r="H71" s="56" t="s">
        <v>111</v>
      </c>
      <c r="I71" s="57" t="s">
        <v>112</v>
      </c>
      <c r="J71" s="58">
        <v>48000</v>
      </c>
      <c r="K71" s="59">
        <f t="shared" si="0"/>
        <v>5932.8</v>
      </c>
      <c r="L71" s="89">
        <f t="shared" si="1"/>
        <v>53932.800000000003</v>
      </c>
      <c r="M71" s="88">
        <f t="shared" si="6"/>
        <v>5393</v>
      </c>
      <c r="N71" s="88">
        <f t="shared" si="2"/>
        <v>0</v>
      </c>
      <c r="O71" s="88">
        <f t="shared" si="3"/>
        <v>0</v>
      </c>
      <c r="P71" s="88">
        <f t="shared" si="4"/>
        <v>0</v>
      </c>
      <c r="Q71" s="88">
        <f t="shared" si="7"/>
        <v>0</v>
      </c>
      <c r="R71" s="88"/>
      <c r="S71" s="87">
        <f t="shared" si="5"/>
        <v>5393</v>
      </c>
      <c r="T71" s="29"/>
      <c r="U71" s="29"/>
      <c r="V71" s="31"/>
      <c r="W71" s="29"/>
      <c r="X71" s="48"/>
      <c r="Y71" s="48"/>
    </row>
    <row r="72" spans="1:25" x14ac:dyDescent="0.25">
      <c r="A72" s="11"/>
      <c r="B72" s="13"/>
      <c r="C72" s="13"/>
      <c r="D72" s="12" t="s">
        <v>98</v>
      </c>
      <c r="E72" s="54" t="s">
        <v>107</v>
      </c>
      <c r="F72" s="54" t="s">
        <v>30</v>
      </c>
      <c r="G72" s="54" t="s">
        <v>11</v>
      </c>
      <c r="H72" s="56" t="s">
        <v>111</v>
      </c>
      <c r="I72" s="57" t="s">
        <v>112</v>
      </c>
      <c r="J72" s="20">
        <v>49000</v>
      </c>
      <c r="K72" s="59">
        <f t="shared" si="0"/>
        <v>6056.4</v>
      </c>
      <c r="L72" s="89">
        <f t="shared" si="1"/>
        <v>55056.4</v>
      </c>
      <c r="M72" s="88">
        <f t="shared" si="6"/>
        <v>0</v>
      </c>
      <c r="N72" s="88">
        <f t="shared" si="2"/>
        <v>551</v>
      </c>
      <c r="O72" s="88">
        <f t="shared" si="3"/>
        <v>0</v>
      </c>
      <c r="P72" s="88">
        <f t="shared" si="4"/>
        <v>0</v>
      </c>
      <c r="Q72" s="88">
        <f t="shared" si="7"/>
        <v>0</v>
      </c>
      <c r="R72" s="88"/>
      <c r="S72" s="87">
        <f t="shared" si="5"/>
        <v>551</v>
      </c>
      <c r="T72" s="29"/>
      <c r="U72" s="29"/>
      <c r="V72" s="31"/>
      <c r="W72" s="29"/>
      <c r="X72" s="48"/>
      <c r="Y72" s="48"/>
    </row>
    <row r="73" spans="1:25" x14ac:dyDescent="0.25">
      <c r="A73" s="11"/>
      <c r="B73" s="13"/>
      <c r="C73" s="13"/>
      <c r="D73" s="12" t="s">
        <v>44</v>
      </c>
      <c r="E73" s="54" t="s">
        <v>107</v>
      </c>
      <c r="F73" s="54" t="s">
        <v>30</v>
      </c>
      <c r="G73" s="54" t="s">
        <v>12</v>
      </c>
      <c r="H73" s="56" t="s">
        <v>111</v>
      </c>
      <c r="I73" s="57" t="s">
        <v>112</v>
      </c>
      <c r="J73" s="20">
        <v>50000</v>
      </c>
      <c r="K73" s="59">
        <f t="shared" si="0"/>
        <v>6180</v>
      </c>
      <c r="L73" s="89">
        <f t="shared" si="1"/>
        <v>56180</v>
      </c>
      <c r="M73" s="88">
        <f t="shared" si="6"/>
        <v>0</v>
      </c>
      <c r="N73" s="88">
        <f t="shared" si="2"/>
        <v>0</v>
      </c>
      <c r="O73" s="88">
        <f t="shared" si="3"/>
        <v>1124</v>
      </c>
      <c r="P73" s="88">
        <f t="shared" si="4"/>
        <v>0</v>
      </c>
      <c r="Q73" s="88">
        <f t="shared" si="7"/>
        <v>0</v>
      </c>
      <c r="R73" s="88"/>
      <c r="S73" s="87">
        <f t="shared" si="5"/>
        <v>1124</v>
      </c>
      <c r="T73" s="29"/>
      <c r="U73" s="29"/>
      <c r="V73" s="31"/>
      <c r="W73" s="29"/>
      <c r="X73" s="48"/>
      <c r="Y73" s="48"/>
    </row>
    <row r="74" spans="1:25" x14ac:dyDescent="0.25">
      <c r="A74" s="11"/>
      <c r="B74" s="11"/>
      <c r="C74" s="11"/>
      <c r="D74" s="12" t="s">
        <v>99</v>
      </c>
      <c r="E74" s="54" t="s">
        <v>107</v>
      </c>
      <c r="F74" s="54" t="s">
        <v>30</v>
      </c>
      <c r="G74" s="54" t="s">
        <v>13</v>
      </c>
      <c r="H74" s="56" t="s">
        <v>111</v>
      </c>
      <c r="I74" s="57" t="s">
        <v>112</v>
      </c>
      <c r="J74" s="58">
        <v>51000</v>
      </c>
      <c r="K74" s="59">
        <f t="shared" si="0"/>
        <v>6303.6</v>
      </c>
      <c r="L74" s="89">
        <f t="shared" si="1"/>
        <v>57303.6</v>
      </c>
      <c r="M74" s="88">
        <f t="shared" si="6"/>
        <v>0</v>
      </c>
      <c r="N74" s="88">
        <f t="shared" si="2"/>
        <v>0</v>
      </c>
      <c r="O74" s="88">
        <f t="shared" si="3"/>
        <v>0</v>
      </c>
      <c r="P74" s="88">
        <f t="shared" si="4"/>
        <v>5730</v>
      </c>
      <c r="Q74" s="88">
        <f t="shared" si="7"/>
        <v>0</v>
      </c>
      <c r="R74" s="88"/>
      <c r="S74" s="87">
        <f t="shared" si="5"/>
        <v>5730</v>
      </c>
      <c r="T74" s="29"/>
      <c r="U74" s="29"/>
      <c r="V74" s="31"/>
      <c r="W74" s="3"/>
      <c r="X74" s="48"/>
      <c r="Y74" s="48"/>
    </row>
    <row r="75" spans="1:25" x14ac:dyDescent="0.25">
      <c r="A75" s="11"/>
      <c r="B75" s="11"/>
      <c r="C75" s="11"/>
      <c r="D75" s="12" t="s">
        <v>100</v>
      </c>
      <c r="E75" s="54" t="s">
        <v>108</v>
      </c>
      <c r="F75" s="54" t="s">
        <v>45</v>
      </c>
      <c r="G75" s="54" t="s">
        <v>19</v>
      </c>
      <c r="H75" s="56" t="s">
        <v>111</v>
      </c>
      <c r="I75" s="57" t="s">
        <v>112</v>
      </c>
      <c r="J75" s="20">
        <v>52000</v>
      </c>
      <c r="K75" s="59">
        <f t="shared" si="0"/>
        <v>6427.2</v>
      </c>
      <c r="L75" s="89">
        <f t="shared" si="1"/>
        <v>58427.199999999997</v>
      </c>
      <c r="M75" s="88">
        <f t="shared" si="6"/>
        <v>0</v>
      </c>
      <c r="N75" s="88">
        <f t="shared" si="2"/>
        <v>0</v>
      </c>
      <c r="O75" s="88">
        <f t="shared" si="3"/>
        <v>0</v>
      </c>
      <c r="P75" s="88">
        <f t="shared" si="4"/>
        <v>0</v>
      </c>
      <c r="Q75" s="88">
        <f t="shared" si="7"/>
        <v>5843</v>
      </c>
      <c r="R75" s="88"/>
      <c r="S75" s="87">
        <f t="shared" si="5"/>
        <v>5843</v>
      </c>
      <c r="T75" s="29"/>
      <c r="U75" s="29"/>
      <c r="V75" s="31"/>
      <c r="W75" s="3"/>
      <c r="X75" s="48"/>
      <c r="Y75" s="48"/>
    </row>
    <row r="76" spans="1:25" x14ac:dyDescent="0.25">
      <c r="A76" s="11"/>
      <c r="B76" s="11"/>
      <c r="C76" s="11"/>
      <c r="D76" s="12" t="s">
        <v>101</v>
      </c>
      <c r="E76" s="54" t="s">
        <v>108</v>
      </c>
      <c r="F76" s="54" t="s">
        <v>45</v>
      </c>
      <c r="G76" s="54" t="s">
        <v>0</v>
      </c>
      <c r="H76" s="56" t="s">
        <v>111</v>
      </c>
      <c r="I76" s="57" t="s">
        <v>112</v>
      </c>
      <c r="J76" s="20">
        <v>53000</v>
      </c>
      <c r="K76" s="59">
        <f t="shared" ref="K76:K113" si="8">J76*$K$9</f>
        <v>6550.8</v>
      </c>
      <c r="L76" s="89">
        <f t="shared" ref="L76:L113" si="9">SUM(J76:K76)</f>
        <v>59550.8</v>
      </c>
      <c r="M76" s="88">
        <f t="shared" si="6"/>
        <v>5955</v>
      </c>
      <c r="N76" s="88">
        <f t="shared" ref="N76:N113" si="10">IF($G76="194C-N",ROUND($L76*$N$9,0),0)</f>
        <v>0</v>
      </c>
      <c r="O76" s="88">
        <f t="shared" ref="O76:O113" si="11">IF($G76="194C-C",ROUND($L76*$O$9,0),0)</f>
        <v>0</v>
      </c>
      <c r="P76" s="88">
        <f t="shared" ref="P76:P113" si="12">IF($G76="194J-N",ROUND($L76*$P$9,0),0)</f>
        <v>0</v>
      </c>
      <c r="Q76" s="88">
        <f t="shared" si="7"/>
        <v>0</v>
      </c>
      <c r="R76" s="88"/>
      <c r="S76" s="87">
        <f t="shared" ref="S76:S113" si="13">SUM(M76:R76)</f>
        <v>5955</v>
      </c>
      <c r="T76" s="29"/>
      <c r="U76" s="29"/>
      <c r="V76" s="31"/>
      <c r="W76" s="3"/>
      <c r="X76" s="48"/>
      <c r="Y76" s="48"/>
    </row>
    <row r="77" spans="1:25" x14ac:dyDescent="0.25">
      <c r="A77" s="11"/>
      <c r="B77" s="11"/>
      <c r="C77" s="11"/>
      <c r="D77" s="12" t="s">
        <v>103</v>
      </c>
      <c r="E77" s="54" t="s">
        <v>108</v>
      </c>
      <c r="F77" s="54" t="s">
        <v>45</v>
      </c>
      <c r="G77" s="54" t="s">
        <v>11</v>
      </c>
      <c r="H77" s="56" t="s">
        <v>111</v>
      </c>
      <c r="I77" s="57" t="s">
        <v>112</v>
      </c>
      <c r="J77" s="58">
        <v>54000</v>
      </c>
      <c r="K77" s="59">
        <f t="shared" si="8"/>
        <v>6674.4</v>
      </c>
      <c r="L77" s="89">
        <f t="shared" si="9"/>
        <v>60674.400000000001</v>
      </c>
      <c r="M77" s="88">
        <f t="shared" ref="M77:M113" si="14">IF($G77="194I",ROUND($L77*$M$9,0),0)</f>
        <v>0</v>
      </c>
      <c r="N77" s="88">
        <f t="shared" si="10"/>
        <v>607</v>
      </c>
      <c r="O77" s="88">
        <f t="shared" si="11"/>
        <v>0</v>
      </c>
      <c r="P77" s="88">
        <f t="shared" si="12"/>
        <v>0</v>
      </c>
      <c r="Q77" s="88">
        <f t="shared" ref="Q77:Q113" si="15">IF($G77="194J-C",ROUND($L77*$Q$9,0),0)</f>
        <v>0</v>
      </c>
      <c r="R77" s="88"/>
      <c r="S77" s="87">
        <f t="shared" si="13"/>
        <v>607</v>
      </c>
      <c r="T77" s="29"/>
      <c r="U77" s="29"/>
      <c r="V77" s="31"/>
      <c r="W77" s="3"/>
      <c r="X77" s="48"/>
      <c r="Y77" s="48"/>
    </row>
    <row r="78" spans="1:25" x14ac:dyDescent="0.25">
      <c r="A78" s="11"/>
      <c r="B78" s="11"/>
      <c r="C78" s="11"/>
      <c r="D78" s="12" t="s">
        <v>102</v>
      </c>
      <c r="E78" s="54" t="s">
        <v>108</v>
      </c>
      <c r="F78" s="54" t="s">
        <v>45</v>
      </c>
      <c r="G78" s="54" t="s">
        <v>12</v>
      </c>
      <c r="H78" s="56" t="s">
        <v>111</v>
      </c>
      <c r="I78" s="57" t="s">
        <v>112</v>
      </c>
      <c r="J78" s="20">
        <v>55000</v>
      </c>
      <c r="K78" s="59">
        <f t="shared" si="8"/>
        <v>6798</v>
      </c>
      <c r="L78" s="89">
        <f t="shared" si="9"/>
        <v>61798</v>
      </c>
      <c r="M78" s="88">
        <f t="shared" si="14"/>
        <v>0</v>
      </c>
      <c r="N78" s="88">
        <f t="shared" si="10"/>
        <v>0</v>
      </c>
      <c r="O78" s="88">
        <f t="shared" si="11"/>
        <v>1236</v>
      </c>
      <c r="P78" s="88">
        <f t="shared" si="12"/>
        <v>0</v>
      </c>
      <c r="Q78" s="88">
        <f t="shared" si="15"/>
        <v>0</v>
      </c>
      <c r="R78" s="88"/>
      <c r="S78" s="87">
        <f t="shared" si="13"/>
        <v>1236</v>
      </c>
      <c r="T78" s="29"/>
      <c r="U78" s="29"/>
      <c r="V78" s="31"/>
      <c r="W78" s="3"/>
      <c r="X78" s="48"/>
      <c r="Y78" s="48"/>
    </row>
    <row r="79" spans="1:25" x14ac:dyDescent="0.25">
      <c r="A79" s="11"/>
      <c r="B79" s="11"/>
      <c r="C79" s="11"/>
      <c r="D79" s="12" t="s">
        <v>96</v>
      </c>
      <c r="E79" s="54" t="s">
        <v>108</v>
      </c>
      <c r="F79" s="54" t="s">
        <v>45</v>
      </c>
      <c r="G79" s="54" t="s">
        <v>13</v>
      </c>
      <c r="H79" s="56" t="s">
        <v>111</v>
      </c>
      <c r="I79" s="57" t="s">
        <v>112</v>
      </c>
      <c r="J79" s="20">
        <v>56000</v>
      </c>
      <c r="K79" s="59">
        <f t="shared" si="8"/>
        <v>6921.6</v>
      </c>
      <c r="L79" s="89">
        <f t="shared" si="9"/>
        <v>62921.599999999999</v>
      </c>
      <c r="M79" s="88">
        <f t="shared" si="14"/>
        <v>0</v>
      </c>
      <c r="N79" s="88">
        <f t="shared" si="10"/>
        <v>0</v>
      </c>
      <c r="O79" s="88">
        <f t="shared" si="11"/>
        <v>0</v>
      </c>
      <c r="P79" s="88">
        <f t="shared" si="12"/>
        <v>6292</v>
      </c>
      <c r="Q79" s="88">
        <f t="shared" si="15"/>
        <v>0</v>
      </c>
      <c r="R79" s="88"/>
      <c r="S79" s="87">
        <f t="shared" si="13"/>
        <v>6292</v>
      </c>
      <c r="T79" s="29"/>
      <c r="U79" s="29"/>
      <c r="V79" s="31"/>
      <c r="W79" s="3"/>
      <c r="X79" s="48"/>
      <c r="Y79" s="48"/>
    </row>
    <row r="80" spans="1:25" x14ac:dyDescent="0.25">
      <c r="A80" s="11"/>
      <c r="B80" s="11"/>
      <c r="C80" s="11"/>
      <c r="D80" s="12" t="s">
        <v>96</v>
      </c>
      <c r="E80" s="54" t="s">
        <v>108</v>
      </c>
      <c r="F80" s="54" t="s">
        <v>45</v>
      </c>
      <c r="G80" s="54" t="s">
        <v>19</v>
      </c>
      <c r="H80" s="56" t="s">
        <v>111</v>
      </c>
      <c r="I80" s="57" t="s">
        <v>112</v>
      </c>
      <c r="J80" s="58">
        <v>57000</v>
      </c>
      <c r="K80" s="59">
        <f t="shared" si="8"/>
        <v>7045.2</v>
      </c>
      <c r="L80" s="89">
        <f t="shared" si="9"/>
        <v>64045.2</v>
      </c>
      <c r="M80" s="88">
        <f t="shared" si="14"/>
        <v>0</v>
      </c>
      <c r="N80" s="88">
        <f t="shared" si="10"/>
        <v>0</v>
      </c>
      <c r="O80" s="88">
        <f t="shared" si="11"/>
        <v>0</v>
      </c>
      <c r="P80" s="88">
        <f t="shared" si="12"/>
        <v>0</v>
      </c>
      <c r="Q80" s="88">
        <f t="shared" si="15"/>
        <v>6405</v>
      </c>
      <c r="R80" s="88"/>
      <c r="S80" s="87">
        <f t="shared" si="13"/>
        <v>6405</v>
      </c>
      <c r="T80" s="29"/>
      <c r="U80" s="29"/>
      <c r="V80" s="31"/>
      <c r="W80" s="3"/>
      <c r="X80" s="48"/>
      <c r="Y80" s="48"/>
    </row>
    <row r="81" spans="1:25" x14ac:dyDescent="0.25">
      <c r="A81" s="11"/>
      <c r="B81" s="11"/>
      <c r="C81" s="11"/>
      <c r="D81" s="12" t="s">
        <v>97</v>
      </c>
      <c r="E81" s="54" t="s">
        <v>108</v>
      </c>
      <c r="F81" s="54" t="s">
        <v>45</v>
      </c>
      <c r="G81" s="54" t="s">
        <v>0</v>
      </c>
      <c r="H81" s="56" t="s">
        <v>111</v>
      </c>
      <c r="I81" s="57" t="s">
        <v>112</v>
      </c>
      <c r="J81" s="20">
        <v>58000</v>
      </c>
      <c r="K81" s="59">
        <f t="shared" si="8"/>
        <v>7168.8</v>
      </c>
      <c r="L81" s="89">
        <f t="shared" si="9"/>
        <v>65168.800000000003</v>
      </c>
      <c r="M81" s="88">
        <f t="shared" si="14"/>
        <v>6517</v>
      </c>
      <c r="N81" s="88">
        <f t="shared" si="10"/>
        <v>0</v>
      </c>
      <c r="O81" s="88">
        <f t="shared" si="11"/>
        <v>0</v>
      </c>
      <c r="P81" s="88">
        <f t="shared" si="12"/>
        <v>0</v>
      </c>
      <c r="Q81" s="88">
        <f t="shared" si="15"/>
        <v>0</v>
      </c>
      <c r="R81" s="88"/>
      <c r="S81" s="87">
        <f t="shared" si="13"/>
        <v>6517</v>
      </c>
      <c r="T81" s="29"/>
      <c r="U81" s="29"/>
      <c r="V81" s="31"/>
      <c r="W81" s="3"/>
      <c r="X81" s="48"/>
      <c r="Y81" s="48"/>
    </row>
    <row r="82" spans="1:25" x14ac:dyDescent="0.25">
      <c r="A82" s="11"/>
      <c r="B82" s="11"/>
      <c r="C82" s="11"/>
      <c r="D82" s="12" t="s">
        <v>98</v>
      </c>
      <c r="E82" s="54" t="s">
        <v>58</v>
      </c>
      <c r="F82" s="54" t="s">
        <v>45</v>
      </c>
      <c r="G82" s="54" t="s">
        <v>11</v>
      </c>
      <c r="H82" s="56" t="s">
        <v>111</v>
      </c>
      <c r="I82" s="57" t="s">
        <v>112</v>
      </c>
      <c r="J82" s="20">
        <v>59000</v>
      </c>
      <c r="K82" s="59">
        <f t="shared" si="8"/>
        <v>7292.4</v>
      </c>
      <c r="L82" s="89">
        <f t="shared" si="9"/>
        <v>66292.399999999994</v>
      </c>
      <c r="M82" s="88">
        <f t="shared" si="14"/>
        <v>0</v>
      </c>
      <c r="N82" s="88">
        <f t="shared" si="10"/>
        <v>663</v>
      </c>
      <c r="O82" s="88">
        <f t="shared" si="11"/>
        <v>0</v>
      </c>
      <c r="P82" s="88">
        <f t="shared" si="12"/>
        <v>0</v>
      </c>
      <c r="Q82" s="88">
        <f t="shared" si="15"/>
        <v>0</v>
      </c>
      <c r="R82" s="88"/>
      <c r="S82" s="87">
        <f t="shared" si="13"/>
        <v>663</v>
      </c>
      <c r="T82" s="29"/>
      <c r="U82" s="29"/>
      <c r="V82" s="31"/>
      <c r="W82" s="3"/>
      <c r="X82" s="48"/>
      <c r="Y82" s="48"/>
    </row>
    <row r="83" spans="1:25" x14ac:dyDescent="0.25">
      <c r="A83" s="11"/>
      <c r="B83" s="11"/>
      <c r="C83" s="11"/>
      <c r="D83" s="12" t="s">
        <v>44</v>
      </c>
      <c r="E83" s="54" t="s">
        <v>58</v>
      </c>
      <c r="F83" s="54" t="s">
        <v>45</v>
      </c>
      <c r="G83" s="54" t="s">
        <v>12</v>
      </c>
      <c r="H83" s="56" t="s">
        <v>111</v>
      </c>
      <c r="I83" s="57" t="s">
        <v>112</v>
      </c>
      <c r="J83" s="58">
        <v>60000</v>
      </c>
      <c r="K83" s="59">
        <f t="shared" si="8"/>
        <v>7416</v>
      </c>
      <c r="L83" s="89">
        <f t="shared" si="9"/>
        <v>67416</v>
      </c>
      <c r="M83" s="88">
        <f t="shared" si="14"/>
        <v>0</v>
      </c>
      <c r="N83" s="88">
        <f t="shared" si="10"/>
        <v>0</v>
      </c>
      <c r="O83" s="88">
        <f t="shared" si="11"/>
        <v>1348</v>
      </c>
      <c r="P83" s="88">
        <f t="shared" si="12"/>
        <v>0</v>
      </c>
      <c r="Q83" s="88">
        <f t="shared" si="15"/>
        <v>0</v>
      </c>
      <c r="R83" s="88"/>
      <c r="S83" s="87">
        <f t="shared" si="13"/>
        <v>1348</v>
      </c>
      <c r="T83" s="29"/>
      <c r="U83" s="29"/>
      <c r="V83" s="31"/>
      <c r="W83" s="3"/>
      <c r="X83" s="48"/>
      <c r="Y83" s="48"/>
    </row>
    <row r="84" spans="1:25" x14ac:dyDescent="0.25">
      <c r="A84" s="11"/>
      <c r="B84" s="11"/>
      <c r="C84" s="11"/>
      <c r="D84" s="12" t="s">
        <v>99</v>
      </c>
      <c r="E84" s="54" t="s">
        <v>58</v>
      </c>
      <c r="F84" s="54" t="s">
        <v>45</v>
      </c>
      <c r="G84" s="54" t="s">
        <v>13</v>
      </c>
      <c r="H84" s="56" t="s">
        <v>111</v>
      </c>
      <c r="I84" s="57" t="s">
        <v>112</v>
      </c>
      <c r="J84" s="20">
        <v>61000</v>
      </c>
      <c r="K84" s="59">
        <f t="shared" si="8"/>
        <v>7539.6</v>
      </c>
      <c r="L84" s="89">
        <f t="shared" si="9"/>
        <v>68539.600000000006</v>
      </c>
      <c r="M84" s="88">
        <f t="shared" si="14"/>
        <v>0</v>
      </c>
      <c r="N84" s="88">
        <f t="shared" si="10"/>
        <v>0</v>
      </c>
      <c r="O84" s="88">
        <f t="shared" si="11"/>
        <v>0</v>
      </c>
      <c r="P84" s="88">
        <f t="shared" si="12"/>
        <v>6854</v>
      </c>
      <c r="Q84" s="88">
        <f t="shared" si="15"/>
        <v>0</v>
      </c>
      <c r="R84" s="88"/>
      <c r="S84" s="87">
        <f t="shared" si="13"/>
        <v>6854</v>
      </c>
      <c r="T84" s="29"/>
      <c r="U84" s="29"/>
      <c r="V84" s="31"/>
      <c r="W84" s="3"/>
      <c r="X84" s="48"/>
      <c r="Y84" s="48"/>
    </row>
    <row r="85" spans="1:25" x14ac:dyDescent="0.25">
      <c r="A85" s="11"/>
      <c r="B85" s="11"/>
      <c r="C85" s="11"/>
      <c r="D85" s="12" t="s">
        <v>100</v>
      </c>
      <c r="E85" s="54" t="s">
        <v>58</v>
      </c>
      <c r="F85" s="54" t="s">
        <v>45</v>
      </c>
      <c r="G85" s="54" t="s">
        <v>19</v>
      </c>
      <c r="H85" s="56" t="s">
        <v>111</v>
      </c>
      <c r="I85" s="57" t="s">
        <v>112</v>
      </c>
      <c r="J85" s="20">
        <v>62000</v>
      </c>
      <c r="K85" s="59">
        <f t="shared" si="8"/>
        <v>7663.2</v>
      </c>
      <c r="L85" s="89">
        <f t="shared" si="9"/>
        <v>69663.199999999997</v>
      </c>
      <c r="M85" s="88">
        <f t="shared" si="14"/>
        <v>0</v>
      </c>
      <c r="N85" s="88">
        <f t="shared" si="10"/>
        <v>0</v>
      </c>
      <c r="O85" s="88">
        <f t="shared" si="11"/>
        <v>0</v>
      </c>
      <c r="P85" s="88">
        <f t="shared" si="12"/>
        <v>0</v>
      </c>
      <c r="Q85" s="88">
        <f t="shared" si="15"/>
        <v>6966</v>
      </c>
      <c r="R85" s="88"/>
      <c r="S85" s="87">
        <f t="shared" si="13"/>
        <v>6966</v>
      </c>
      <c r="T85" s="29"/>
      <c r="U85" s="29"/>
      <c r="V85" s="31"/>
      <c r="W85" s="3"/>
      <c r="X85" s="48"/>
      <c r="Y85" s="48"/>
    </row>
    <row r="86" spans="1:25" x14ac:dyDescent="0.25">
      <c r="A86" s="11"/>
      <c r="B86" s="11"/>
      <c r="C86" s="11"/>
      <c r="D86" s="12" t="s">
        <v>101</v>
      </c>
      <c r="E86" s="54" t="s">
        <v>58</v>
      </c>
      <c r="F86" s="54" t="s">
        <v>45</v>
      </c>
      <c r="G86" s="54" t="s">
        <v>0</v>
      </c>
      <c r="H86" s="56" t="s">
        <v>111</v>
      </c>
      <c r="I86" s="57" t="s">
        <v>112</v>
      </c>
      <c r="J86" s="58">
        <v>63000</v>
      </c>
      <c r="K86" s="59">
        <f t="shared" si="8"/>
        <v>7786.8</v>
      </c>
      <c r="L86" s="89">
        <f t="shared" si="9"/>
        <v>70786.8</v>
      </c>
      <c r="M86" s="88">
        <f t="shared" si="14"/>
        <v>7079</v>
      </c>
      <c r="N86" s="88">
        <f t="shared" si="10"/>
        <v>0</v>
      </c>
      <c r="O86" s="88">
        <f t="shared" si="11"/>
        <v>0</v>
      </c>
      <c r="P86" s="88">
        <f t="shared" si="12"/>
        <v>0</v>
      </c>
      <c r="Q86" s="88">
        <f t="shared" si="15"/>
        <v>0</v>
      </c>
      <c r="R86" s="88"/>
      <c r="S86" s="87">
        <f t="shared" si="13"/>
        <v>7079</v>
      </c>
      <c r="T86" s="29"/>
      <c r="U86" s="29"/>
      <c r="V86" s="31"/>
      <c r="W86" s="3"/>
      <c r="X86" s="48"/>
      <c r="Y86" s="48"/>
    </row>
    <row r="87" spans="1:25" x14ac:dyDescent="0.25">
      <c r="A87" s="11"/>
      <c r="B87" s="11"/>
      <c r="C87" s="11"/>
      <c r="D87" s="12" t="s">
        <v>103</v>
      </c>
      <c r="E87" s="54" t="s">
        <v>109</v>
      </c>
      <c r="F87" s="54" t="s">
        <v>45</v>
      </c>
      <c r="G87" s="54" t="s">
        <v>11</v>
      </c>
      <c r="H87" s="56" t="s">
        <v>111</v>
      </c>
      <c r="I87" s="57" t="s">
        <v>112</v>
      </c>
      <c r="J87" s="20">
        <v>64000</v>
      </c>
      <c r="K87" s="59">
        <f t="shared" si="8"/>
        <v>7910.4000000000005</v>
      </c>
      <c r="L87" s="89">
        <f t="shared" si="9"/>
        <v>71910.399999999994</v>
      </c>
      <c r="M87" s="88">
        <f t="shared" si="14"/>
        <v>0</v>
      </c>
      <c r="N87" s="88">
        <f t="shared" si="10"/>
        <v>719</v>
      </c>
      <c r="O87" s="88">
        <f t="shared" si="11"/>
        <v>0</v>
      </c>
      <c r="P87" s="88">
        <f t="shared" si="12"/>
        <v>0</v>
      </c>
      <c r="Q87" s="88">
        <f t="shared" si="15"/>
        <v>0</v>
      </c>
      <c r="R87" s="88"/>
      <c r="S87" s="87">
        <f t="shared" si="13"/>
        <v>719</v>
      </c>
      <c r="T87" s="29"/>
      <c r="U87" s="29"/>
      <c r="V87" s="31"/>
      <c r="W87" s="3"/>
      <c r="X87" s="48"/>
      <c r="Y87" s="48"/>
    </row>
    <row r="88" spans="1:25" x14ac:dyDescent="0.25">
      <c r="A88" s="11"/>
      <c r="B88" s="11"/>
      <c r="C88" s="11"/>
      <c r="D88" s="12" t="s">
        <v>102</v>
      </c>
      <c r="E88" s="54" t="s">
        <v>109</v>
      </c>
      <c r="F88" s="54" t="s">
        <v>45</v>
      </c>
      <c r="G88" s="54" t="s">
        <v>12</v>
      </c>
      <c r="H88" s="56" t="s">
        <v>111</v>
      </c>
      <c r="I88" s="57" t="s">
        <v>112</v>
      </c>
      <c r="J88" s="20">
        <v>65000</v>
      </c>
      <c r="K88" s="59">
        <f t="shared" si="8"/>
        <v>8034</v>
      </c>
      <c r="L88" s="89">
        <f t="shared" si="9"/>
        <v>73034</v>
      </c>
      <c r="M88" s="88">
        <f t="shared" si="14"/>
        <v>0</v>
      </c>
      <c r="N88" s="88">
        <f t="shared" si="10"/>
        <v>0</v>
      </c>
      <c r="O88" s="88">
        <f t="shared" si="11"/>
        <v>1461</v>
      </c>
      <c r="P88" s="88">
        <f t="shared" si="12"/>
        <v>0</v>
      </c>
      <c r="Q88" s="88">
        <f t="shared" si="15"/>
        <v>0</v>
      </c>
      <c r="R88" s="88"/>
      <c r="S88" s="87">
        <f t="shared" si="13"/>
        <v>1461</v>
      </c>
      <c r="T88" s="29"/>
      <c r="U88" s="29"/>
      <c r="V88" s="31"/>
      <c r="W88" s="3"/>
      <c r="X88" s="48"/>
      <c r="Y88" s="48"/>
    </row>
    <row r="89" spans="1:25" x14ac:dyDescent="0.25">
      <c r="A89" s="11"/>
      <c r="B89" s="11"/>
      <c r="C89" s="11"/>
      <c r="D89" s="12" t="s">
        <v>96</v>
      </c>
      <c r="E89" s="54" t="s">
        <v>109</v>
      </c>
      <c r="F89" s="54" t="s">
        <v>45</v>
      </c>
      <c r="G89" s="54" t="s">
        <v>13</v>
      </c>
      <c r="H89" s="56" t="s">
        <v>111</v>
      </c>
      <c r="I89" s="57" t="s">
        <v>112</v>
      </c>
      <c r="J89" s="58">
        <v>66000</v>
      </c>
      <c r="K89" s="59">
        <f t="shared" si="8"/>
        <v>8157.6</v>
      </c>
      <c r="L89" s="89">
        <f t="shared" si="9"/>
        <v>74157.600000000006</v>
      </c>
      <c r="M89" s="88">
        <f t="shared" si="14"/>
        <v>0</v>
      </c>
      <c r="N89" s="88">
        <f t="shared" si="10"/>
        <v>0</v>
      </c>
      <c r="O89" s="88">
        <f t="shared" si="11"/>
        <v>0</v>
      </c>
      <c r="P89" s="88">
        <f t="shared" si="12"/>
        <v>7416</v>
      </c>
      <c r="Q89" s="88">
        <f t="shared" si="15"/>
        <v>0</v>
      </c>
      <c r="R89" s="88"/>
      <c r="S89" s="87">
        <f t="shared" si="13"/>
        <v>7416</v>
      </c>
      <c r="T89" s="29"/>
      <c r="U89" s="29"/>
      <c r="V89" s="31"/>
      <c r="W89" s="3"/>
      <c r="X89" s="48"/>
      <c r="Y89" s="48"/>
    </row>
    <row r="90" spans="1:25" x14ac:dyDescent="0.25">
      <c r="A90" s="11"/>
      <c r="B90" s="11"/>
      <c r="C90" s="11"/>
      <c r="D90" s="12" t="s">
        <v>96</v>
      </c>
      <c r="E90" s="54" t="s">
        <v>109</v>
      </c>
      <c r="F90" s="54" t="s">
        <v>45</v>
      </c>
      <c r="G90" s="54" t="s">
        <v>19</v>
      </c>
      <c r="H90" s="56" t="s">
        <v>111</v>
      </c>
      <c r="I90" s="57" t="s">
        <v>112</v>
      </c>
      <c r="J90" s="20">
        <v>67000</v>
      </c>
      <c r="K90" s="59">
        <f t="shared" si="8"/>
        <v>8281.2000000000007</v>
      </c>
      <c r="L90" s="89">
        <f t="shared" si="9"/>
        <v>75281.2</v>
      </c>
      <c r="M90" s="88">
        <f t="shared" si="14"/>
        <v>0</v>
      </c>
      <c r="N90" s="88">
        <f t="shared" si="10"/>
        <v>0</v>
      </c>
      <c r="O90" s="88">
        <f t="shared" si="11"/>
        <v>0</v>
      </c>
      <c r="P90" s="88">
        <f t="shared" si="12"/>
        <v>0</v>
      </c>
      <c r="Q90" s="88">
        <f t="shared" si="15"/>
        <v>7528</v>
      </c>
      <c r="R90" s="88"/>
      <c r="S90" s="87">
        <f t="shared" si="13"/>
        <v>7528</v>
      </c>
      <c r="T90" s="29"/>
      <c r="U90" s="29"/>
      <c r="V90" s="31"/>
      <c r="W90" s="3"/>
      <c r="X90" s="48"/>
      <c r="Y90" s="48"/>
    </row>
    <row r="91" spans="1:25" x14ac:dyDescent="0.25">
      <c r="A91" s="11"/>
      <c r="B91" s="11"/>
      <c r="C91" s="11"/>
      <c r="D91" s="12" t="s">
        <v>97</v>
      </c>
      <c r="E91" s="54" t="s">
        <v>109</v>
      </c>
      <c r="F91" s="54" t="s">
        <v>45</v>
      </c>
      <c r="G91" s="54" t="s">
        <v>0</v>
      </c>
      <c r="H91" s="56" t="s">
        <v>111</v>
      </c>
      <c r="I91" s="57" t="s">
        <v>112</v>
      </c>
      <c r="J91" s="20">
        <v>68000</v>
      </c>
      <c r="K91" s="59">
        <f t="shared" si="8"/>
        <v>8404.7999999999993</v>
      </c>
      <c r="L91" s="89">
        <f t="shared" si="9"/>
        <v>76404.800000000003</v>
      </c>
      <c r="M91" s="88">
        <f t="shared" si="14"/>
        <v>7640</v>
      </c>
      <c r="N91" s="88">
        <f t="shared" si="10"/>
        <v>0</v>
      </c>
      <c r="O91" s="88">
        <f t="shared" si="11"/>
        <v>0</v>
      </c>
      <c r="P91" s="88">
        <f t="shared" si="12"/>
        <v>0</v>
      </c>
      <c r="Q91" s="88">
        <f t="shared" si="15"/>
        <v>0</v>
      </c>
      <c r="R91" s="88"/>
      <c r="S91" s="87">
        <f t="shared" si="13"/>
        <v>7640</v>
      </c>
      <c r="T91" s="29"/>
      <c r="U91" s="29"/>
      <c r="V91" s="31"/>
      <c r="W91" s="3"/>
      <c r="X91" s="48"/>
      <c r="Y91" s="48"/>
    </row>
    <row r="92" spans="1:25" x14ac:dyDescent="0.25">
      <c r="A92" s="11"/>
      <c r="B92" s="11"/>
      <c r="C92" s="11"/>
      <c r="D92" s="12" t="s">
        <v>98</v>
      </c>
      <c r="E92" s="54" t="s">
        <v>109</v>
      </c>
      <c r="F92" s="54" t="s">
        <v>45</v>
      </c>
      <c r="G92" s="54" t="s">
        <v>11</v>
      </c>
      <c r="H92" s="56" t="s">
        <v>111</v>
      </c>
      <c r="I92" s="57" t="s">
        <v>112</v>
      </c>
      <c r="J92" s="58">
        <v>69000</v>
      </c>
      <c r="K92" s="59">
        <f t="shared" si="8"/>
        <v>8528.4</v>
      </c>
      <c r="L92" s="89">
        <f t="shared" si="9"/>
        <v>77528.399999999994</v>
      </c>
      <c r="M92" s="88">
        <f t="shared" si="14"/>
        <v>0</v>
      </c>
      <c r="N92" s="88">
        <f t="shared" si="10"/>
        <v>775</v>
      </c>
      <c r="O92" s="88">
        <f t="shared" si="11"/>
        <v>0</v>
      </c>
      <c r="P92" s="88">
        <f t="shared" si="12"/>
        <v>0</v>
      </c>
      <c r="Q92" s="88">
        <f t="shared" si="15"/>
        <v>0</v>
      </c>
      <c r="R92" s="88"/>
      <c r="S92" s="87">
        <f t="shared" si="13"/>
        <v>775</v>
      </c>
      <c r="T92" s="29"/>
      <c r="U92" s="29"/>
      <c r="V92" s="31"/>
      <c r="W92" s="3"/>
      <c r="X92" s="48"/>
      <c r="Y92" s="48"/>
    </row>
    <row r="93" spans="1:25" x14ac:dyDescent="0.25">
      <c r="A93" s="11"/>
      <c r="B93" s="11"/>
      <c r="C93" s="11"/>
      <c r="D93" s="12" t="s">
        <v>44</v>
      </c>
      <c r="E93" s="54" t="s">
        <v>109</v>
      </c>
      <c r="F93" s="54" t="s">
        <v>45</v>
      </c>
      <c r="G93" s="54" t="s">
        <v>12</v>
      </c>
      <c r="H93" s="56" t="s">
        <v>111</v>
      </c>
      <c r="I93" s="57" t="s">
        <v>112</v>
      </c>
      <c r="J93" s="20">
        <v>70000</v>
      </c>
      <c r="K93" s="59">
        <f t="shared" si="8"/>
        <v>8652</v>
      </c>
      <c r="L93" s="89">
        <f t="shared" si="9"/>
        <v>78652</v>
      </c>
      <c r="M93" s="88">
        <f t="shared" si="14"/>
        <v>0</v>
      </c>
      <c r="N93" s="88">
        <f t="shared" si="10"/>
        <v>0</v>
      </c>
      <c r="O93" s="88">
        <f t="shared" si="11"/>
        <v>1573</v>
      </c>
      <c r="P93" s="88">
        <f t="shared" si="12"/>
        <v>0</v>
      </c>
      <c r="Q93" s="88">
        <f t="shared" si="15"/>
        <v>0</v>
      </c>
      <c r="R93" s="88"/>
      <c r="S93" s="87">
        <f t="shared" si="13"/>
        <v>1573</v>
      </c>
      <c r="T93" s="29"/>
      <c r="U93" s="29"/>
      <c r="V93" s="31"/>
      <c r="W93" s="3"/>
      <c r="X93" s="48"/>
      <c r="Y93" s="48"/>
    </row>
    <row r="94" spans="1:25" x14ac:dyDescent="0.25">
      <c r="A94" s="11"/>
      <c r="B94" s="11"/>
      <c r="C94" s="11"/>
      <c r="D94" s="12" t="s">
        <v>99</v>
      </c>
      <c r="E94" s="54" t="s">
        <v>59</v>
      </c>
      <c r="F94" s="54" t="s">
        <v>46</v>
      </c>
      <c r="G94" s="54" t="s">
        <v>13</v>
      </c>
      <c r="H94" s="56" t="s">
        <v>111</v>
      </c>
      <c r="I94" s="57" t="s">
        <v>112</v>
      </c>
      <c r="J94" s="20">
        <v>71000</v>
      </c>
      <c r="K94" s="59">
        <f t="shared" si="8"/>
        <v>8775.6</v>
      </c>
      <c r="L94" s="89">
        <f t="shared" si="9"/>
        <v>79775.600000000006</v>
      </c>
      <c r="M94" s="88">
        <f t="shared" si="14"/>
        <v>0</v>
      </c>
      <c r="N94" s="88">
        <f t="shared" si="10"/>
        <v>0</v>
      </c>
      <c r="O94" s="88">
        <f t="shared" si="11"/>
        <v>0</v>
      </c>
      <c r="P94" s="88">
        <f t="shared" si="12"/>
        <v>7978</v>
      </c>
      <c r="Q94" s="88">
        <f t="shared" si="15"/>
        <v>0</v>
      </c>
      <c r="R94" s="88"/>
      <c r="S94" s="87">
        <f t="shared" si="13"/>
        <v>7978</v>
      </c>
      <c r="T94" s="29"/>
      <c r="U94" s="29"/>
      <c r="V94" s="31"/>
      <c r="W94" s="3"/>
      <c r="X94" s="48"/>
      <c r="Y94" s="48"/>
    </row>
    <row r="95" spans="1:25" x14ac:dyDescent="0.25">
      <c r="A95" s="11"/>
      <c r="B95" s="11"/>
      <c r="C95" s="11"/>
      <c r="D95" s="12" t="s">
        <v>100</v>
      </c>
      <c r="E95" s="54" t="s">
        <v>59</v>
      </c>
      <c r="F95" s="54" t="s">
        <v>46</v>
      </c>
      <c r="G95" s="54" t="s">
        <v>19</v>
      </c>
      <c r="H95" s="56" t="s">
        <v>111</v>
      </c>
      <c r="I95" s="57" t="s">
        <v>112</v>
      </c>
      <c r="J95" s="58">
        <v>72000</v>
      </c>
      <c r="K95" s="59">
        <f t="shared" si="8"/>
        <v>8899.2000000000007</v>
      </c>
      <c r="L95" s="89">
        <f t="shared" si="9"/>
        <v>80899.199999999997</v>
      </c>
      <c r="M95" s="88">
        <f t="shared" si="14"/>
        <v>0</v>
      </c>
      <c r="N95" s="88">
        <f t="shared" si="10"/>
        <v>0</v>
      </c>
      <c r="O95" s="88">
        <f t="shared" si="11"/>
        <v>0</v>
      </c>
      <c r="P95" s="88">
        <f t="shared" si="12"/>
        <v>0</v>
      </c>
      <c r="Q95" s="88">
        <f t="shared" si="15"/>
        <v>8090</v>
      </c>
      <c r="R95" s="88"/>
      <c r="S95" s="87">
        <f t="shared" si="13"/>
        <v>8090</v>
      </c>
      <c r="T95" s="29"/>
      <c r="U95" s="29"/>
      <c r="V95" s="31"/>
      <c r="W95" s="3"/>
      <c r="X95" s="48"/>
      <c r="Y95" s="48"/>
    </row>
    <row r="96" spans="1:25" x14ac:dyDescent="0.25">
      <c r="A96" s="11"/>
      <c r="B96" s="11"/>
      <c r="C96" s="11"/>
      <c r="D96" s="12" t="s">
        <v>101</v>
      </c>
      <c r="E96" s="54" t="s">
        <v>59</v>
      </c>
      <c r="F96" s="54" t="s">
        <v>46</v>
      </c>
      <c r="G96" s="54" t="s">
        <v>0</v>
      </c>
      <c r="H96" s="56" t="s">
        <v>111</v>
      </c>
      <c r="I96" s="57" t="s">
        <v>112</v>
      </c>
      <c r="J96" s="20">
        <v>73000</v>
      </c>
      <c r="K96" s="59">
        <f t="shared" si="8"/>
        <v>9022.7999999999993</v>
      </c>
      <c r="L96" s="89">
        <f t="shared" si="9"/>
        <v>82022.8</v>
      </c>
      <c r="M96" s="88">
        <f t="shared" si="14"/>
        <v>8202</v>
      </c>
      <c r="N96" s="88">
        <f t="shared" si="10"/>
        <v>0</v>
      </c>
      <c r="O96" s="88">
        <f t="shared" si="11"/>
        <v>0</v>
      </c>
      <c r="P96" s="88">
        <f t="shared" si="12"/>
        <v>0</v>
      </c>
      <c r="Q96" s="88">
        <f t="shared" si="15"/>
        <v>0</v>
      </c>
      <c r="R96" s="88"/>
      <c r="S96" s="87">
        <f t="shared" si="13"/>
        <v>8202</v>
      </c>
      <c r="T96" s="29"/>
      <c r="U96" s="29"/>
      <c r="V96" s="31"/>
      <c r="W96" s="3"/>
      <c r="X96" s="48"/>
      <c r="Y96" s="48"/>
    </row>
    <row r="97" spans="1:25" x14ac:dyDescent="0.25">
      <c r="A97" s="11"/>
      <c r="B97" s="11"/>
      <c r="C97" s="11"/>
      <c r="D97" s="12" t="s">
        <v>103</v>
      </c>
      <c r="E97" s="54" t="s">
        <v>59</v>
      </c>
      <c r="F97" s="54" t="s">
        <v>46</v>
      </c>
      <c r="G97" s="54" t="s">
        <v>11</v>
      </c>
      <c r="H97" s="56" t="s">
        <v>111</v>
      </c>
      <c r="I97" s="57" t="s">
        <v>112</v>
      </c>
      <c r="J97" s="20">
        <v>74000</v>
      </c>
      <c r="K97" s="59">
        <f t="shared" si="8"/>
        <v>9146.4</v>
      </c>
      <c r="L97" s="89">
        <f t="shared" si="9"/>
        <v>83146.399999999994</v>
      </c>
      <c r="M97" s="88">
        <f t="shared" si="14"/>
        <v>0</v>
      </c>
      <c r="N97" s="88">
        <f t="shared" si="10"/>
        <v>831</v>
      </c>
      <c r="O97" s="88">
        <f t="shared" si="11"/>
        <v>0</v>
      </c>
      <c r="P97" s="88">
        <f t="shared" si="12"/>
        <v>0</v>
      </c>
      <c r="Q97" s="88">
        <f t="shared" si="15"/>
        <v>0</v>
      </c>
      <c r="R97" s="88"/>
      <c r="S97" s="87">
        <f t="shared" si="13"/>
        <v>831</v>
      </c>
      <c r="T97" s="29"/>
      <c r="U97" s="29"/>
      <c r="V97" s="31"/>
      <c r="W97" s="3"/>
      <c r="X97" s="48"/>
      <c r="Y97" s="48"/>
    </row>
    <row r="98" spans="1:25" x14ac:dyDescent="0.25">
      <c r="A98" s="11"/>
      <c r="B98" s="11"/>
      <c r="C98" s="11"/>
      <c r="D98" s="12" t="s">
        <v>102</v>
      </c>
      <c r="E98" s="54" t="s">
        <v>59</v>
      </c>
      <c r="F98" s="54" t="s">
        <v>46</v>
      </c>
      <c r="G98" s="54" t="s">
        <v>12</v>
      </c>
      <c r="H98" s="56" t="s">
        <v>111</v>
      </c>
      <c r="I98" s="57" t="s">
        <v>112</v>
      </c>
      <c r="J98" s="58">
        <v>75000</v>
      </c>
      <c r="K98" s="59">
        <f t="shared" si="8"/>
        <v>9270</v>
      </c>
      <c r="L98" s="89">
        <f t="shared" si="9"/>
        <v>84270</v>
      </c>
      <c r="M98" s="88">
        <f t="shared" si="14"/>
        <v>0</v>
      </c>
      <c r="N98" s="88">
        <f t="shared" si="10"/>
        <v>0</v>
      </c>
      <c r="O98" s="88">
        <f t="shared" si="11"/>
        <v>1685</v>
      </c>
      <c r="P98" s="88">
        <f t="shared" si="12"/>
        <v>0</v>
      </c>
      <c r="Q98" s="88">
        <f t="shared" si="15"/>
        <v>0</v>
      </c>
      <c r="R98" s="88"/>
      <c r="S98" s="87">
        <f t="shared" si="13"/>
        <v>1685</v>
      </c>
      <c r="T98" s="29"/>
      <c r="U98" s="29"/>
      <c r="V98" s="31"/>
      <c r="W98" s="3"/>
      <c r="X98" s="48"/>
      <c r="Y98" s="48"/>
    </row>
    <row r="99" spans="1:25" x14ac:dyDescent="0.25">
      <c r="A99" s="11"/>
      <c r="B99" s="11"/>
      <c r="C99" s="11"/>
      <c r="D99" s="12" t="s">
        <v>96</v>
      </c>
      <c r="E99" s="54" t="s">
        <v>59</v>
      </c>
      <c r="F99" s="54" t="s">
        <v>46</v>
      </c>
      <c r="G99" s="54" t="s">
        <v>13</v>
      </c>
      <c r="H99" s="56" t="s">
        <v>111</v>
      </c>
      <c r="I99" s="57" t="s">
        <v>112</v>
      </c>
      <c r="J99" s="20">
        <v>76000</v>
      </c>
      <c r="K99" s="59">
        <f t="shared" si="8"/>
        <v>9393.6</v>
      </c>
      <c r="L99" s="89">
        <f t="shared" si="9"/>
        <v>85393.600000000006</v>
      </c>
      <c r="M99" s="88">
        <f t="shared" si="14"/>
        <v>0</v>
      </c>
      <c r="N99" s="88">
        <f t="shared" si="10"/>
        <v>0</v>
      </c>
      <c r="O99" s="88">
        <f t="shared" si="11"/>
        <v>0</v>
      </c>
      <c r="P99" s="88">
        <f t="shared" si="12"/>
        <v>8539</v>
      </c>
      <c r="Q99" s="88">
        <f t="shared" si="15"/>
        <v>0</v>
      </c>
      <c r="R99" s="88"/>
      <c r="S99" s="87">
        <f t="shared" si="13"/>
        <v>8539</v>
      </c>
      <c r="T99" s="29"/>
      <c r="U99" s="29"/>
      <c r="V99" s="31"/>
      <c r="W99" s="3"/>
      <c r="X99" s="48"/>
      <c r="Y99" s="48"/>
    </row>
    <row r="100" spans="1:25" x14ac:dyDescent="0.25">
      <c r="A100" s="11"/>
      <c r="B100" s="11"/>
      <c r="C100" s="11"/>
      <c r="D100" s="12" t="s">
        <v>96</v>
      </c>
      <c r="E100" s="54" t="s">
        <v>59</v>
      </c>
      <c r="F100" s="54" t="s">
        <v>46</v>
      </c>
      <c r="G100" s="54" t="s">
        <v>19</v>
      </c>
      <c r="H100" s="56" t="s">
        <v>111</v>
      </c>
      <c r="I100" s="57" t="s">
        <v>112</v>
      </c>
      <c r="J100" s="20">
        <v>77000</v>
      </c>
      <c r="K100" s="59">
        <f t="shared" si="8"/>
        <v>9517.2000000000007</v>
      </c>
      <c r="L100" s="89">
        <f t="shared" si="9"/>
        <v>86517.2</v>
      </c>
      <c r="M100" s="88">
        <f t="shared" si="14"/>
        <v>0</v>
      </c>
      <c r="N100" s="88">
        <f t="shared" si="10"/>
        <v>0</v>
      </c>
      <c r="O100" s="88">
        <f t="shared" si="11"/>
        <v>0</v>
      </c>
      <c r="P100" s="88">
        <f t="shared" si="12"/>
        <v>0</v>
      </c>
      <c r="Q100" s="88">
        <f t="shared" si="15"/>
        <v>8652</v>
      </c>
      <c r="R100" s="88"/>
      <c r="S100" s="87">
        <f t="shared" si="13"/>
        <v>8652</v>
      </c>
      <c r="T100" s="29"/>
      <c r="U100" s="29"/>
      <c r="V100" s="31"/>
      <c r="W100" s="3"/>
      <c r="X100" s="48"/>
      <c r="Y100" s="48"/>
    </row>
    <row r="101" spans="1:25" x14ac:dyDescent="0.25">
      <c r="A101" s="11"/>
      <c r="B101" s="11"/>
      <c r="C101" s="11"/>
      <c r="D101" s="12" t="s">
        <v>97</v>
      </c>
      <c r="E101" s="54" t="s">
        <v>110</v>
      </c>
      <c r="F101" s="54" t="s">
        <v>46</v>
      </c>
      <c r="G101" s="54" t="s">
        <v>0</v>
      </c>
      <c r="H101" s="56" t="s">
        <v>111</v>
      </c>
      <c r="I101" s="57" t="s">
        <v>112</v>
      </c>
      <c r="J101" s="58">
        <v>78000</v>
      </c>
      <c r="K101" s="59">
        <f t="shared" si="8"/>
        <v>9640.7999999999993</v>
      </c>
      <c r="L101" s="89">
        <f t="shared" si="9"/>
        <v>87640.8</v>
      </c>
      <c r="M101" s="88">
        <f t="shared" si="14"/>
        <v>8764</v>
      </c>
      <c r="N101" s="88">
        <f t="shared" si="10"/>
        <v>0</v>
      </c>
      <c r="O101" s="88">
        <f t="shared" si="11"/>
        <v>0</v>
      </c>
      <c r="P101" s="88">
        <f t="shared" si="12"/>
        <v>0</v>
      </c>
      <c r="Q101" s="88">
        <f t="shared" si="15"/>
        <v>0</v>
      </c>
      <c r="R101" s="88"/>
      <c r="S101" s="87">
        <f t="shared" si="13"/>
        <v>8764</v>
      </c>
      <c r="T101" s="29"/>
      <c r="U101" s="29"/>
      <c r="V101" s="31"/>
      <c r="W101" s="3"/>
      <c r="X101" s="48"/>
      <c r="Y101" s="48"/>
    </row>
    <row r="102" spans="1:25" x14ac:dyDescent="0.25">
      <c r="A102" s="11"/>
      <c r="B102" s="11"/>
      <c r="C102" s="11"/>
      <c r="D102" s="12" t="s">
        <v>98</v>
      </c>
      <c r="E102" s="54" t="s">
        <v>110</v>
      </c>
      <c r="F102" s="54" t="s">
        <v>46</v>
      </c>
      <c r="G102" s="54" t="s">
        <v>11</v>
      </c>
      <c r="H102" s="56" t="s">
        <v>111</v>
      </c>
      <c r="I102" s="57" t="s">
        <v>112</v>
      </c>
      <c r="J102" s="20">
        <v>79000</v>
      </c>
      <c r="K102" s="59">
        <f t="shared" si="8"/>
        <v>9764.4</v>
      </c>
      <c r="L102" s="89">
        <f t="shared" si="9"/>
        <v>88764.4</v>
      </c>
      <c r="M102" s="88">
        <f t="shared" si="14"/>
        <v>0</v>
      </c>
      <c r="N102" s="88">
        <f t="shared" si="10"/>
        <v>888</v>
      </c>
      <c r="O102" s="88">
        <f t="shared" si="11"/>
        <v>0</v>
      </c>
      <c r="P102" s="88">
        <f t="shared" si="12"/>
        <v>0</v>
      </c>
      <c r="Q102" s="88">
        <f t="shared" si="15"/>
        <v>0</v>
      </c>
      <c r="R102" s="88"/>
      <c r="S102" s="87">
        <f t="shared" si="13"/>
        <v>888</v>
      </c>
      <c r="T102" s="29"/>
      <c r="U102" s="29"/>
      <c r="V102" s="31"/>
      <c r="W102" s="3"/>
      <c r="X102" s="48"/>
      <c r="Y102" s="48"/>
    </row>
    <row r="103" spans="1:25" x14ac:dyDescent="0.25">
      <c r="A103" s="11"/>
      <c r="B103" s="11"/>
      <c r="C103" s="11"/>
      <c r="D103" s="12" t="s">
        <v>44</v>
      </c>
      <c r="E103" s="54" t="s">
        <v>110</v>
      </c>
      <c r="F103" s="54" t="s">
        <v>46</v>
      </c>
      <c r="G103" s="54" t="s">
        <v>12</v>
      </c>
      <c r="H103" s="56" t="s">
        <v>111</v>
      </c>
      <c r="I103" s="57" t="s">
        <v>112</v>
      </c>
      <c r="J103" s="20">
        <v>80000</v>
      </c>
      <c r="K103" s="59">
        <f t="shared" si="8"/>
        <v>9888</v>
      </c>
      <c r="L103" s="89">
        <f t="shared" si="9"/>
        <v>89888</v>
      </c>
      <c r="M103" s="88">
        <f t="shared" si="14"/>
        <v>0</v>
      </c>
      <c r="N103" s="88">
        <f t="shared" si="10"/>
        <v>0</v>
      </c>
      <c r="O103" s="88">
        <f t="shared" si="11"/>
        <v>1798</v>
      </c>
      <c r="P103" s="88">
        <f t="shared" si="12"/>
        <v>0</v>
      </c>
      <c r="Q103" s="88">
        <f t="shared" si="15"/>
        <v>0</v>
      </c>
      <c r="R103" s="88"/>
      <c r="S103" s="87">
        <f t="shared" si="13"/>
        <v>1798</v>
      </c>
      <c r="T103" s="29"/>
      <c r="U103" s="29"/>
      <c r="V103" s="31"/>
      <c r="W103" s="3"/>
      <c r="X103" s="48"/>
      <c r="Y103" s="48"/>
    </row>
    <row r="104" spans="1:25" x14ac:dyDescent="0.25">
      <c r="A104" s="11"/>
      <c r="B104" s="11"/>
      <c r="C104" s="11"/>
      <c r="D104" s="12" t="s">
        <v>99</v>
      </c>
      <c r="E104" s="54" t="s">
        <v>110</v>
      </c>
      <c r="F104" s="54" t="s">
        <v>46</v>
      </c>
      <c r="G104" s="54" t="s">
        <v>13</v>
      </c>
      <c r="H104" s="56" t="s">
        <v>111</v>
      </c>
      <c r="I104" s="57" t="s">
        <v>112</v>
      </c>
      <c r="J104" s="58">
        <v>81000</v>
      </c>
      <c r="K104" s="59">
        <f t="shared" si="8"/>
        <v>10011.6</v>
      </c>
      <c r="L104" s="89">
        <f t="shared" si="9"/>
        <v>91011.6</v>
      </c>
      <c r="M104" s="88">
        <f t="shared" si="14"/>
        <v>0</v>
      </c>
      <c r="N104" s="88">
        <f t="shared" si="10"/>
        <v>0</v>
      </c>
      <c r="O104" s="88">
        <f t="shared" si="11"/>
        <v>0</v>
      </c>
      <c r="P104" s="88">
        <f t="shared" si="12"/>
        <v>9101</v>
      </c>
      <c r="Q104" s="88">
        <f t="shared" si="15"/>
        <v>0</v>
      </c>
      <c r="R104" s="88"/>
      <c r="S104" s="87">
        <f t="shared" si="13"/>
        <v>9101</v>
      </c>
      <c r="T104" s="29"/>
      <c r="U104" s="29"/>
      <c r="V104" s="31"/>
      <c r="W104" s="3"/>
      <c r="X104" s="48"/>
      <c r="Y104" s="48"/>
    </row>
    <row r="105" spans="1:25" x14ac:dyDescent="0.25">
      <c r="A105" s="11"/>
      <c r="B105" s="11"/>
      <c r="C105" s="11"/>
      <c r="D105" s="12" t="s">
        <v>100</v>
      </c>
      <c r="E105" s="54" t="s">
        <v>110</v>
      </c>
      <c r="F105" s="54" t="s">
        <v>46</v>
      </c>
      <c r="G105" s="54" t="s">
        <v>19</v>
      </c>
      <c r="H105" s="56" t="s">
        <v>111</v>
      </c>
      <c r="I105" s="57" t="s">
        <v>112</v>
      </c>
      <c r="J105" s="20">
        <v>82000</v>
      </c>
      <c r="K105" s="59">
        <f t="shared" si="8"/>
        <v>10135.200000000001</v>
      </c>
      <c r="L105" s="89">
        <f t="shared" si="9"/>
        <v>92135.2</v>
      </c>
      <c r="M105" s="88">
        <f t="shared" si="14"/>
        <v>0</v>
      </c>
      <c r="N105" s="88">
        <f t="shared" si="10"/>
        <v>0</v>
      </c>
      <c r="O105" s="88">
        <f t="shared" si="11"/>
        <v>0</v>
      </c>
      <c r="P105" s="88">
        <f t="shared" si="12"/>
        <v>0</v>
      </c>
      <c r="Q105" s="88">
        <f t="shared" si="15"/>
        <v>9214</v>
      </c>
      <c r="R105" s="88"/>
      <c r="S105" s="87">
        <f t="shared" si="13"/>
        <v>9214</v>
      </c>
      <c r="T105" s="29"/>
      <c r="U105" s="29"/>
      <c r="V105" s="31"/>
      <c r="W105" s="3"/>
      <c r="X105" s="48"/>
      <c r="Y105" s="48"/>
    </row>
    <row r="106" spans="1:25" x14ac:dyDescent="0.25">
      <c r="A106" s="11"/>
      <c r="B106" s="11"/>
      <c r="C106" s="11"/>
      <c r="D106" s="12" t="s">
        <v>101</v>
      </c>
      <c r="E106" s="54" t="s">
        <v>110</v>
      </c>
      <c r="F106" s="54" t="s">
        <v>46</v>
      </c>
      <c r="G106" s="54" t="s">
        <v>0</v>
      </c>
      <c r="H106" s="56" t="s">
        <v>111</v>
      </c>
      <c r="I106" s="57" t="s">
        <v>112</v>
      </c>
      <c r="J106" s="20">
        <v>83000</v>
      </c>
      <c r="K106" s="59">
        <f t="shared" si="8"/>
        <v>10258.799999999999</v>
      </c>
      <c r="L106" s="89">
        <f t="shared" si="9"/>
        <v>93258.8</v>
      </c>
      <c r="M106" s="88">
        <f t="shared" si="14"/>
        <v>9326</v>
      </c>
      <c r="N106" s="88">
        <f t="shared" si="10"/>
        <v>0</v>
      </c>
      <c r="O106" s="88">
        <f t="shared" si="11"/>
        <v>0</v>
      </c>
      <c r="P106" s="88">
        <f t="shared" si="12"/>
        <v>0</v>
      </c>
      <c r="Q106" s="88">
        <f t="shared" si="15"/>
        <v>0</v>
      </c>
      <c r="R106" s="88"/>
      <c r="S106" s="87">
        <f t="shared" si="13"/>
        <v>9326</v>
      </c>
      <c r="T106" s="29"/>
      <c r="U106" s="29"/>
      <c r="V106" s="31"/>
      <c r="W106" s="3"/>
      <c r="X106" s="48"/>
      <c r="Y106" s="48"/>
    </row>
    <row r="107" spans="1:25" x14ac:dyDescent="0.25">
      <c r="A107" s="11"/>
      <c r="B107" s="11"/>
      <c r="C107" s="11"/>
      <c r="D107" s="12" t="s">
        <v>103</v>
      </c>
      <c r="E107" s="54" t="s">
        <v>60</v>
      </c>
      <c r="F107" s="54" t="s">
        <v>46</v>
      </c>
      <c r="G107" s="54" t="s">
        <v>11</v>
      </c>
      <c r="H107" s="56" t="s">
        <v>111</v>
      </c>
      <c r="I107" s="57" t="s">
        <v>112</v>
      </c>
      <c r="J107" s="58">
        <v>84000</v>
      </c>
      <c r="K107" s="59">
        <f t="shared" si="8"/>
        <v>10382.4</v>
      </c>
      <c r="L107" s="89">
        <f t="shared" si="9"/>
        <v>94382.399999999994</v>
      </c>
      <c r="M107" s="88">
        <f t="shared" si="14"/>
        <v>0</v>
      </c>
      <c r="N107" s="88">
        <f t="shared" si="10"/>
        <v>944</v>
      </c>
      <c r="O107" s="88">
        <f t="shared" si="11"/>
        <v>0</v>
      </c>
      <c r="P107" s="88">
        <f t="shared" si="12"/>
        <v>0</v>
      </c>
      <c r="Q107" s="88">
        <f t="shared" si="15"/>
        <v>0</v>
      </c>
      <c r="R107" s="88"/>
      <c r="S107" s="87">
        <f t="shared" si="13"/>
        <v>944</v>
      </c>
      <c r="T107" s="29"/>
      <c r="U107" s="29"/>
      <c r="V107" s="31"/>
      <c r="W107" s="3"/>
      <c r="X107" s="48"/>
      <c r="Y107" s="48"/>
    </row>
    <row r="108" spans="1:25" x14ac:dyDescent="0.25">
      <c r="A108" s="11"/>
      <c r="B108" s="11"/>
      <c r="C108" s="11"/>
      <c r="D108" s="12" t="s">
        <v>102</v>
      </c>
      <c r="E108" s="54" t="s">
        <v>60</v>
      </c>
      <c r="F108" s="54" t="s">
        <v>46</v>
      </c>
      <c r="G108" s="54" t="s">
        <v>12</v>
      </c>
      <c r="H108" s="56" t="s">
        <v>111</v>
      </c>
      <c r="I108" s="57" t="s">
        <v>112</v>
      </c>
      <c r="J108" s="20">
        <v>85000</v>
      </c>
      <c r="K108" s="59">
        <f t="shared" si="8"/>
        <v>10506</v>
      </c>
      <c r="L108" s="89">
        <f t="shared" si="9"/>
        <v>95506</v>
      </c>
      <c r="M108" s="88">
        <f t="shared" si="14"/>
        <v>0</v>
      </c>
      <c r="N108" s="88">
        <f t="shared" si="10"/>
        <v>0</v>
      </c>
      <c r="O108" s="88">
        <f t="shared" si="11"/>
        <v>1910</v>
      </c>
      <c r="P108" s="88">
        <f t="shared" si="12"/>
        <v>0</v>
      </c>
      <c r="Q108" s="88">
        <f t="shared" si="15"/>
        <v>0</v>
      </c>
      <c r="R108" s="88"/>
      <c r="S108" s="87">
        <f t="shared" si="13"/>
        <v>1910</v>
      </c>
      <c r="T108" s="29"/>
      <c r="U108" s="29"/>
      <c r="V108" s="31"/>
      <c r="W108" s="3"/>
      <c r="X108" s="48"/>
      <c r="Y108" s="48"/>
    </row>
    <row r="109" spans="1:25" x14ac:dyDescent="0.25">
      <c r="A109" s="11"/>
      <c r="B109" s="11"/>
      <c r="C109" s="11"/>
      <c r="D109" s="12" t="s">
        <v>96</v>
      </c>
      <c r="E109" s="54" t="s">
        <v>60</v>
      </c>
      <c r="F109" s="54" t="s">
        <v>46</v>
      </c>
      <c r="G109" s="54" t="s">
        <v>13</v>
      </c>
      <c r="H109" s="56" t="s">
        <v>111</v>
      </c>
      <c r="I109" s="57" t="s">
        <v>112</v>
      </c>
      <c r="J109" s="20">
        <v>86000</v>
      </c>
      <c r="K109" s="59">
        <f t="shared" si="8"/>
        <v>10629.6</v>
      </c>
      <c r="L109" s="89">
        <f t="shared" si="9"/>
        <v>96629.6</v>
      </c>
      <c r="M109" s="88">
        <f t="shared" si="14"/>
        <v>0</v>
      </c>
      <c r="N109" s="88">
        <f t="shared" si="10"/>
        <v>0</v>
      </c>
      <c r="O109" s="88">
        <f t="shared" si="11"/>
        <v>0</v>
      </c>
      <c r="P109" s="88">
        <f t="shared" si="12"/>
        <v>9663</v>
      </c>
      <c r="Q109" s="88">
        <f t="shared" si="15"/>
        <v>0</v>
      </c>
      <c r="R109" s="88"/>
      <c r="S109" s="87">
        <f t="shared" si="13"/>
        <v>9663</v>
      </c>
      <c r="T109" s="29"/>
      <c r="U109" s="29"/>
      <c r="V109" s="31"/>
      <c r="W109" s="3"/>
      <c r="X109" s="48"/>
      <c r="Y109" s="48"/>
    </row>
    <row r="110" spans="1:25" x14ac:dyDescent="0.25">
      <c r="A110" s="11"/>
      <c r="B110" s="11"/>
      <c r="C110" s="11"/>
      <c r="D110" s="12" t="s">
        <v>96</v>
      </c>
      <c r="E110" s="54" t="s">
        <v>60</v>
      </c>
      <c r="F110" s="54" t="s">
        <v>46</v>
      </c>
      <c r="G110" s="54" t="s">
        <v>19</v>
      </c>
      <c r="H110" s="56" t="s">
        <v>111</v>
      </c>
      <c r="I110" s="57" t="s">
        <v>112</v>
      </c>
      <c r="J110" s="58">
        <v>87000</v>
      </c>
      <c r="K110" s="59">
        <f t="shared" si="8"/>
        <v>10753.2</v>
      </c>
      <c r="L110" s="89">
        <f t="shared" si="9"/>
        <v>97753.2</v>
      </c>
      <c r="M110" s="88">
        <f t="shared" si="14"/>
        <v>0</v>
      </c>
      <c r="N110" s="88">
        <f t="shared" si="10"/>
        <v>0</v>
      </c>
      <c r="O110" s="88">
        <f t="shared" si="11"/>
        <v>0</v>
      </c>
      <c r="P110" s="88">
        <f t="shared" si="12"/>
        <v>0</v>
      </c>
      <c r="Q110" s="88">
        <f t="shared" si="15"/>
        <v>9775</v>
      </c>
      <c r="R110" s="88"/>
      <c r="S110" s="87">
        <f t="shared" si="13"/>
        <v>9775</v>
      </c>
      <c r="T110" s="29"/>
      <c r="U110" s="29"/>
      <c r="V110" s="31"/>
      <c r="W110" s="3"/>
      <c r="X110" s="48"/>
      <c r="Y110" s="48"/>
    </row>
    <row r="111" spans="1:25" x14ac:dyDescent="0.25">
      <c r="A111" s="11"/>
      <c r="B111" s="11"/>
      <c r="C111" s="11"/>
      <c r="D111" s="12" t="s">
        <v>97</v>
      </c>
      <c r="E111" s="54" t="s">
        <v>60</v>
      </c>
      <c r="F111" s="54" t="s">
        <v>46</v>
      </c>
      <c r="G111" s="54" t="s">
        <v>0</v>
      </c>
      <c r="H111" s="56" t="s">
        <v>111</v>
      </c>
      <c r="I111" s="57" t="s">
        <v>112</v>
      </c>
      <c r="J111" s="20">
        <v>88000</v>
      </c>
      <c r="K111" s="59">
        <f t="shared" si="8"/>
        <v>10876.8</v>
      </c>
      <c r="L111" s="89">
        <f t="shared" si="9"/>
        <v>98876.800000000003</v>
      </c>
      <c r="M111" s="88">
        <f t="shared" si="14"/>
        <v>9888</v>
      </c>
      <c r="N111" s="88">
        <f t="shared" si="10"/>
        <v>0</v>
      </c>
      <c r="O111" s="88">
        <f t="shared" si="11"/>
        <v>0</v>
      </c>
      <c r="P111" s="88">
        <f t="shared" si="12"/>
        <v>0</v>
      </c>
      <c r="Q111" s="88">
        <f t="shared" si="15"/>
        <v>0</v>
      </c>
      <c r="R111" s="88"/>
      <c r="S111" s="87">
        <f t="shared" si="13"/>
        <v>9888</v>
      </c>
      <c r="T111" s="29"/>
      <c r="U111" s="29"/>
      <c r="V111" s="31"/>
      <c r="W111" s="3"/>
      <c r="X111" s="48"/>
      <c r="Y111" s="48"/>
    </row>
    <row r="112" spans="1:25" x14ac:dyDescent="0.25">
      <c r="A112" s="11"/>
      <c r="B112" s="11"/>
      <c r="C112" s="11"/>
      <c r="D112" s="12" t="s">
        <v>98</v>
      </c>
      <c r="E112" s="54" t="s">
        <v>60</v>
      </c>
      <c r="F112" s="54" t="s">
        <v>46</v>
      </c>
      <c r="G112" s="54" t="s">
        <v>11</v>
      </c>
      <c r="H112" s="56" t="s">
        <v>111</v>
      </c>
      <c r="I112" s="57" t="s">
        <v>112</v>
      </c>
      <c r="J112" s="20">
        <v>89000</v>
      </c>
      <c r="K112" s="59">
        <f t="shared" si="8"/>
        <v>11000.4</v>
      </c>
      <c r="L112" s="89">
        <f t="shared" si="9"/>
        <v>100000.4</v>
      </c>
      <c r="M112" s="88">
        <f t="shared" si="14"/>
        <v>0</v>
      </c>
      <c r="N112" s="88">
        <f t="shared" si="10"/>
        <v>1000</v>
      </c>
      <c r="O112" s="88">
        <f t="shared" si="11"/>
        <v>0</v>
      </c>
      <c r="P112" s="88">
        <f t="shared" si="12"/>
        <v>0</v>
      </c>
      <c r="Q112" s="88">
        <f t="shared" si="15"/>
        <v>0</v>
      </c>
      <c r="R112" s="88"/>
      <c r="S112" s="87">
        <f t="shared" si="13"/>
        <v>1000</v>
      </c>
      <c r="T112" s="29"/>
      <c r="U112" s="29"/>
      <c r="V112" s="31"/>
      <c r="W112" s="3"/>
      <c r="X112" s="48"/>
      <c r="Y112" s="48"/>
    </row>
    <row r="113" spans="1:25" x14ac:dyDescent="0.25">
      <c r="A113" s="11"/>
      <c r="B113" s="11"/>
      <c r="C113" s="11"/>
      <c r="D113" s="12" t="s">
        <v>44</v>
      </c>
      <c r="E113" s="54" t="s">
        <v>60</v>
      </c>
      <c r="F113" s="54" t="s">
        <v>46</v>
      </c>
      <c r="G113" s="54" t="s">
        <v>12</v>
      </c>
      <c r="H113" s="56" t="s">
        <v>111</v>
      </c>
      <c r="I113" s="57" t="s">
        <v>112</v>
      </c>
      <c r="J113" s="58">
        <v>90000</v>
      </c>
      <c r="K113" s="59">
        <f t="shared" si="8"/>
        <v>11124</v>
      </c>
      <c r="L113" s="89">
        <f t="shared" si="9"/>
        <v>101124</v>
      </c>
      <c r="M113" s="88">
        <f t="shared" si="14"/>
        <v>0</v>
      </c>
      <c r="N113" s="88">
        <f t="shared" si="10"/>
        <v>0</v>
      </c>
      <c r="O113" s="88">
        <f t="shared" si="11"/>
        <v>2022</v>
      </c>
      <c r="P113" s="88">
        <f t="shared" si="12"/>
        <v>0</v>
      </c>
      <c r="Q113" s="88">
        <f t="shared" si="15"/>
        <v>0</v>
      </c>
      <c r="R113" s="88"/>
      <c r="S113" s="87">
        <f t="shared" si="13"/>
        <v>2022</v>
      </c>
      <c r="T113" s="29"/>
      <c r="U113" s="29"/>
      <c r="V113" s="31"/>
      <c r="W113" s="3"/>
      <c r="X113" s="48"/>
      <c r="Y113" s="48"/>
    </row>
    <row r="114" spans="1:25" ht="15" x14ac:dyDescent="0.3">
      <c r="A114" s="11"/>
      <c r="B114" s="11"/>
      <c r="C114" s="11"/>
      <c r="D114" s="22" t="s">
        <v>20</v>
      </c>
      <c r="E114" s="13"/>
      <c r="F114" s="13"/>
      <c r="G114" s="14"/>
      <c r="H114" s="3"/>
      <c r="I114" s="3"/>
      <c r="J114" s="20"/>
      <c r="K114" s="20"/>
      <c r="L114" s="20"/>
      <c r="M114" s="10">
        <f>SUBTOTAL(109,M11:M80)</f>
        <v>45393</v>
      </c>
      <c r="N114" s="10">
        <f t="shared" ref="N114:R114" si="16">SUBTOTAL(109,N11:N80)</f>
        <v>4460</v>
      </c>
      <c r="O114" s="10">
        <f t="shared" si="16"/>
        <v>9326</v>
      </c>
      <c r="P114" s="10">
        <f t="shared" si="16"/>
        <v>47529</v>
      </c>
      <c r="Q114" s="10">
        <f t="shared" si="16"/>
        <v>43934</v>
      </c>
      <c r="R114" s="10">
        <f t="shared" si="16"/>
        <v>0</v>
      </c>
      <c r="S114" s="10"/>
      <c r="T114" s="3"/>
      <c r="U114" s="3"/>
      <c r="V114" s="31"/>
      <c r="W114" s="3"/>
      <c r="X114" s="3"/>
      <c r="Y114" s="3"/>
    </row>
    <row r="120" spans="1:25" ht="15" x14ac:dyDescent="0.3">
      <c r="F120" s="19"/>
    </row>
  </sheetData>
  <autoFilter ref="A10:Y80">
    <sortState ref="A12:U18">
      <sortCondition ref="G8:G58"/>
    </sortState>
  </autoFilter>
  <dataValidations count="3">
    <dataValidation type="list" allowBlank="1" showInputMessage="1" showErrorMessage="1" sqref="G11:G113">
      <formula1>$O$2:$O$7</formula1>
    </dataValidation>
    <dataValidation type="list" allowBlank="1" showInputMessage="1" showErrorMessage="1" sqref="F11:F113">
      <formula1>" Q1,Q2,Q3,Q4"</formula1>
    </dataValidation>
    <dataValidation type="list" allowBlank="1" showInputMessage="1" showErrorMessage="1" sqref="E11:E113">
      <formula1>" APR,MAY,JUN,JUL,AUG,SEP,OCT,NOV,DEC,JAN,FEB,MAR"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workbookViewId="0">
      <selection activeCell="K10" sqref="K10"/>
    </sheetView>
  </sheetViews>
  <sheetFormatPr defaultRowHeight="13.5" x14ac:dyDescent="0.25"/>
  <cols>
    <col min="1" max="1" width="3.7109375" style="6" customWidth="1"/>
    <col min="2" max="2" width="10.7109375" style="6" customWidth="1"/>
    <col min="3" max="3" width="12.28515625" style="6" bestFit="1" customWidth="1"/>
    <col min="4" max="4" width="7.5703125" style="6" hidden="1" customWidth="1"/>
    <col min="5" max="5" width="30.28515625" style="6" customWidth="1"/>
    <col min="6" max="6" width="6.5703125" style="6" customWidth="1"/>
    <col min="7" max="7" width="7.5703125" style="6" customWidth="1"/>
    <col min="8" max="8" width="8.140625" style="6" customWidth="1"/>
    <col min="9" max="10" width="9.7109375" style="6" customWidth="1"/>
    <col min="11" max="12" width="7.85546875" style="6" customWidth="1"/>
    <col min="13" max="13" width="9" style="6" customWidth="1"/>
    <col min="14" max="14" width="9.5703125" style="6" customWidth="1"/>
    <col min="15" max="16" width="9.7109375" style="6" customWidth="1"/>
    <col min="17" max="17" width="9.5703125" style="6" customWidth="1"/>
    <col min="18" max="18" width="8.7109375" style="6" bestFit="1" customWidth="1"/>
    <col min="19" max="253" width="9.140625" style="6"/>
    <col min="254" max="254" width="4.42578125" style="6" customWidth="1"/>
    <col min="255" max="255" width="30.28515625" style="6" customWidth="1"/>
    <col min="256" max="256" width="14.42578125" style="6" customWidth="1"/>
    <col min="257" max="257" width="16.28515625" style="6" customWidth="1"/>
    <col min="258" max="258" width="13.28515625" style="6" customWidth="1"/>
    <col min="259" max="259" width="9" style="6" bestFit="1" customWidth="1"/>
    <col min="260" max="260" width="11.5703125" style="6" customWidth="1"/>
    <col min="261" max="261" width="9.7109375" style="6" customWidth="1"/>
    <col min="262" max="263" width="9.85546875" style="6" customWidth="1"/>
    <col min="264" max="264" width="10.42578125" style="6" customWidth="1"/>
    <col min="265" max="265" width="10.5703125" style="6" customWidth="1"/>
    <col min="266" max="266" width="9.140625" style="6"/>
    <col min="267" max="267" width="9.5703125" style="6" customWidth="1"/>
    <col min="268" max="269" width="8.7109375" style="6" bestFit="1" customWidth="1"/>
    <col min="270" max="509" width="9.140625" style="6"/>
    <col min="510" max="510" width="4.42578125" style="6" customWidth="1"/>
    <col min="511" max="511" width="30.28515625" style="6" customWidth="1"/>
    <col min="512" max="512" width="14.42578125" style="6" customWidth="1"/>
    <col min="513" max="513" width="16.28515625" style="6" customWidth="1"/>
    <col min="514" max="514" width="13.28515625" style="6" customWidth="1"/>
    <col min="515" max="515" width="9" style="6" bestFit="1" customWidth="1"/>
    <col min="516" max="516" width="11.5703125" style="6" customWidth="1"/>
    <col min="517" max="517" width="9.7109375" style="6" customWidth="1"/>
    <col min="518" max="519" width="9.85546875" style="6" customWidth="1"/>
    <col min="520" max="520" width="10.42578125" style="6" customWidth="1"/>
    <col min="521" max="521" width="10.5703125" style="6" customWidth="1"/>
    <col min="522" max="522" width="9.140625" style="6"/>
    <col min="523" max="523" width="9.5703125" style="6" customWidth="1"/>
    <col min="524" max="525" width="8.7109375" style="6" bestFit="1" customWidth="1"/>
    <col min="526" max="765" width="9.140625" style="6"/>
    <col min="766" max="766" width="4.42578125" style="6" customWidth="1"/>
    <col min="767" max="767" width="30.28515625" style="6" customWidth="1"/>
    <col min="768" max="768" width="14.42578125" style="6" customWidth="1"/>
    <col min="769" max="769" width="16.28515625" style="6" customWidth="1"/>
    <col min="770" max="770" width="13.28515625" style="6" customWidth="1"/>
    <col min="771" max="771" width="9" style="6" bestFit="1" customWidth="1"/>
    <col min="772" max="772" width="11.5703125" style="6" customWidth="1"/>
    <col min="773" max="773" width="9.7109375" style="6" customWidth="1"/>
    <col min="774" max="775" width="9.85546875" style="6" customWidth="1"/>
    <col min="776" max="776" width="10.42578125" style="6" customWidth="1"/>
    <col min="777" max="777" width="10.5703125" style="6" customWidth="1"/>
    <col min="778" max="778" width="9.140625" style="6"/>
    <col min="779" max="779" width="9.5703125" style="6" customWidth="1"/>
    <col min="780" max="781" width="8.7109375" style="6" bestFit="1" customWidth="1"/>
    <col min="782" max="1021" width="9.140625" style="6"/>
    <col min="1022" max="1022" width="4.42578125" style="6" customWidth="1"/>
    <col min="1023" max="1023" width="30.28515625" style="6" customWidth="1"/>
    <col min="1024" max="1024" width="14.42578125" style="6" customWidth="1"/>
    <col min="1025" max="1025" width="16.28515625" style="6" customWidth="1"/>
    <col min="1026" max="1026" width="13.28515625" style="6" customWidth="1"/>
    <col min="1027" max="1027" width="9" style="6" bestFit="1" customWidth="1"/>
    <col min="1028" max="1028" width="11.5703125" style="6" customWidth="1"/>
    <col min="1029" max="1029" width="9.7109375" style="6" customWidth="1"/>
    <col min="1030" max="1031" width="9.85546875" style="6" customWidth="1"/>
    <col min="1032" max="1032" width="10.42578125" style="6" customWidth="1"/>
    <col min="1033" max="1033" width="10.5703125" style="6" customWidth="1"/>
    <col min="1034" max="1034" width="9.140625" style="6"/>
    <col min="1035" max="1035" width="9.5703125" style="6" customWidth="1"/>
    <col min="1036" max="1037" width="8.7109375" style="6" bestFit="1" customWidth="1"/>
    <col min="1038" max="1277" width="9.140625" style="6"/>
    <col min="1278" max="1278" width="4.42578125" style="6" customWidth="1"/>
    <col min="1279" max="1279" width="30.28515625" style="6" customWidth="1"/>
    <col min="1280" max="1280" width="14.42578125" style="6" customWidth="1"/>
    <col min="1281" max="1281" width="16.28515625" style="6" customWidth="1"/>
    <col min="1282" max="1282" width="13.28515625" style="6" customWidth="1"/>
    <col min="1283" max="1283" width="9" style="6" bestFit="1" customWidth="1"/>
    <col min="1284" max="1284" width="11.5703125" style="6" customWidth="1"/>
    <col min="1285" max="1285" width="9.7109375" style="6" customWidth="1"/>
    <col min="1286" max="1287" width="9.85546875" style="6" customWidth="1"/>
    <col min="1288" max="1288" width="10.42578125" style="6" customWidth="1"/>
    <col min="1289" max="1289" width="10.5703125" style="6" customWidth="1"/>
    <col min="1290" max="1290" width="9.140625" style="6"/>
    <col min="1291" max="1291" width="9.5703125" style="6" customWidth="1"/>
    <col min="1292" max="1293" width="8.7109375" style="6" bestFit="1" customWidth="1"/>
    <col min="1294" max="1533" width="9.140625" style="6"/>
    <col min="1534" max="1534" width="4.42578125" style="6" customWidth="1"/>
    <col min="1535" max="1535" width="30.28515625" style="6" customWidth="1"/>
    <col min="1536" max="1536" width="14.42578125" style="6" customWidth="1"/>
    <col min="1537" max="1537" width="16.28515625" style="6" customWidth="1"/>
    <col min="1538" max="1538" width="13.28515625" style="6" customWidth="1"/>
    <col min="1539" max="1539" width="9" style="6" bestFit="1" customWidth="1"/>
    <col min="1540" max="1540" width="11.5703125" style="6" customWidth="1"/>
    <col min="1541" max="1541" width="9.7109375" style="6" customWidth="1"/>
    <col min="1542" max="1543" width="9.85546875" style="6" customWidth="1"/>
    <col min="1544" max="1544" width="10.42578125" style="6" customWidth="1"/>
    <col min="1545" max="1545" width="10.5703125" style="6" customWidth="1"/>
    <col min="1546" max="1546" width="9.140625" style="6"/>
    <col min="1547" max="1547" width="9.5703125" style="6" customWidth="1"/>
    <col min="1548" max="1549" width="8.7109375" style="6" bestFit="1" customWidth="1"/>
    <col min="1550" max="1789" width="9.140625" style="6"/>
    <col min="1790" max="1790" width="4.42578125" style="6" customWidth="1"/>
    <col min="1791" max="1791" width="30.28515625" style="6" customWidth="1"/>
    <col min="1792" max="1792" width="14.42578125" style="6" customWidth="1"/>
    <col min="1793" max="1793" width="16.28515625" style="6" customWidth="1"/>
    <col min="1794" max="1794" width="13.28515625" style="6" customWidth="1"/>
    <col min="1795" max="1795" width="9" style="6" bestFit="1" customWidth="1"/>
    <col min="1796" max="1796" width="11.5703125" style="6" customWidth="1"/>
    <col min="1797" max="1797" width="9.7109375" style="6" customWidth="1"/>
    <col min="1798" max="1799" width="9.85546875" style="6" customWidth="1"/>
    <col min="1800" max="1800" width="10.42578125" style="6" customWidth="1"/>
    <col min="1801" max="1801" width="10.5703125" style="6" customWidth="1"/>
    <col min="1802" max="1802" width="9.140625" style="6"/>
    <col min="1803" max="1803" width="9.5703125" style="6" customWidth="1"/>
    <col min="1804" max="1805" width="8.7109375" style="6" bestFit="1" customWidth="1"/>
    <col min="1806" max="2045" width="9.140625" style="6"/>
    <col min="2046" max="2046" width="4.42578125" style="6" customWidth="1"/>
    <col min="2047" max="2047" width="30.28515625" style="6" customWidth="1"/>
    <col min="2048" max="2048" width="14.42578125" style="6" customWidth="1"/>
    <col min="2049" max="2049" width="16.28515625" style="6" customWidth="1"/>
    <col min="2050" max="2050" width="13.28515625" style="6" customWidth="1"/>
    <col min="2051" max="2051" width="9" style="6" bestFit="1" customWidth="1"/>
    <col min="2052" max="2052" width="11.5703125" style="6" customWidth="1"/>
    <col min="2053" max="2053" width="9.7109375" style="6" customWidth="1"/>
    <col min="2054" max="2055" width="9.85546875" style="6" customWidth="1"/>
    <col min="2056" max="2056" width="10.42578125" style="6" customWidth="1"/>
    <col min="2057" max="2057" width="10.5703125" style="6" customWidth="1"/>
    <col min="2058" max="2058" width="9.140625" style="6"/>
    <col min="2059" max="2059" width="9.5703125" style="6" customWidth="1"/>
    <col min="2060" max="2061" width="8.7109375" style="6" bestFit="1" customWidth="1"/>
    <col min="2062" max="2301" width="9.140625" style="6"/>
    <col min="2302" max="2302" width="4.42578125" style="6" customWidth="1"/>
    <col min="2303" max="2303" width="30.28515625" style="6" customWidth="1"/>
    <col min="2304" max="2304" width="14.42578125" style="6" customWidth="1"/>
    <col min="2305" max="2305" width="16.28515625" style="6" customWidth="1"/>
    <col min="2306" max="2306" width="13.28515625" style="6" customWidth="1"/>
    <col min="2307" max="2307" width="9" style="6" bestFit="1" customWidth="1"/>
    <col min="2308" max="2308" width="11.5703125" style="6" customWidth="1"/>
    <col min="2309" max="2309" width="9.7109375" style="6" customWidth="1"/>
    <col min="2310" max="2311" width="9.85546875" style="6" customWidth="1"/>
    <col min="2312" max="2312" width="10.42578125" style="6" customWidth="1"/>
    <col min="2313" max="2313" width="10.5703125" style="6" customWidth="1"/>
    <col min="2314" max="2314" width="9.140625" style="6"/>
    <col min="2315" max="2315" width="9.5703125" style="6" customWidth="1"/>
    <col min="2316" max="2317" width="8.7109375" style="6" bestFit="1" customWidth="1"/>
    <col min="2318" max="2557" width="9.140625" style="6"/>
    <col min="2558" max="2558" width="4.42578125" style="6" customWidth="1"/>
    <col min="2559" max="2559" width="30.28515625" style="6" customWidth="1"/>
    <col min="2560" max="2560" width="14.42578125" style="6" customWidth="1"/>
    <col min="2561" max="2561" width="16.28515625" style="6" customWidth="1"/>
    <col min="2562" max="2562" width="13.28515625" style="6" customWidth="1"/>
    <col min="2563" max="2563" width="9" style="6" bestFit="1" customWidth="1"/>
    <col min="2564" max="2564" width="11.5703125" style="6" customWidth="1"/>
    <col min="2565" max="2565" width="9.7109375" style="6" customWidth="1"/>
    <col min="2566" max="2567" width="9.85546875" style="6" customWidth="1"/>
    <col min="2568" max="2568" width="10.42578125" style="6" customWidth="1"/>
    <col min="2569" max="2569" width="10.5703125" style="6" customWidth="1"/>
    <col min="2570" max="2570" width="9.140625" style="6"/>
    <col min="2571" max="2571" width="9.5703125" style="6" customWidth="1"/>
    <col min="2572" max="2573" width="8.7109375" style="6" bestFit="1" customWidth="1"/>
    <col min="2574" max="2813" width="9.140625" style="6"/>
    <col min="2814" max="2814" width="4.42578125" style="6" customWidth="1"/>
    <col min="2815" max="2815" width="30.28515625" style="6" customWidth="1"/>
    <col min="2816" max="2816" width="14.42578125" style="6" customWidth="1"/>
    <col min="2817" max="2817" width="16.28515625" style="6" customWidth="1"/>
    <col min="2818" max="2818" width="13.28515625" style="6" customWidth="1"/>
    <col min="2819" max="2819" width="9" style="6" bestFit="1" customWidth="1"/>
    <col min="2820" max="2820" width="11.5703125" style="6" customWidth="1"/>
    <col min="2821" max="2821" width="9.7109375" style="6" customWidth="1"/>
    <col min="2822" max="2823" width="9.85546875" style="6" customWidth="1"/>
    <col min="2824" max="2824" width="10.42578125" style="6" customWidth="1"/>
    <col min="2825" max="2825" width="10.5703125" style="6" customWidth="1"/>
    <col min="2826" max="2826" width="9.140625" style="6"/>
    <col min="2827" max="2827" width="9.5703125" style="6" customWidth="1"/>
    <col min="2828" max="2829" width="8.7109375" style="6" bestFit="1" customWidth="1"/>
    <col min="2830" max="3069" width="9.140625" style="6"/>
    <col min="3070" max="3070" width="4.42578125" style="6" customWidth="1"/>
    <col min="3071" max="3071" width="30.28515625" style="6" customWidth="1"/>
    <col min="3072" max="3072" width="14.42578125" style="6" customWidth="1"/>
    <col min="3073" max="3073" width="16.28515625" style="6" customWidth="1"/>
    <col min="3074" max="3074" width="13.28515625" style="6" customWidth="1"/>
    <col min="3075" max="3075" width="9" style="6" bestFit="1" customWidth="1"/>
    <col min="3076" max="3076" width="11.5703125" style="6" customWidth="1"/>
    <col min="3077" max="3077" width="9.7109375" style="6" customWidth="1"/>
    <col min="3078" max="3079" width="9.85546875" style="6" customWidth="1"/>
    <col min="3080" max="3080" width="10.42578125" style="6" customWidth="1"/>
    <col min="3081" max="3081" width="10.5703125" style="6" customWidth="1"/>
    <col min="3082" max="3082" width="9.140625" style="6"/>
    <col min="3083" max="3083" width="9.5703125" style="6" customWidth="1"/>
    <col min="3084" max="3085" width="8.7109375" style="6" bestFit="1" customWidth="1"/>
    <col min="3086" max="3325" width="9.140625" style="6"/>
    <col min="3326" max="3326" width="4.42578125" style="6" customWidth="1"/>
    <col min="3327" max="3327" width="30.28515625" style="6" customWidth="1"/>
    <col min="3328" max="3328" width="14.42578125" style="6" customWidth="1"/>
    <col min="3329" max="3329" width="16.28515625" style="6" customWidth="1"/>
    <col min="3330" max="3330" width="13.28515625" style="6" customWidth="1"/>
    <col min="3331" max="3331" width="9" style="6" bestFit="1" customWidth="1"/>
    <col min="3332" max="3332" width="11.5703125" style="6" customWidth="1"/>
    <col min="3333" max="3333" width="9.7109375" style="6" customWidth="1"/>
    <col min="3334" max="3335" width="9.85546875" style="6" customWidth="1"/>
    <col min="3336" max="3336" width="10.42578125" style="6" customWidth="1"/>
    <col min="3337" max="3337" width="10.5703125" style="6" customWidth="1"/>
    <col min="3338" max="3338" width="9.140625" style="6"/>
    <col min="3339" max="3339" width="9.5703125" style="6" customWidth="1"/>
    <col min="3340" max="3341" width="8.7109375" style="6" bestFit="1" customWidth="1"/>
    <col min="3342" max="3581" width="9.140625" style="6"/>
    <col min="3582" max="3582" width="4.42578125" style="6" customWidth="1"/>
    <col min="3583" max="3583" width="30.28515625" style="6" customWidth="1"/>
    <col min="3584" max="3584" width="14.42578125" style="6" customWidth="1"/>
    <col min="3585" max="3585" width="16.28515625" style="6" customWidth="1"/>
    <col min="3586" max="3586" width="13.28515625" style="6" customWidth="1"/>
    <col min="3587" max="3587" width="9" style="6" bestFit="1" customWidth="1"/>
    <col min="3588" max="3588" width="11.5703125" style="6" customWidth="1"/>
    <col min="3589" max="3589" width="9.7109375" style="6" customWidth="1"/>
    <col min="3590" max="3591" width="9.85546875" style="6" customWidth="1"/>
    <col min="3592" max="3592" width="10.42578125" style="6" customWidth="1"/>
    <col min="3593" max="3593" width="10.5703125" style="6" customWidth="1"/>
    <col min="3594" max="3594" width="9.140625" style="6"/>
    <col min="3595" max="3595" width="9.5703125" style="6" customWidth="1"/>
    <col min="3596" max="3597" width="8.7109375" style="6" bestFit="1" customWidth="1"/>
    <col min="3598" max="3837" width="9.140625" style="6"/>
    <col min="3838" max="3838" width="4.42578125" style="6" customWidth="1"/>
    <col min="3839" max="3839" width="30.28515625" style="6" customWidth="1"/>
    <col min="3840" max="3840" width="14.42578125" style="6" customWidth="1"/>
    <col min="3841" max="3841" width="16.28515625" style="6" customWidth="1"/>
    <col min="3842" max="3842" width="13.28515625" style="6" customWidth="1"/>
    <col min="3843" max="3843" width="9" style="6" bestFit="1" customWidth="1"/>
    <col min="3844" max="3844" width="11.5703125" style="6" customWidth="1"/>
    <col min="3845" max="3845" width="9.7109375" style="6" customWidth="1"/>
    <col min="3846" max="3847" width="9.85546875" style="6" customWidth="1"/>
    <col min="3848" max="3848" width="10.42578125" style="6" customWidth="1"/>
    <col min="3849" max="3849" width="10.5703125" style="6" customWidth="1"/>
    <col min="3850" max="3850" width="9.140625" style="6"/>
    <col min="3851" max="3851" width="9.5703125" style="6" customWidth="1"/>
    <col min="3852" max="3853" width="8.7109375" style="6" bestFit="1" customWidth="1"/>
    <col min="3854" max="4093" width="9.140625" style="6"/>
    <col min="4094" max="4094" width="4.42578125" style="6" customWidth="1"/>
    <col min="4095" max="4095" width="30.28515625" style="6" customWidth="1"/>
    <col min="4096" max="4096" width="14.42578125" style="6" customWidth="1"/>
    <col min="4097" max="4097" width="16.28515625" style="6" customWidth="1"/>
    <col min="4098" max="4098" width="13.28515625" style="6" customWidth="1"/>
    <col min="4099" max="4099" width="9" style="6" bestFit="1" customWidth="1"/>
    <col min="4100" max="4100" width="11.5703125" style="6" customWidth="1"/>
    <col min="4101" max="4101" width="9.7109375" style="6" customWidth="1"/>
    <col min="4102" max="4103" width="9.85546875" style="6" customWidth="1"/>
    <col min="4104" max="4104" width="10.42578125" style="6" customWidth="1"/>
    <col min="4105" max="4105" width="10.5703125" style="6" customWidth="1"/>
    <col min="4106" max="4106" width="9.140625" style="6"/>
    <col min="4107" max="4107" width="9.5703125" style="6" customWidth="1"/>
    <col min="4108" max="4109" width="8.7109375" style="6" bestFit="1" customWidth="1"/>
    <col min="4110" max="4349" width="9.140625" style="6"/>
    <col min="4350" max="4350" width="4.42578125" style="6" customWidth="1"/>
    <col min="4351" max="4351" width="30.28515625" style="6" customWidth="1"/>
    <col min="4352" max="4352" width="14.42578125" style="6" customWidth="1"/>
    <col min="4353" max="4353" width="16.28515625" style="6" customWidth="1"/>
    <col min="4354" max="4354" width="13.28515625" style="6" customWidth="1"/>
    <col min="4355" max="4355" width="9" style="6" bestFit="1" customWidth="1"/>
    <col min="4356" max="4356" width="11.5703125" style="6" customWidth="1"/>
    <col min="4357" max="4357" width="9.7109375" style="6" customWidth="1"/>
    <col min="4358" max="4359" width="9.85546875" style="6" customWidth="1"/>
    <col min="4360" max="4360" width="10.42578125" style="6" customWidth="1"/>
    <col min="4361" max="4361" width="10.5703125" style="6" customWidth="1"/>
    <col min="4362" max="4362" width="9.140625" style="6"/>
    <col min="4363" max="4363" width="9.5703125" style="6" customWidth="1"/>
    <col min="4364" max="4365" width="8.7109375" style="6" bestFit="1" customWidth="1"/>
    <col min="4366" max="4605" width="9.140625" style="6"/>
    <col min="4606" max="4606" width="4.42578125" style="6" customWidth="1"/>
    <col min="4607" max="4607" width="30.28515625" style="6" customWidth="1"/>
    <col min="4608" max="4608" width="14.42578125" style="6" customWidth="1"/>
    <col min="4609" max="4609" width="16.28515625" style="6" customWidth="1"/>
    <col min="4610" max="4610" width="13.28515625" style="6" customWidth="1"/>
    <col min="4611" max="4611" width="9" style="6" bestFit="1" customWidth="1"/>
    <col min="4612" max="4612" width="11.5703125" style="6" customWidth="1"/>
    <col min="4613" max="4613" width="9.7109375" style="6" customWidth="1"/>
    <col min="4614" max="4615" width="9.85546875" style="6" customWidth="1"/>
    <col min="4616" max="4616" width="10.42578125" style="6" customWidth="1"/>
    <col min="4617" max="4617" width="10.5703125" style="6" customWidth="1"/>
    <col min="4618" max="4618" width="9.140625" style="6"/>
    <col min="4619" max="4619" width="9.5703125" style="6" customWidth="1"/>
    <col min="4620" max="4621" width="8.7109375" style="6" bestFit="1" customWidth="1"/>
    <col min="4622" max="4861" width="9.140625" style="6"/>
    <col min="4862" max="4862" width="4.42578125" style="6" customWidth="1"/>
    <col min="4863" max="4863" width="30.28515625" style="6" customWidth="1"/>
    <col min="4864" max="4864" width="14.42578125" style="6" customWidth="1"/>
    <col min="4865" max="4865" width="16.28515625" style="6" customWidth="1"/>
    <col min="4866" max="4866" width="13.28515625" style="6" customWidth="1"/>
    <col min="4867" max="4867" width="9" style="6" bestFit="1" customWidth="1"/>
    <col min="4868" max="4868" width="11.5703125" style="6" customWidth="1"/>
    <col min="4869" max="4869" width="9.7109375" style="6" customWidth="1"/>
    <col min="4870" max="4871" width="9.85546875" style="6" customWidth="1"/>
    <col min="4872" max="4872" width="10.42578125" style="6" customWidth="1"/>
    <col min="4873" max="4873" width="10.5703125" style="6" customWidth="1"/>
    <col min="4874" max="4874" width="9.140625" style="6"/>
    <col min="4875" max="4875" width="9.5703125" style="6" customWidth="1"/>
    <col min="4876" max="4877" width="8.7109375" style="6" bestFit="1" customWidth="1"/>
    <col min="4878" max="5117" width="9.140625" style="6"/>
    <col min="5118" max="5118" width="4.42578125" style="6" customWidth="1"/>
    <col min="5119" max="5119" width="30.28515625" style="6" customWidth="1"/>
    <col min="5120" max="5120" width="14.42578125" style="6" customWidth="1"/>
    <col min="5121" max="5121" width="16.28515625" style="6" customWidth="1"/>
    <col min="5122" max="5122" width="13.28515625" style="6" customWidth="1"/>
    <col min="5123" max="5123" width="9" style="6" bestFit="1" customWidth="1"/>
    <col min="5124" max="5124" width="11.5703125" style="6" customWidth="1"/>
    <col min="5125" max="5125" width="9.7109375" style="6" customWidth="1"/>
    <col min="5126" max="5127" width="9.85546875" style="6" customWidth="1"/>
    <col min="5128" max="5128" width="10.42578125" style="6" customWidth="1"/>
    <col min="5129" max="5129" width="10.5703125" style="6" customWidth="1"/>
    <col min="5130" max="5130" width="9.140625" style="6"/>
    <col min="5131" max="5131" width="9.5703125" style="6" customWidth="1"/>
    <col min="5132" max="5133" width="8.7109375" style="6" bestFit="1" customWidth="1"/>
    <col min="5134" max="5373" width="9.140625" style="6"/>
    <col min="5374" max="5374" width="4.42578125" style="6" customWidth="1"/>
    <col min="5375" max="5375" width="30.28515625" style="6" customWidth="1"/>
    <col min="5376" max="5376" width="14.42578125" style="6" customWidth="1"/>
    <col min="5377" max="5377" width="16.28515625" style="6" customWidth="1"/>
    <col min="5378" max="5378" width="13.28515625" style="6" customWidth="1"/>
    <col min="5379" max="5379" width="9" style="6" bestFit="1" customWidth="1"/>
    <col min="5380" max="5380" width="11.5703125" style="6" customWidth="1"/>
    <col min="5381" max="5381" width="9.7109375" style="6" customWidth="1"/>
    <col min="5382" max="5383" width="9.85546875" style="6" customWidth="1"/>
    <col min="5384" max="5384" width="10.42578125" style="6" customWidth="1"/>
    <col min="5385" max="5385" width="10.5703125" style="6" customWidth="1"/>
    <col min="5386" max="5386" width="9.140625" style="6"/>
    <col min="5387" max="5387" width="9.5703125" style="6" customWidth="1"/>
    <col min="5388" max="5389" width="8.7109375" style="6" bestFit="1" customWidth="1"/>
    <col min="5390" max="5629" width="9.140625" style="6"/>
    <col min="5630" max="5630" width="4.42578125" style="6" customWidth="1"/>
    <col min="5631" max="5631" width="30.28515625" style="6" customWidth="1"/>
    <col min="5632" max="5632" width="14.42578125" style="6" customWidth="1"/>
    <col min="5633" max="5633" width="16.28515625" style="6" customWidth="1"/>
    <col min="5634" max="5634" width="13.28515625" style="6" customWidth="1"/>
    <col min="5635" max="5635" width="9" style="6" bestFit="1" customWidth="1"/>
    <col min="5636" max="5636" width="11.5703125" style="6" customWidth="1"/>
    <col min="5637" max="5637" width="9.7109375" style="6" customWidth="1"/>
    <col min="5638" max="5639" width="9.85546875" style="6" customWidth="1"/>
    <col min="5640" max="5640" width="10.42578125" style="6" customWidth="1"/>
    <col min="5641" max="5641" width="10.5703125" style="6" customWidth="1"/>
    <col min="5642" max="5642" width="9.140625" style="6"/>
    <col min="5643" max="5643" width="9.5703125" style="6" customWidth="1"/>
    <col min="5644" max="5645" width="8.7109375" style="6" bestFit="1" customWidth="1"/>
    <col min="5646" max="5885" width="9.140625" style="6"/>
    <col min="5886" max="5886" width="4.42578125" style="6" customWidth="1"/>
    <col min="5887" max="5887" width="30.28515625" style="6" customWidth="1"/>
    <col min="5888" max="5888" width="14.42578125" style="6" customWidth="1"/>
    <col min="5889" max="5889" width="16.28515625" style="6" customWidth="1"/>
    <col min="5890" max="5890" width="13.28515625" style="6" customWidth="1"/>
    <col min="5891" max="5891" width="9" style="6" bestFit="1" customWidth="1"/>
    <col min="5892" max="5892" width="11.5703125" style="6" customWidth="1"/>
    <col min="5893" max="5893" width="9.7109375" style="6" customWidth="1"/>
    <col min="5894" max="5895" width="9.85546875" style="6" customWidth="1"/>
    <col min="5896" max="5896" width="10.42578125" style="6" customWidth="1"/>
    <col min="5897" max="5897" width="10.5703125" style="6" customWidth="1"/>
    <col min="5898" max="5898" width="9.140625" style="6"/>
    <col min="5899" max="5899" width="9.5703125" style="6" customWidth="1"/>
    <col min="5900" max="5901" width="8.7109375" style="6" bestFit="1" customWidth="1"/>
    <col min="5902" max="6141" width="9.140625" style="6"/>
    <col min="6142" max="6142" width="4.42578125" style="6" customWidth="1"/>
    <col min="6143" max="6143" width="30.28515625" style="6" customWidth="1"/>
    <col min="6144" max="6144" width="14.42578125" style="6" customWidth="1"/>
    <col min="6145" max="6145" width="16.28515625" style="6" customWidth="1"/>
    <col min="6146" max="6146" width="13.28515625" style="6" customWidth="1"/>
    <col min="6147" max="6147" width="9" style="6" bestFit="1" customWidth="1"/>
    <col min="6148" max="6148" width="11.5703125" style="6" customWidth="1"/>
    <col min="6149" max="6149" width="9.7109375" style="6" customWidth="1"/>
    <col min="6150" max="6151" width="9.85546875" style="6" customWidth="1"/>
    <col min="6152" max="6152" width="10.42578125" style="6" customWidth="1"/>
    <col min="6153" max="6153" width="10.5703125" style="6" customWidth="1"/>
    <col min="6154" max="6154" width="9.140625" style="6"/>
    <col min="6155" max="6155" width="9.5703125" style="6" customWidth="1"/>
    <col min="6156" max="6157" width="8.7109375" style="6" bestFit="1" customWidth="1"/>
    <col min="6158" max="6397" width="9.140625" style="6"/>
    <col min="6398" max="6398" width="4.42578125" style="6" customWidth="1"/>
    <col min="6399" max="6399" width="30.28515625" style="6" customWidth="1"/>
    <col min="6400" max="6400" width="14.42578125" style="6" customWidth="1"/>
    <col min="6401" max="6401" width="16.28515625" style="6" customWidth="1"/>
    <col min="6402" max="6402" width="13.28515625" style="6" customWidth="1"/>
    <col min="6403" max="6403" width="9" style="6" bestFit="1" customWidth="1"/>
    <col min="6404" max="6404" width="11.5703125" style="6" customWidth="1"/>
    <col min="6405" max="6405" width="9.7109375" style="6" customWidth="1"/>
    <col min="6406" max="6407" width="9.85546875" style="6" customWidth="1"/>
    <col min="6408" max="6408" width="10.42578125" style="6" customWidth="1"/>
    <col min="6409" max="6409" width="10.5703125" style="6" customWidth="1"/>
    <col min="6410" max="6410" width="9.140625" style="6"/>
    <col min="6411" max="6411" width="9.5703125" style="6" customWidth="1"/>
    <col min="6412" max="6413" width="8.7109375" style="6" bestFit="1" customWidth="1"/>
    <col min="6414" max="6653" width="9.140625" style="6"/>
    <col min="6654" max="6654" width="4.42578125" style="6" customWidth="1"/>
    <col min="6655" max="6655" width="30.28515625" style="6" customWidth="1"/>
    <col min="6656" max="6656" width="14.42578125" style="6" customWidth="1"/>
    <col min="6657" max="6657" width="16.28515625" style="6" customWidth="1"/>
    <col min="6658" max="6658" width="13.28515625" style="6" customWidth="1"/>
    <col min="6659" max="6659" width="9" style="6" bestFit="1" customWidth="1"/>
    <col min="6660" max="6660" width="11.5703125" style="6" customWidth="1"/>
    <col min="6661" max="6661" width="9.7109375" style="6" customWidth="1"/>
    <col min="6662" max="6663" width="9.85546875" style="6" customWidth="1"/>
    <col min="6664" max="6664" width="10.42578125" style="6" customWidth="1"/>
    <col min="6665" max="6665" width="10.5703125" style="6" customWidth="1"/>
    <col min="6666" max="6666" width="9.140625" style="6"/>
    <col min="6667" max="6667" width="9.5703125" style="6" customWidth="1"/>
    <col min="6668" max="6669" width="8.7109375" style="6" bestFit="1" customWidth="1"/>
    <col min="6670" max="6909" width="9.140625" style="6"/>
    <col min="6910" max="6910" width="4.42578125" style="6" customWidth="1"/>
    <col min="6911" max="6911" width="30.28515625" style="6" customWidth="1"/>
    <col min="6912" max="6912" width="14.42578125" style="6" customWidth="1"/>
    <col min="6913" max="6913" width="16.28515625" style="6" customWidth="1"/>
    <col min="6914" max="6914" width="13.28515625" style="6" customWidth="1"/>
    <col min="6915" max="6915" width="9" style="6" bestFit="1" customWidth="1"/>
    <col min="6916" max="6916" width="11.5703125" style="6" customWidth="1"/>
    <col min="6917" max="6917" width="9.7109375" style="6" customWidth="1"/>
    <col min="6918" max="6919" width="9.85546875" style="6" customWidth="1"/>
    <col min="6920" max="6920" width="10.42578125" style="6" customWidth="1"/>
    <col min="6921" max="6921" width="10.5703125" style="6" customWidth="1"/>
    <col min="6922" max="6922" width="9.140625" style="6"/>
    <col min="6923" max="6923" width="9.5703125" style="6" customWidth="1"/>
    <col min="6924" max="6925" width="8.7109375" style="6" bestFit="1" customWidth="1"/>
    <col min="6926" max="7165" width="9.140625" style="6"/>
    <col min="7166" max="7166" width="4.42578125" style="6" customWidth="1"/>
    <col min="7167" max="7167" width="30.28515625" style="6" customWidth="1"/>
    <col min="7168" max="7168" width="14.42578125" style="6" customWidth="1"/>
    <col min="7169" max="7169" width="16.28515625" style="6" customWidth="1"/>
    <col min="7170" max="7170" width="13.28515625" style="6" customWidth="1"/>
    <col min="7171" max="7171" width="9" style="6" bestFit="1" customWidth="1"/>
    <col min="7172" max="7172" width="11.5703125" style="6" customWidth="1"/>
    <col min="7173" max="7173" width="9.7109375" style="6" customWidth="1"/>
    <col min="7174" max="7175" width="9.85546875" style="6" customWidth="1"/>
    <col min="7176" max="7176" width="10.42578125" style="6" customWidth="1"/>
    <col min="7177" max="7177" width="10.5703125" style="6" customWidth="1"/>
    <col min="7178" max="7178" width="9.140625" style="6"/>
    <col min="7179" max="7179" width="9.5703125" style="6" customWidth="1"/>
    <col min="7180" max="7181" width="8.7109375" style="6" bestFit="1" customWidth="1"/>
    <col min="7182" max="7421" width="9.140625" style="6"/>
    <col min="7422" max="7422" width="4.42578125" style="6" customWidth="1"/>
    <col min="7423" max="7423" width="30.28515625" style="6" customWidth="1"/>
    <col min="7424" max="7424" width="14.42578125" style="6" customWidth="1"/>
    <col min="7425" max="7425" width="16.28515625" style="6" customWidth="1"/>
    <col min="7426" max="7426" width="13.28515625" style="6" customWidth="1"/>
    <col min="7427" max="7427" width="9" style="6" bestFit="1" customWidth="1"/>
    <col min="7428" max="7428" width="11.5703125" style="6" customWidth="1"/>
    <col min="7429" max="7429" width="9.7109375" style="6" customWidth="1"/>
    <col min="7430" max="7431" width="9.85546875" style="6" customWidth="1"/>
    <col min="7432" max="7432" width="10.42578125" style="6" customWidth="1"/>
    <col min="7433" max="7433" width="10.5703125" style="6" customWidth="1"/>
    <col min="7434" max="7434" width="9.140625" style="6"/>
    <col min="7435" max="7435" width="9.5703125" style="6" customWidth="1"/>
    <col min="7436" max="7437" width="8.7109375" style="6" bestFit="1" customWidth="1"/>
    <col min="7438" max="7677" width="9.140625" style="6"/>
    <col min="7678" max="7678" width="4.42578125" style="6" customWidth="1"/>
    <col min="7679" max="7679" width="30.28515625" style="6" customWidth="1"/>
    <col min="7680" max="7680" width="14.42578125" style="6" customWidth="1"/>
    <col min="7681" max="7681" width="16.28515625" style="6" customWidth="1"/>
    <col min="7682" max="7682" width="13.28515625" style="6" customWidth="1"/>
    <col min="7683" max="7683" width="9" style="6" bestFit="1" customWidth="1"/>
    <col min="7684" max="7684" width="11.5703125" style="6" customWidth="1"/>
    <col min="7685" max="7685" width="9.7109375" style="6" customWidth="1"/>
    <col min="7686" max="7687" width="9.85546875" style="6" customWidth="1"/>
    <col min="7688" max="7688" width="10.42578125" style="6" customWidth="1"/>
    <col min="7689" max="7689" width="10.5703125" style="6" customWidth="1"/>
    <col min="7690" max="7690" width="9.140625" style="6"/>
    <col min="7691" max="7691" width="9.5703125" style="6" customWidth="1"/>
    <col min="7692" max="7693" width="8.7109375" style="6" bestFit="1" customWidth="1"/>
    <col min="7694" max="7933" width="9.140625" style="6"/>
    <col min="7934" max="7934" width="4.42578125" style="6" customWidth="1"/>
    <col min="7935" max="7935" width="30.28515625" style="6" customWidth="1"/>
    <col min="7936" max="7936" width="14.42578125" style="6" customWidth="1"/>
    <col min="7937" max="7937" width="16.28515625" style="6" customWidth="1"/>
    <col min="7938" max="7938" width="13.28515625" style="6" customWidth="1"/>
    <col min="7939" max="7939" width="9" style="6" bestFit="1" customWidth="1"/>
    <col min="7940" max="7940" width="11.5703125" style="6" customWidth="1"/>
    <col min="7941" max="7941" width="9.7109375" style="6" customWidth="1"/>
    <col min="7942" max="7943" width="9.85546875" style="6" customWidth="1"/>
    <col min="7944" max="7944" width="10.42578125" style="6" customWidth="1"/>
    <col min="7945" max="7945" width="10.5703125" style="6" customWidth="1"/>
    <col min="7946" max="7946" width="9.140625" style="6"/>
    <col min="7947" max="7947" width="9.5703125" style="6" customWidth="1"/>
    <col min="7948" max="7949" width="8.7109375" style="6" bestFit="1" customWidth="1"/>
    <col min="7950" max="8189" width="9.140625" style="6"/>
    <col min="8190" max="8190" width="4.42578125" style="6" customWidth="1"/>
    <col min="8191" max="8191" width="30.28515625" style="6" customWidth="1"/>
    <col min="8192" max="8192" width="14.42578125" style="6" customWidth="1"/>
    <col min="8193" max="8193" width="16.28515625" style="6" customWidth="1"/>
    <col min="8194" max="8194" width="13.28515625" style="6" customWidth="1"/>
    <col min="8195" max="8195" width="9" style="6" bestFit="1" customWidth="1"/>
    <col min="8196" max="8196" width="11.5703125" style="6" customWidth="1"/>
    <col min="8197" max="8197" width="9.7109375" style="6" customWidth="1"/>
    <col min="8198" max="8199" width="9.85546875" style="6" customWidth="1"/>
    <col min="8200" max="8200" width="10.42578125" style="6" customWidth="1"/>
    <col min="8201" max="8201" width="10.5703125" style="6" customWidth="1"/>
    <col min="8202" max="8202" width="9.140625" style="6"/>
    <col min="8203" max="8203" width="9.5703125" style="6" customWidth="1"/>
    <col min="8204" max="8205" width="8.7109375" style="6" bestFit="1" customWidth="1"/>
    <col min="8206" max="8445" width="9.140625" style="6"/>
    <col min="8446" max="8446" width="4.42578125" style="6" customWidth="1"/>
    <col min="8447" max="8447" width="30.28515625" style="6" customWidth="1"/>
    <col min="8448" max="8448" width="14.42578125" style="6" customWidth="1"/>
    <col min="8449" max="8449" width="16.28515625" style="6" customWidth="1"/>
    <col min="8450" max="8450" width="13.28515625" style="6" customWidth="1"/>
    <col min="8451" max="8451" width="9" style="6" bestFit="1" customWidth="1"/>
    <col min="8452" max="8452" width="11.5703125" style="6" customWidth="1"/>
    <col min="8453" max="8453" width="9.7109375" style="6" customWidth="1"/>
    <col min="8454" max="8455" width="9.85546875" style="6" customWidth="1"/>
    <col min="8456" max="8456" width="10.42578125" style="6" customWidth="1"/>
    <col min="8457" max="8457" width="10.5703125" style="6" customWidth="1"/>
    <col min="8458" max="8458" width="9.140625" style="6"/>
    <col min="8459" max="8459" width="9.5703125" style="6" customWidth="1"/>
    <col min="8460" max="8461" width="8.7109375" style="6" bestFit="1" customWidth="1"/>
    <col min="8462" max="8701" width="9.140625" style="6"/>
    <col min="8702" max="8702" width="4.42578125" style="6" customWidth="1"/>
    <col min="8703" max="8703" width="30.28515625" style="6" customWidth="1"/>
    <col min="8704" max="8704" width="14.42578125" style="6" customWidth="1"/>
    <col min="8705" max="8705" width="16.28515625" style="6" customWidth="1"/>
    <col min="8706" max="8706" width="13.28515625" style="6" customWidth="1"/>
    <col min="8707" max="8707" width="9" style="6" bestFit="1" customWidth="1"/>
    <col min="8708" max="8708" width="11.5703125" style="6" customWidth="1"/>
    <col min="8709" max="8709" width="9.7109375" style="6" customWidth="1"/>
    <col min="8710" max="8711" width="9.85546875" style="6" customWidth="1"/>
    <col min="8712" max="8712" width="10.42578125" style="6" customWidth="1"/>
    <col min="8713" max="8713" width="10.5703125" style="6" customWidth="1"/>
    <col min="8714" max="8714" width="9.140625" style="6"/>
    <col min="8715" max="8715" width="9.5703125" style="6" customWidth="1"/>
    <col min="8716" max="8717" width="8.7109375" style="6" bestFit="1" customWidth="1"/>
    <col min="8718" max="8957" width="9.140625" style="6"/>
    <col min="8958" max="8958" width="4.42578125" style="6" customWidth="1"/>
    <col min="8959" max="8959" width="30.28515625" style="6" customWidth="1"/>
    <col min="8960" max="8960" width="14.42578125" style="6" customWidth="1"/>
    <col min="8961" max="8961" width="16.28515625" style="6" customWidth="1"/>
    <col min="8962" max="8962" width="13.28515625" style="6" customWidth="1"/>
    <col min="8963" max="8963" width="9" style="6" bestFit="1" customWidth="1"/>
    <col min="8964" max="8964" width="11.5703125" style="6" customWidth="1"/>
    <col min="8965" max="8965" width="9.7109375" style="6" customWidth="1"/>
    <col min="8966" max="8967" width="9.85546875" style="6" customWidth="1"/>
    <col min="8968" max="8968" width="10.42578125" style="6" customWidth="1"/>
    <col min="8969" max="8969" width="10.5703125" style="6" customWidth="1"/>
    <col min="8970" max="8970" width="9.140625" style="6"/>
    <col min="8971" max="8971" width="9.5703125" style="6" customWidth="1"/>
    <col min="8972" max="8973" width="8.7109375" style="6" bestFit="1" customWidth="1"/>
    <col min="8974" max="9213" width="9.140625" style="6"/>
    <col min="9214" max="9214" width="4.42578125" style="6" customWidth="1"/>
    <col min="9215" max="9215" width="30.28515625" style="6" customWidth="1"/>
    <col min="9216" max="9216" width="14.42578125" style="6" customWidth="1"/>
    <col min="9217" max="9217" width="16.28515625" style="6" customWidth="1"/>
    <col min="9218" max="9218" width="13.28515625" style="6" customWidth="1"/>
    <col min="9219" max="9219" width="9" style="6" bestFit="1" customWidth="1"/>
    <col min="9220" max="9220" width="11.5703125" style="6" customWidth="1"/>
    <col min="9221" max="9221" width="9.7109375" style="6" customWidth="1"/>
    <col min="9222" max="9223" width="9.85546875" style="6" customWidth="1"/>
    <col min="9224" max="9224" width="10.42578125" style="6" customWidth="1"/>
    <col min="9225" max="9225" width="10.5703125" style="6" customWidth="1"/>
    <col min="9226" max="9226" width="9.140625" style="6"/>
    <col min="9227" max="9227" width="9.5703125" style="6" customWidth="1"/>
    <col min="9228" max="9229" width="8.7109375" style="6" bestFit="1" customWidth="1"/>
    <col min="9230" max="9469" width="9.140625" style="6"/>
    <col min="9470" max="9470" width="4.42578125" style="6" customWidth="1"/>
    <col min="9471" max="9471" width="30.28515625" style="6" customWidth="1"/>
    <col min="9472" max="9472" width="14.42578125" style="6" customWidth="1"/>
    <col min="9473" max="9473" width="16.28515625" style="6" customWidth="1"/>
    <col min="9474" max="9474" width="13.28515625" style="6" customWidth="1"/>
    <col min="9475" max="9475" width="9" style="6" bestFit="1" customWidth="1"/>
    <col min="9476" max="9476" width="11.5703125" style="6" customWidth="1"/>
    <col min="9477" max="9477" width="9.7109375" style="6" customWidth="1"/>
    <col min="9478" max="9479" width="9.85546875" style="6" customWidth="1"/>
    <col min="9480" max="9480" width="10.42578125" style="6" customWidth="1"/>
    <col min="9481" max="9481" width="10.5703125" style="6" customWidth="1"/>
    <col min="9482" max="9482" width="9.140625" style="6"/>
    <col min="9483" max="9483" width="9.5703125" style="6" customWidth="1"/>
    <col min="9484" max="9485" width="8.7109375" style="6" bestFit="1" customWidth="1"/>
    <col min="9486" max="9725" width="9.140625" style="6"/>
    <col min="9726" max="9726" width="4.42578125" style="6" customWidth="1"/>
    <col min="9727" max="9727" width="30.28515625" style="6" customWidth="1"/>
    <col min="9728" max="9728" width="14.42578125" style="6" customWidth="1"/>
    <col min="9729" max="9729" width="16.28515625" style="6" customWidth="1"/>
    <col min="9730" max="9730" width="13.28515625" style="6" customWidth="1"/>
    <col min="9731" max="9731" width="9" style="6" bestFit="1" customWidth="1"/>
    <col min="9732" max="9732" width="11.5703125" style="6" customWidth="1"/>
    <col min="9733" max="9733" width="9.7109375" style="6" customWidth="1"/>
    <col min="9734" max="9735" width="9.85546875" style="6" customWidth="1"/>
    <col min="9736" max="9736" width="10.42578125" style="6" customWidth="1"/>
    <col min="9737" max="9737" width="10.5703125" style="6" customWidth="1"/>
    <col min="9738" max="9738" width="9.140625" style="6"/>
    <col min="9739" max="9739" width="9.5703125" style="6" customWidth="1"/>
    <col min="9740" max="9741" width="8.7109375" style="6" bestFit="1" customWidth="1"/>
    <col min="9742" max="9981" width="9.140625" style="6"/>
    <col min="9982" max="9982" width="4.42578125" style="6" customWidth="1"/>
    <col min="9983" max="9983" width="30.28515625" style="6" customWidth="1"/>
    <col min="9984" max="9984" width="14.42578125" style="6" customWidth="1"/>
    <col min="9985" max="9985" width="16.28515625" style="6" customWidth="1"/>
    <col min="9986" max="9986" width="13.28515625" style="6" customWidth="1"/>
    <col min="9987" max="9987" width="9" style="6" bestFit="1" customWidth="1"/>
    <col min="9988" max="9988" width="11.5703125" style="6" customWidth="1"/>
    <col min="9989" max="9989" width="9.7109375" style="6" customWidth="1"/>
    <col min="9990" max="9991" width="9.85546875" style="6" customWidth="1"/>
    <col min="9992" max="9992" width="10.42578125" style="6" customWidth="1"/>
    <col min="9993" max="9993" width="10.5703125" style="6" customWidth="1"/>
    <col min="9994" max="9994" width="9.140625" style="6"/>
    <col min="9995" max="9995" width="9.5703125" style="6" customWidth="1"/>
    <col min="9996" max="9997" width="8.7109375" style="6" bestFit="1" customWidth="1"/>
    <col min="9998" max="10237" width="9.140625" style="6"/>
    <col min="10238" max="10238" width="4.42578125" style="6" customWidth="1"/>
    <col min="10239" max="10239" width="30.28515625" style="6" customWidth="1"/>
    <col min="10240" max="10240" width="14.42578125" style="6" customWidth="1"/>
    <col min="10241" max="10241" width="16.28515625" style="6" customWidth="1"/>
    <col min="10242" max="10242" width="13.28515625" style="6" customWidth="1"/>
    <col min="10243" max="10243" width="9" style="6" bestFit="1" customWidth="1"/>
    <col min="10244" max="10244" width="11.5703125" style="6" customWidth="1"/>
    <col min="10245" max="10245" width="9.7109375" style="6" customWidth="1"/>
    <col min="10246" max="10247" width="9.85546875" style="6" customWidth="1"/>
    <col min="10248" max="10248" width="10.42578125" style="6" customWidth="1"/>
    <col min="10249" max="10249" width="10.5703125" style="6" customWidth="1"/>
    <col min="10250" max="10250" width="9.140625" style="6"/>
    <col min="10251" max="10251" width="9.5703125" style="6" customWidth="1"/>
    <col min="10252" max="10253" width="8.7109375" style="6" bestFit="1" customWidth="1"/>
    <col min="10254" max="10493" width="9.140625" style="6"/>
    <col min="10494" max="10494" width="4.42578125" style="6" customWidth="1"/>
    <col min="10495" max="10495" width="30.28515625" style="6" customWidth="1"/>
    <col min="10496" max="10496" width="14.42578125" style="6" customWidth="1"/>
    <col min="10497" max="10497" width="16.28515625" style="6" customWidth="1"/>
    <col min="10498" max="10498" width="13.28515625" style="6" customWidth="1"/>
    <col min="10499" max="10499" width="9" style="6" bestFit="1" customWidth="1"/>
    <col min="10500" max="10500" width="11.5703125" style="6" customWidth="1"/>
    <col min="10501" max="10501" width="9.7109375" style="6" customWidth="1"/>
    <col min="10502" max="10503" width="9.85546875" style="6" customWidth="1"/>
    <col min="10504" max="10504" width="10.42578125" style="6" customWidth="1"/>
    <col min="10505" max="10505" width="10.5703125" style="6" customWidth="1"/>
    <col min="10506" max="10506" width="9.140625" style="6"/>
    <col min="10507" max="10507" width="9.5703125" style="6" customWidth="1"/>
    <col min="10508" max="10509" width="8.7109375" style="6" bestFit="1" customWidth="1"/>
    <col min="10510" max="10749" width="9.140625" style="6"/>
    <col min="10750" max="10750" width="4.42578125" style="6" customWidth="1"/>
    <col min="10751" max="10751" width="30.28515625" style="6" customWidth="1"/>
    <col min="10752" max="10752" width="14.42578125" style="6" customWidth="1"/>
    <col min="10753" max="10753" width="16.28515625" style="6" customWidth="1"/>
    <col min="10754" max="10754" width="13.28515625" style="6" customWidth="1"/>
    <col min="10755" max="10755" width="9" style="6" bestFit="1" customWidth="1"/>
    <col min="10756" max="10756" width="11.5703125" style="6" customWidth="1"/>
    <col min="10757" max="10757" width="9.7109375" style="6" customWidth="1"/>
    <col min="10758" max="10759" width="9.85546875" style="6" customWidth="1"/>
    <col min="10760" max="10760" width="10.42578125" style="6" customWidth="1"/>
    <col min="10761" max="10761" width="10.5703125" style="6" customWidth="1"/>
    <col min="10762" max="10762" width="9.140625" style="6"/>
    <col min="10763" max="10763" width="9.5703125" style="6" customWidth="1"/>
    <col min="10764" max="10765" width="8.7109375" style="6" bestFit="1" customWidth="1"/>
    <col min="10766" max="11005" width="9.140625" style="6"/>
    <col min="11006" max="11006" width="4.42578125" style="6" customWidth="1"/>
    <col min="11007" max="11007" width="30.28515625" style="6" customWidth="1"/>
    <col min="11008" max="11008" width="14.42578125" style="6" customWidth="1"/>
    <col min="11009" max="11009" width="16.28515625" style="6" customWidth="1"/>
    <col min="11010" max="11010" width="13.28515625" style="6" customWidth="1"/>
    <col min="11011" max="11011" width="9" style="6" bestFit="1" customWidth="1"/>
    <col min="11012" max="11012" width="11.5703125" style="6" customWidth="1"/>
    <col min="11013" max="11013" width="9.7109375" style="6" customWidth="1"/>
    <col min="11014" max="11015" width="9.85546875" style="6" customWidth="1"/>
    <col min="11016" max="11016" width="10.42578125" style="6" customWidth="1"/>
    <col min="11017" max="11017" width="10.5703125" style="6" customWidth="1"/>
    <col min="11018" max="11018" width="9.140625" style="6"/>
    <col min="11019" max="11019" width="9.5703125" style="6" customWidth="1"/>
    <col min="11020" max="11021" width="8.7109375" style="6" bestFit="1" customWidth="1"/>
    <col min="11022" max="11261" width="9.140625" style="6"/>
    <col min="11262" max="11262" width="4.42578125" style="6" customWidth="1"/>
    <col min="11263" max="11263" width="30.28515625" style="6" customWidth="1"/>
    <col min="11264" max="11264" width="14.42578125" style="6" customWidth="1"/>
    <col min="11265" max="11265" width="16.28515625" style="6" customWidth="1"/>
    <col min="11266" max="11266" width="13.28515625" style="6" customWidth="1"/>
    <col min="11267" max="11267" width="9" style="6" bestFit="1" customWidth="1"/>
    <col min="11268" max="11268" width="11.5703125" style="6" customWidth="1"/>
    <col min="11269" max="11269" width="9.7109375" style="6" customWidth="1"/>
    <col min="11270" max="11271" width="9.85546875" style="6" customWidth="1"/>
    <col min="11272" max="11272" width="10.42578125" style="6" customWidth="1"/>
    <col min="11273" max="11273" width="10.5703125" style="6" customWidth="1"/>
    <col min="11274" max="11274" width="9.140625" style="6"/>
    <col min="11275" max="11275" width="9.5703125" style="6" customWidth="1"/>
    <col min="11276" max="11277" width="8.7109375" style="6" bestFit="1" customWidth="1"/>
    <col min="11278" max="11517" width="9.140625" style="6"/>
    <col min="11518" max="11518" width="4.42578125" style="6" customWidth="1"/>
    <col min="11519" max="11519" width="30.28515625" style="6" customWidth="1"/>
    <col min="11520" max="11520" width="14.42578125" style="6" customWidth="1"/>
    <col min="11521" max="11521" width="16.28515625" style="6" customWidth="1"/>
    <col min="11522" max="11522" width="13.28515625" style="6" customWidth="1"/>
    <col min="11523" max="11523" width="9" style="6" bestFit="1" customWidth="1"/>
    <col min="11524" max="11524" width="11.5703125" style="6" customWidth="1"/>
    <col min="11525" max="11525" width="9.7109375" style="6" customWidth="1"/>
    <col min="11526" max="11527" width="9.85546875" style="6" customWidth="1"/>
    <col min="11528" max="11528" width="10.42578125" style="6" customWidth="1"/>
    <col min="11529" max="11529" width="10.5703125" style="6" customWidth="1"/>
    <col min="11530" max="11530" width="9.140625" style="6"/>
    <col min="11531" max="11531" width="9.5703125" style="6" customWidth="1"/>
    <col min="11532" max="11533" width="8.7109375" style="6" bestFit="1" customWidth="1"/>
    <col min="11534" max="11773" width="9.140625" style="6"/>
    <col min="11774" max="11774" width="4.42578125" style="6" customWidth="1"/>
    <col min="11775" max="11775" width="30.28515625" style="6" customWidth="1"/>
    <col min="11776" max="11776" width="14.42578125" style="6" customWidth="1"/>
    <col min="11777" max="11777" width="16.28515625" style="6" customWidth="1"/>
    <col min="11778" max="11778" width="13.28515625" style="6" customWidth="1"/>
    <col min="11779" max="11779" width="9" style="6" bestFit="1" customWidth="1"/>
    <col min="11780" max="11780" width="11.5703125" style="6" customWidth="1"/>
    <col min="11781" max="11781" width="9.7109375" style="6" customWidth="1"/>
    <col min="11782" max="11783" width="9.85546875" style="6" customWidth="1"/>
    <col min="11784" max="11784" width="10.42578125" style="6" customWidth="1"/>
    <col min="11785" max="11785" width="10.5703125" style="6" customWidth="1"/>
    <col min="11786" max="11786" width="9.140625" style="6"/>
    <col min="11787" max="11787" width="9.5703125" style="6" customWidth="1"/>
    <col min="11788" max="11789" width="8.7109375" style="6" bestFit="1" customWidth="1"/>
    <col min="11790" max="12029" width="9.140625" style="6"/>
    <col min="12030" max="12030" width="4.42578125" style="6" customWidth="1"/>
    <col min="12031" max="12031" width="30.28515625" style="6" customWidth="1"/>
    <col min="12032" max="12032" width="14.42578125" style="6" customWidth="1"/>
    <col min="12033" max="12033" width="16.28515625" style="6" customWidth="1"/>
    <col min="12034" max="12034" width="13.28515625" style="6" customWidth="1"/>
    <col min="12035" max="12035" width="9" style="6" bestFit="1" customWidth="1"/>
    <col min="12036" max="12036" width="11.5703125" style="6" customWidth="1"/>
    <col min="12037" max="12037" width="9.7109375" style="6" customWidth="1"/>
    <col min="12038" max="12039" width="9.85546875" style="6" customWidth="1"/>
    <col min="12040" max="12040" width="10.42578125" style="6" customWidth="1"/>
    <col min="12041" max="12041" width="10.5703125" style="6" customWidth="1"/>
    <col min="12042" max="12042" width="9.140625" style="6"/>
    <col min="12043" max="12043" width="9.5703125" style="6" customWidth="1"/>
    <col min="12044" max="12045" width="8.7109375" style="6" bestFit="1" customWidth="1"/>
    <col min="12046" max="12285" width="9.140625" style="6"/>
    <col min="12286" max="12286" width="4.42578125" style="6" customWidth="1"/>
    <col min="12287" max="12287" width="30.28515625" style="6" customWidth="1"/>
    <col min="12288" max="12288" width="14.42578125" style="6" customWidth="1"/>
    <col min="12289" max="12289" width="16.28515625" style="6" customWidth="1"/>
    <col min="12290" max="12290" width="13.28515625" style="6" customWidth="1"/>
    <col min="12291" max="12291" width="9" style="6" bestFit="1" customWidth="1"/>
    <col min="12292" max="12292" width="11.5703125" style="6" customWidth="1"/>
    <col min="12293" max="12293" width="9.7109375" style="6" customWidth="1"/>
    <col min="12294" max="12295" width="9.85546875" style="6" customWidth="1"/>
    <col min="12296" max="12296" width="10.42578125" style="6" customWidth="1"/>
    <col min="12297" max="12297" width="10.5703125" style="6" customWidth="1"/>
    <col min="12298" max="12298" width="9.140625" style="6"/>
    <col min="12299" max="12299" width="9.5703125" style="6" customWidth="1"/>
    <col min="12300" max="12301" width="8.7109375" style="6" bestFit="1" customWidth="1"/>
    <col min="12302" max="12541" width="9.140625" style="6"/>
    <col min="12542" max="12542" width="4.42578125" style="6" customWidth="1"/>
    <col min="12543" max="12543" width="30.28515625" style="6" customWidth="1"/>
    <col min="12544" max="12544" width="14.42578125" style="6" customWidth="1"/>
    <col min="12545" max="12545" width="16.28515625" style="6" customWidth="1"/>
    <col min="12546" max="12546" width="13.28515625" style="6" customWidth="1"/>
    <col min="12547" max="12547" width="9" style="6" bestFit="1" customWidth="1"/>
    <col min="12548" max="12548" width="11.5703125" style="6" customWidth="1"/>
    <col min="12549" max="12549" width="9.7109375" style="6" customWidth="1"/>
    <col min="12550" max="12551" width="9.85546875" style="6" customWidth="1"/>
    <col min="12552" max="12552" width="10.42578125" style="6" customWidth="1"/>
    <col min="12553" max="12553" width="10.5703125" style="6" customWidth="1"/>
    <col min="12554" max="12554" width="9.140625" style="6"/>
    <col min="12555" max="12555" width="9.5703125" style="6" customWidth="1"/>
    <col min="12556" max="12557" width="8.7109375" style="6" bestFit="1" customWidth="1"/>
    <col min="12558" max="12797" width="9.140625" style="6"/>
    <col min="12798" max="12798" width="4.42578125" style="6" customWidth="1"/>
    <col min="12799" max="12799" width="30.28515625" style="6" customWidth="1"/>
    <col min="12800" max="12800" width="14.42578125" style="6" customWidth="1"/>
    <col min="12801" max="12801" width="16.28515625" style="6" customWidth="1"/>
    <col min="12802" max="12802" width="13.28515625" style="6" customWidth="1"/>
    <col min="12803" max="12803" width="9" style="6" bestFit="1" customWidth="1"/>
    <col min="12804" max="12804" width="11.5703125" style="6" customWidth="1"/>
    <col min="12805" max="12805" width="9.7109375" style="6" customWidth="1"/>
    <col min="12806" max="12807" width="9.85546875" style="6" customWidth="1"/>
    <col min="12808" max="12808" width="10.42578125" style="6" customWidth="1"/>
    <col min="12809" max="12809" width="10.5703125" style="6" customWidth="1"/>
    <col min="12810" max="12810" width="9.140625" style="6"/>
    <col min="12811" max="12811" width="9.5703125" style="6" customWidth="1"/>
    <col min="12812" max="12813" width="8.7109375" style="6" bestFit="1" customWidth="1"/>
    <col min="12814" max="13053" width="9.140625" style="6"/>
    <col min="13054" max="13054" width="4.42578125" style="6" customWidth="1"/>
    <col min="13055" max="13055" width="30.28515625" style="6" customWidth="1"/>
    <col min="13056" max="13056" width="14.42578125" style="6" customWidth="1"/>
    <col min="13057" max="13057" width="16.28515625" style="6" customWidth="1"/>
    <col min="13058" max="13058" width="13.28515625" style="6" customWidth="1"/>
    <col min="13059" max="13059" width="9" style="6" bestFit="1" customWidth="1"/>
    <col min="13060" max="13060" width="11.5703125" style="6" customWidth="1"/>
    <col min="13061" max="13061" width="9.7109375" style="6" customWidth="1"/>
    <col min="13062" max="13063" width="9.85546875" style="6" customWidth="1"/>
    <col min="13064" max="13064" width="10.42578125" style="6" customWidth="1"/>
    <col min="13065" max="13065" width="10.5703125" style="6" customWidth="1"/>
    <col min="13066" max="13066" width="9.140625" style="6"/>
    <col min="13067" max="13067" width="9.5703125" style="6" customWidth="1"/>
    <col min="13068" max="13069" width="8.7109375" style="6" bestFit="1" customWidth="1"/>
    <col min="13070" max="13309" width="9.140625" style="6"/>
    <col min="13310" max="13310" width="4.42578125" style="6" customWidth="1"/>
    <col min="13311" max="13311" width="30.28515625" style="6" customWidth="1"/>
    <col min="13312" max="13312" width="14.42578125" style="6" customWidth="1"/>
    <col min="13313" max="13313" width="16.28515625" style="6" customWidth="1"/>
    <col min="13314" max="13314" width="13.28515625" style="6" customWidth="1"/>
    <col min="13315" max="13315" width="9" style="6" bestFit="1" customWidth="1"/>
    <col min="13316" max="13316" width="11.5703125" style="6" customWidth="1"/>
    <col min="13317" max="13317" width="9.7109375" style="6" customWidth="1"/>
    <col min="13318" max="13319" width="9.85546875" style="6" customWidth="1"/>
    <col min="13320" max="13320" width="10.42578125" style="6" customWidth="1"/>
    <col min="13321" max="13321" width="10.5703125" style="6" customWidth="1"/>
    <col min="13322" max="13322" width="9.140625" style="6"/>
    <col min="13323" max="13323" width="9.5703125" style="6" customWidth="1"/>
    <col min="13324" max="13325" width="8.7109375" style="6" bestFit="1" customWidth="1"/>
    <col min="13326" max="13565" width="9.140625" style="6"/>
    <col min="13566" max="13566" width="4.42578125" style="6" customWidth="1"/>
    <col min="13567" max="13567" width="30.28515625" style="6" customWidth="1"/>
    <col min="13568" max="13568" width="14.42578125" style="6" customWidth="1"/>
    <col min="13569" max="13569" width="16.28515625" style="6" customWidth="1"/>
    <col min="13570" max="13570" width="13.28515625" style="6" customWidth="1"/>
    <col min="13571" max="13571" width="9" style="6" bestFit="1" customWidth="1"/>
    <col min="13572" max="13572" width="11.5703125" style="6" customWidth="1"/>
    <col min="13573" max="13573" width="9.7109375" style="6" customWidth="1"/>
    <col min="13574" max="13575" width="9.85546875" style="6" customWidth="1"/>
    <col min="13576" max="13576" width="10.42578125" style="6" customWidth="1"/>
    <col min="13577" max="13577" width="10.5703125" style="6" customWidth="1"/>
    <col min="13578" max="13578" width="9.140625" style="6"/>
    <col min="13579" max="13579" width="9.5703125" style="6" customWidth="1"/>
    <col min="13580" max="13581" width="8.7109375" style="6" bestFit="1" customWidth="1"/>
    <col min="13582" max="13821" width="9.140625" style="6"/>
    <col min="13822" max="13822" width="4.42578125" style="6" customWidth="1"/>
    <col min="13823" max="13823" width="30.28515625" style="6" customWidth="1"/>
    <col min="13824" max="13824" width="14.42578125" style="6" customWidth="1"/>
    <col min="13825" max="13825" width="16.28515625" style="6" customWidth="1"/>
    <col min="13826" max="13826" width="13.28515625" style="6" customWidth="1"/>
    <col min="13827" max="13827" width="9" style="6" bestFit="1" customWidth="1"/>
    <col min="13828" max="13828" width="11.5703125" style="6" customWidth="1"/>
    <col min="13829" max="13829" width="9.7109375" style="6" customWidth="1"/>
    <col min="13830" max="13831" width="9.85546875" style="6" customWidth="1"/>
    <col min="13832" max="13832" width="10.42578125" style="6" customWidth="1"/>
    <col min="13833" max="13833" width="10.5703125" style="6" customWidth="1"/>
    <col min="13834" max="13834" width="9.140625" style="6"/>
    <col min="13835" max="13835" width="9.5703125" style="6" customWidth="1"/>
    <col min="13836" max="13837" width="8.7109375" style="6" bestFit="1" customWidth="1"/>
    <col min="13838" max="14077" width="9.140625" style="6"/>
    <col min="14078" max="14078" width="4.42578125" style="6" customWidth="1"/>
    <col min="14079" max="14079" width="30.28515625" style="6" customWidth="1"/>
    <col min="14080" max="14080" width="14.42578125" style="6" customWidth="1"/>
    <col min="14081" max="14081" width="16.28515625" style="6" customWidth="1"/>
    <col min="14082" max="14082" width="13.28515625" style="6" customWidth="1"/>
    <col min="14083" max="14083" width="9" style="6" bestFit="1" customWidth="1"/>
    <col min="14084" max="14084" width="11.5703125" style="6" customWidth="1"/>
    <col min="14085" max="14085" width="9.7109375" style="6" customWidth="1"/>
    <col min="14086" max="14087" width="9.85546875" style="6" customWidth="1"/>
    <col min="14088" max="14088" width="10.42578125" style="6" customWidth="1"/>
    <col min="14089" max="14089" width="10.5703125" style="6" customWidth="1"/>
    <col min="14090" max="14090" width="9.140625" style="6"/>
    <col min="14091" max="14091" width="9.5703125" style="6" customWidth="1"/>
    <col min="14092" max="14093" width="8.7109375" style="6" bestFit="1" customWidth="1"/>
    <col min="14094" max="14333" width="9.140625" style="6"/>
    <col min="14334" max="14334" width="4.42578125" style="6" customWidth="1"/>
    <col min="14335" max="14335" width="30.28515625" style="6" customWidth="1"/>
    <col min="14336" max="14336" width="14.42578125" style="6" customWidth="1"/>
    <col min="14337" max="14337" width="16.28515625" style="6" customWidth="1"/>
    <col min="14338" max="14338" width="13.28515625" style="6" customWidth="1"/>
    <col min="14339" max="14339" width="9" style="6" bestFit="1" customWidth="1"/>
    <col min="14340" max="14340" width="11.5703125" style="6" customWidth="1"/>
    <col min="14341" max="14341" width="9.7109375" style="6" customWidth="1"/>
    <col min="14342" max="14343" width="9.85546875" style="6" customWidth="1"/>
    <col min="14344" max="14344" width="10.42578125" style="6" customWidth="1"/>
    <col min="14345" max="14345" width="10.5703125" style="6" customWidth="1"/>
    <col min="14346" max="14346" width="9.140625" style="6"/>
    <col min="14347" max="14347" width="9.5703125" style="6" customWidth="1"/>
    <col min="14348" max="14349" width="8.7109375" style="6" bestFit="1" customWidth="1"/>
    <col min="14350" max="14589" width="9.140625" style="6"/>
    <col min="14590" max="14590" width="4.42578125" style="6" customWidth="1"/>
    <col min="14591" max="14591" width="30.28515625" style="6" customWidth="1"/>
    <col min="14592" max="14592" width="14.42578125" style="6" customWidth="1"/>
    <col min="14593" max="14593" width="16.28515625" style="6" customWidth="1"/>
    <col min="14594" max="14594" width="13.28515625" style="6" customWidth="1"/>
    <col min="14595" max="14595" width="9" style="6" bestFit="1" customWidth="1"/>
    <col min="14596" max="14596" width="11.5703125" style="6" customWidth="1"/>
    <col min="14597" max="14597" width="9.7109375" style="6" customWidth="1"/>
    <col min="14598" max="14599" width="9.85546875" style="6" customWidth="1"/>
    <col min="14600" max="14600" width="10.42578125" style="6" customWidth="1"/>
    <col min="14601" max="14601" width="10.5703125" style="6" customWidth="1"/>
    <col min="14602" max="14602" width="9.140625" style="6"/>
    <col min="14603" max="14603" width="9.5703125" style="6" customWidth="1"/>
    <col min="14604" max="14605" width="8.7109375" style="6" bestFit="1" customWidth="1"/>
    <col min="14606" max="14845" width="9.140625" style="6"/>
    <col min="14846" max="14846" width="4.42578125" style="6" customWidth="1"/>
    <col min="14847" max="14847" width="30.28515625" style="6" customWidth="1"/>
    <col min="14848" max="14848" width="14.42578125" style="6" customWidth="1"/>
    <col min="14849" max="14849" width="16.28515625" style="6" customWidth="1"/>
    <col min="14850" max="14850" width="13.28515625" style="6" customWidth="1"/>
    <col min="14851" max="14851" width="9" style="6" bestFit="1" customWidth="1"/>
    <col min="14852" max="14852" width="11.5703125" style="6" customWidth="1"/>
    <col min="14853" max="14853" width="9.7109375" style="6" customWidth="1"/>
    <col min="14854" max="14855" width="9.85546875" style="6" customWidth="1"/>
    <col min="14856" max="14856" width="10.42578125" style="6" customWidth="1"/>
    <col min="14857" max="14857" width="10.5703125" style="6" customWidth="1"/>
    <col min="14858" max="14858" width="9.140625" style="6"/>
    <col min="14859" max="14859" width="9.5703125" style="6" customWidth="1"/>
    <col min="14860" max="14861" width="8.7109375" style="6" bestFit="1" customWidth="1"/>
    <col min="14862" max="15101" width="9.140625" style="6"/>
    <col min="15102" max="15102" width="4.42578125" style="6" customWidth="1"/>
    <col min="15103" max="15103" width="30.28515625" style="6" customWidth="1"/>
    <col min="15104" max="15104" width="14.42578125" style="6" customWidth="1"/>
    <col min="15105" max="15105" width="16.28515625" style="6" customWidth="1"/>
    <col min="15106" max="15106" width="13.28515625" style="6" customWidth="1"/>
    <col min="15107" max="15107" width="9" style="6" bestFit="1" customWidth="1"/>
    <col min="15108" max="15108" width="11.5703125" style="6" customWidth="1"/>
    <col min="15109" max="15109" width="9.7109375" style="6" customWidth="1"/>
    <col min="15110" max="15111" width="9.85546875" style="6" customWidth="1"/>
    <col min="15112" max="15112" width="10.42578125" style="6" customWidth="1"/>
    <col min="15113" max="15113" width="10.5703125" style="6" customWidth="1"/>
    <col min="15114" max="15114" width="9.140625" style="6"/>
    <col min="15115" max="15115" width="9.5703125" style="6" customWidth="1"/>
    <col min="15116" max="15117" width="8.7109375" style="6" bestFit="1" customWidth="1"/>
    <col min="15118" max="15357" width="9.140625" style="6"/>
    <col min="15358" max="15358" width="4.42578125" style="6" customWidth="1"/>
    <col min="15359" max="15359" width="30.28515625" style="6" customWidth="1"/>
    <col min="15360" max="15360" width="14.42578125" style="6" customWidth="1"/>
    <col min="15361" max="15361" width="16.28515625" style="6" customWidth="1"/>
    <col min="15362" max="15362" width="13.28515625" style="6" customWidth="1"/>
    <col min="15363" max="15363" width="9" style="6" bestFit="1" customWidth="1"/>
    <col min="15364" max="15364" width="11.5703125" style="6" customWidth="1"/>
    <col min="15365" max="15365" width="9.7109375" style="6" customWidth="1"/>
    <col min="15366" max="15367" width="9.85546875" style="6" customWidth="1"/>
    <col min="15368" max="15368" width="10.42578125" style="6" customWidth="1"/>
    <col min="15369" max="15369" width="10.5703125" style="6" customWidth="1"/>
    <col min="15370" max="15370" width="9.140625" style="6"/>
    <col min="15371" max="15371" width="9.5703125" style="6" customWidth="1"/>
    <col min="15372" max="15373" width="8.7109375" style="6" bestFit="1" customWidth="1"/>
    <col min="15374" max="15613" width="9.140625" style="6"/>
    <col min="15614" max="15614" width="4.42578125" style="6" customWidth="1"/>
    <col min="15615" max="15615" width="30.28515625" style="6" customWidth="1"/>
    <col min="15616" max="15616" width="14.42578125" style="6" customWidth="1"/>
    <col min="15617" max="15617" width="16.28515625" style="6" customWidth="1"/>
    <col min="15618" max="15618" width="13.28515625" style="6" customWidth="1"/>
    <col min="15619" max="15619" width="9" style="6" bestFit="1" customWidth="1"/>
    <col min="15620" max="15620" width="11.5703125" style="6" customWidth="1"/>
    <col min="15621" max="15621" width="9.7109375" style="6" customWidth="1"/>
    <col min="15622" max="15623" width="9.85546875" style="6" customWidth="1"/>
    <col min="15624" max="15624" width="10.42578125" style="6" customWidth="1"/>
    <col min="15625" max="15625" width="10.5703125" style="6" customWidth="1"/>
    <col min="15626" max="15626" width="9.140625" style="6"/>
    <col min="15627" max="15627" width="9.5703125" style="6" customWidth="1"/>
    <col min="15628" max="15629" width="8.7109375" style="6" bestFit="1" customWidth="1"/>
    <col min="15630" max="15869" width="9.140625" style="6"/>
    <col min="15870" max="15870" width="4.42578125" style="6" customWidth="1"/>
    <col min="15871" max="15871" width="30.28515625" style="6" customWidth="1"/>
    <col min="15872" max="15872" width="14.42578125" style="6" customWidth="1"/>
    <col min="15873" max="15873" width="16.28515625" style="6" customWidth="1"/>
    <col min="15874" max="15874" width="13.28515625" style="6" customWidth="1"/>
    <col min="15875" max="15875" width="9" style="6" bestFit="1" customWidth="1"/>
    <col min="15876" max="15876" width="11.5703125" style="6" customWidth="1"/>
    <col min="15877" max="15877" width="9.7109375" style="6" customWidth="1"/>
    <col min="15878" max="15879" width="9.85546875" style="6" customWidth="1"/>
    <col min="15880" max="15880" width="10.42578125" style="6" customWidth="1"/>
    <col min="15881" max="15881" width="10.5703125" style="6" customWidth="1"/>
    <col min="15882" max="15882" width="9.140625" style="6"/>
    <col min="15883" max="15883" width="9.5703125" style="6" customWidth="1"/>
    <col min="15884" max="15885" width="8.7109375" style="6" bestFit="1" customWidth="1"/>
    <col min="15886" max="16125" width="9.140625" style="6"/>
    <col min="16126" max="16126" width="4.42578125" style="6" customWidth="1"/>
    <col min="16127" max="16127" width="30.28515625" style="6" customWidth="1"/>
    <col min="16128" max="16128" width="14.42578125" style="6" customWidth="1"/>
    <col min="16129" max="16129" width="16.28515625" style="6" customWidth="1"/>
    <col min="16130" max="16130" width="13.28515625" style="6" customWidth="1"/>
    <col min="16131" max="16131" width="9" style="6" bestFit="1" customWidth="1"/>
    <col min="16132" max="16132" width="11.5703125" style="6" customWidth="1"/>
    <col min="16133" max="16133" width="9.7109375" style="6" customWidth="1"/>
    <col min="16134" max="16135" width="9.85546875" style="6" customWidth="1"/>
    <col min="16136" max="16136" width="10.42578125" style="6" customWidth="1"/>
    <col min="16137" max="16137" width="10.5703125" style="6" customWidth="1"/>
    <col min="16138" max="16138" width="9.140625" style="6"/>
    <col min="16139" max="16139" width="9.5703125" style="6" customWidth="1"/>
    <col min="16140" max="16141" width="8.7109375" style="6" bestFit="1" customWidth="1"/>
    <col min="16142" max="16384" width="9.140625" style="6"/>
  </cols>
  <sheetData>
    <row r="1" spans="1:18" ht="15.75" x14ac:dyDescent="0.25">
      <c r="A1" s="1" t="s">
        <v>39</v>
      </c>
      <c r="B1" s="2"/>
      <c r="C1" s="73" t="s">
        <v>88</v>
      </c>
      <c r="D1" s="2"/>
      <c r="E1" s="2"/>
      <c r="F1" s="2"/>
      <c r="G1" s="1" t="s">
        <v>68</v>
      </c>
      <c r="H1" s="2"/>
      <c r="I1" s="2"/>
      <c r="J1" s="43"/>
      <c r="K1" s="25">
        <f>SUM(K2:K6)</f>
        <v>135000</v>
      </c>
      <c r="L1" s="2"/>
      <c r="M1" s="2"/>
      <c r="N1" s="1" t="s">
        <v>31</v>
      </c>
      <c r="O1" s="2"/>
      <c r="P1" s="2"/>
      <c r="Q1" s="72">
        <f>SUBTOTAL(109,J10:J79)</f>
        <v>135000</v>
      </c>
      <c r="R1" s="83"/>
    </row>
    <row r="2" spans="1:18" x14ac:dyDescent="0.25">
      <c r="A2" s="7" t="s">
        <v>40</v>
      </c>
      <c r="B2" s="8"/>
      <c r="C2" s="8"/>
      <c r="D2" s="8"/>
      <c r="E2" s="8"/>
      <c r="F2" s="8"/>
      <c r="G2" s="23" t="s">
        <v>25</v>
      </c>
      <c r="H2" s="45"/>
      <c r="I2" s="46"/>
      <c r="J2" s="18" t="s">
        <v>71</v>
      </c>
      <c r="K2" s="4"/>
      <c r="L2" s="8"/>
      <c r="M2" s="8"/>
      <c r="N2" s="7" t="s">
        <v>32</v>
      </c>
      <c r="O2" s="8"/>
      <c r="P2" s="8"/>
      <c r="Q2" s="32">
        <f>SUBTOTAL(109,Q10:Q79)</f>
        <v>0</v>
      </c>
      <c r="R2" s="9"/>
    </row>
    <row r="3" spans="1:18" x14ac:dyDescent="0.25">
      <c r="A3" s="7"/>
      <c r="B3" s="8"/>
      <c r="C3" s="8"/>
      <c r="D3" s="8"/>
      <c r="E3" s="8"/>
      <c r="F3" s="8"/>
      <c r="G3" s="47" t="s">
        <v>69</v>
      </c>
      <c r="H3" s="45"/>
      <c r="I3" s="46"/>
      <c r="J3" s="3"/>
      <c r="K3" s="4">
        <f>K80</f>
        <v>131068</v>
      </c>
      <c r="L3" s="8"/>
      <c r="M3" s="8"/>
      <c r="N3" s="7" t="s">
        <v>33</v>
      </c>
      <c r="O3" s="8"/>
      <c r="P3" s="8"/>
      <c r="Q3" s="34"/>
      <c r="R3" s="35">
        <f>Q1-Q2</f>
        <v>135000</v>
      </c>
    </row>
    <row r="4" spans="1:18" ht="16.5" x14ac:dyDescent="0.3">
      <c r="A4" s="7" t="s">
        <v>42</v>
      </c>
      <c r="B4" s="8"/>
      <c r="C4" s="75" t="s">
        <v>61</v>
      </c>
      <c r="D4" s="8"/>
      <c r="E4" s="8"/>
      <c r="F4" s="8"/>
      <c r="G4" s="47" t="s">
        <v>70</v>
      </c>
      <c r="H4" s="45"/>
      <c r="I4" s="46"/>
      <c r="J4" s="3"/>
      <c r="K4" s="4">
        <f>L80</f>
        <v>3932</v>
      </c>
      <c r="L4" s="8"/>
      <c r="M4" s="8"/>
      <c r="N4" s="7" t="s">
        <v>34</v>
      </c>
      <c r="O4" s="8"/>
      <c r="P4" s="8"/>
      <c r="Q4" s="32">
        <f>SUBTOTAL(109,R10:R79)</f>
        <v>0</v>
      </c>
      <c r="R4" s="9"/>
    </row>
    <row r="5" spans="1:18" ht="16.5" x14ac:dyDescent="0.3">
      <c r="A5" s="7" t="s">
        <v>41</v>
      </c>
      <c r="B5" s="8"/>
      <c r="C5" s="75" t="s">
        <v>62</v>
      </c>
      <c r="D5" s="8"/>
      <c r="E5" s="8"/>
      <c r="F5" s="8"/>
      <c r="G5" s="47"/>
      <c r="H5" s="45"/>
      <c r="I5" s="46"/>
      <c r="J5" s="3"/>
      <c r="K5" s="4"/>
      <c r="L5" s="8"/>
      <c r="M5" s="8"/>
      <c r="N5" s="7" t="s">
        <v>35</v>
      </c>
      <c r="O5" s="8"/>
      <c r="P5" s="8"/>
      <c r="Q5" s="34"/>
      <c r="R5" s="36">
        <f>Q4-Q1</f>
        <v>-135000</v>
      </c>
    </row>
    <row r="6" spans="1:18" ht="16.5" x14ac:dyDescent="0.3">
      <c r="A6" s="7" t="s">
        <v>63</v>
      </c>
      <c r="B6" s="8"/>
      <c r="C6" s="75"/>
      <c r="D6" s="8"/>
      <c r="E6" s="8"/>
      <c r="F6" s="8"/>
      <c r="G6" s="47"/>
      <c r="H6" s="45"/>
      <c r="I6" s="46"/>
      <c r="J6" s="3"/>
      <c r="K6" s="4"/>
      <c r="L6" s="8"/>
      <c r="M6" s="8"/>
      <c r="N6" s="16" t="s">
        <v>36</v>
      </c>
      <c r="O6" s="17"/>
      <c r="P6" s="17"/>
      <c r="Q6" s="32">
        <f>COUNT(A10:A79)</f>
        <v>5</v>
      </c>
      <c r="R6" s="18"/>
    </row>
    <row r="7" spans="1:18" ht="16.5" x14ac:dyDescent="0.3">
      <c r="A7" s="16" t="s">
        <v>64</v>
      </c>
      <c r="B7" s="17"/>
      <c r="C7" s="76"/>
      <c r="D7" s="17"/>
      <c r="E7" s="17"/>
      <c r="F7" s="17"/>
      <c r="G7" s="39"/>
      <c r="H7" s="17"/>
      <c r="I7" s="17"/>
      <c r="J7" s="17"/>
      <c r="K7" s="17"/>
      <c r="L7" s="17"/>
      <c r="M7" s="17"/>
      <c r="N7" s="17"/>
      <c r="O7" s="17"/>
      <c r="P7" s="40"/>
      <c r="Q7" s="17"/>
      <c r="R7" s="18"/>
    </row>
    <row r="8" spans="1:18" x14ac:dyDescent="0.25">
      <c r="A8" s="16"/>
      <c r="B8" s="23"/>
      <c r="C8" s="24"/>
      <c r="D8" s="24"/>
      <c r="E8" s="24"/>
      <c r="F8" s="24"/>
      <c r="G8" s="78"/>
      <c r="H8" s="24"/>
      <c r="I8" s="79"/>
      <c r="J8" s="80"/>
      <c r="K8" s="84">
        <v>1.03</v>
      </c>
      <c r="L8" s="41">
        <v>0.03</v>
      </c>
      <c r="M8" s="49"/>
      <c r="N8" s="49"/>
      <c r="O8" s="24"/>
      <c r="P8" s="50"/>
      <c r="Q8" s="24"/>
      <c r="R8" s="43"/>
    </row>
    <row r="9" spans="1:18" ht="39" thickBot="1" x14ac:dyDescent="0.3">
      <c r="A9" s="81" t="s">
        <v>1</v>
      </c>
      <c r="B9" s="77" t="s">
        <v>72</v>
      </c>
      <c r="C9" s="70" t="s">
        <v>3</v>
      </c>
      <c r="D9" s="70" t="s">
        <v>4</v>
      </c>
      <c r="E9" s="70" t="s">
        <v>67</v>
      </c>
      <c r="F9" s="70" t="s">
        <v>8</v>
      </c>
      <c r="G9" s="70" t="s">
        <v>27</v>
      </c>
      <c r="H9" s="70" t="s">
        <v>43</v>
      </c>
      <c r="I9" s="70" t="s">
        <v>78</v>
      </c>
      <c r="J9" s="70" t="s">
        <v>80</v>
      </c>
      <c r="K9" s="70" t="s">
        <v>81</v>
      </c>
      <c r="L9" s="70" t="s">
        <v>79</v>
      </c>
      <c r="M9" s="70" t="s">
        <v>87</v>
      </c>
      <c r="N9" s="70" t="s">
        <v>38</v>
      </c>
      <c r="O9" s="70" t="s">
        <v>23</v>
      </c>
      <c r="P9" s="70" t="s">
        <v>24</v>
      </c>
      <c r="Q9" s="70" t="s">
        <v>29</v>
      </c>
      <c r="R9" s="82" t="s">
        <v>66</v>
      </c>
    </row>
    <row r="10" spans="1:18" x14ac:dyDescent="0.25">
      <c r="A10" s="53">
        <v>1</v>
      </c>
      <c r="B10" s="53" t="s">
        <v>73</v>
      </c>
      <c r="C10" s="54" t="s">
        <v>47</v>
      </c>
      <c r="D10" s="54"/>
      <c r="E10" s="55" t="s">
        <v>82</v>
      </c>
      <c r="F10" s="54" t="s">
        <v>26</v>
      </c>
      <c r="G10" s="54" t="s">
        <v>28</v>
      </c>
      <c r="H10" s="54" t="s">
        <v>71</v>
      </c>
      <c r="I10" s="60">
        <v>80000</v>
      </c>
      <c r="J10" s="59">
        <v>20000</v>
      </c>
      <c r="K10" s="86">
        <f>ROUND($J10/$K$8,0)</f>
        <v>19417</v>
      </c>
      <c r="L10" s="86">
        <f>ROUND($K10*$L$8,0)</f>
        <v>583</v>
      </c>
      <c r="M10" s="85"/>
      <c r="N10" s="85">
        <v>41036</v>
      </c>
      <c r="O10" s="61"/>
      <c r="P10" s="61"/>
      <c r="Q10" s="62"/>
      <c r="R10" s="61"/>
    </row>
    <row r="11" spans="1:18" x14ac:dyDescent="0.25">
      <c r="A11" s="11">
        <v>2</v>
      </c>
      <c r="B11" s="11" t="s">
        <v>74</v>
      </c>
      <c r="C11" s="3" t="s">
        <v>48</v>
      </c>
      <c r="D11" s="3"/>
      <c r="E11" s="12" t="s">
        <v>83</v>
      </c>
      <c r="F11" s="54" t="s">
        <v>57</v>
      </c>
      <c r="G11" s="54" t="s">
        <v>30</v>
      </c>
      <c r="H11" s="54" t="s">
        <v>71</v>
      </c>
      <c r="I11" s="27">
        <v>75000</v>
      </c>
      <c r="J11" s="21">
        <v>15000</v>
      </c>
      <c r="K11" s="86">
        <f t="shared" ref="K11:K74" si="0">ROUND($J11/$K$8,0)</f>
        <v>14563</v>
      </c>
      <c r="L11" s="86">
        <f t="shared" ref="L11:L74" si="1">ROUND($K11*$L$8,0)</f>
        <v>437</v>
      </c>
      <c r="M11" s="85"/>
      <c r="N11" s="85"/>
      <c r="O11" s="29"/>
      <c r="P11" s="29"/>
      <c r="Q11" s="30"/>
      <c r="R11" s="29"/>
    </row>
    <row r="12" spans="1:18" x14ac:dyDescent="0.25">
      <c r="A12" s="11">
        <v>3</v>
      </c>
      <c r="B12" s="53" t="s">
        <v>75</v>
      </c>
      <c r="C12" s="13" t="s">
        <v>49</v>
      </c>
      <c r="D12" s="13"/>
      <c r="E12" s="12" t="s">
        <v>84</v>
      </c>
      <c r="F12" s="54" t="s">
        <v>58</v>
      </c>
      <c r="G12" s="54" t="s">
        <v>45</v>
      </c>
      <c r="H12" s="54" t="s">
        <v>71</v>
      </c>
      <c r="I12" s="27">
        <v>100000</v>
      </c>
      <c r="J12" s="21">
        <v>40000</v>
      </c>
      <c r="K12" s="86">
        <f t="shared" si="0"/>
        <v>38835</v>
      </c>
      <c r="L12" s="86">
        <f t="shared" si="1"/>
        <v>1165</v>
      </c>
      <c r="M12" s="85"/>
      <c r="N12" s="85"/>
      <c r="O12" s="29"/>
      <c r="P12" s="29"/>
      <c r="Q12" s="30"/>
      <c r="R12" s="29"/>
    </row>
    <row r="13" spans="1:18" x14ac:dyDescent="0.25">
      <c r="A13" s="11">
        <v>4</v>
      </c>
      <c r="B13" s="11" t="s">
        <v>76</v>
      </c>
      <c r="C13" s="13" t="s">
        <v>50</v>
      </c>
      <c r="D13" s="13"/>
      <c r="E13" s="12" t="s">
        <v>85</v>
      </c>
      <c r="F13" s="54" t="s">
        <v>59</v>
      </c>
      <c r="G13" s="54" t="s">
        <v>46</v>
      </c>
      <c r="H13" s="54" t="s">
        <v>71</v>
      </c>
      <c r="I13" s="27">
        <v>95000</v>
      </c>
      <c r="J13" s="21">
        <v>35000</v>
      </c>
      <c r="K13" s="86">
        <f t="shared" si="0"/>
        <v>33981</v>
      </c>
      <c r="L13" s="86">
        <f t="shared" si="1"/>
        <v>1019</v>
      </c>
      <c r="M13" s="85"/>
      <c r="N13" s="85"/>
      <c r="O13" s="29"/>
      <c r="P13" s="29"/>
      <c r="Q13" s="30"/>
      <c r="R13" s="29"/>
    </row>
    <row r="14" spans="1:18" x14ac:dyDescent="0.25">
      <c r="A14" s="11">
        <v>5</v>
      </c>
      <c r="B14" s="53" t="s">
        <v>77</v>
      </c>
      <c r="C14" s="13" t="s">
        <v>51</v>
      </c>
      <c r="D14" s="13"/>
      <c r="E14" s="12" t="s">
        <v>86</v>
      </c>
      <c r="F14" s="54" t="s">
        <v>60</v>
      </c>
      <c r="G14" s="54" t="s">
        <v>46</v>
      </c>
      <c r="H14" s="54" t="s">
        <v>71</v>
      </c>
      <c r="I14" s="27">
        <v>65000</v>
      </c>
      <c r="J14" s="21">
        <v>25000</v>
      </c>
      <c r="K14" s="86">
        <f t="shared" si="0"/>
        <v>24272</v>
      </c>
      <c r="L14" s="86">
        <f t="shared" si="1"/>
        <v>728</v>
      </c>
      <c r="M14" s="85"/>
      <c r="N14" s="85"/>
      <c r="O14" s="29"/>
      <c r="P14" s="29"/>
      <c r="Q14" s="30"/>
      <c r="R14" s="29"/>
    </row>
    <row r="15" spans="1:18" x14ac:dyDescent="0.25">
      <c r="A15" s="11"/>
      <c r="B15" s="11"/>
      <c r="C15" s="11"/>
      <c r="D15" s="11"/>
      <c r="E15" s="12"/>
      <c r="F15" s="54"/>
      <c r="G15" s="54"/>
      <c r="H15" s="54"/>
      <c r="I15" s="27"/>
      <c r="J15" s="21"/>
      <c r="K15" s="86">
        <f t="shared" si="0"/>
        <v>0</v>
      </c>
      <c r="L15" s="86">
        <f t="shared" si="1"/>
        <v>0</v>
      </c>
      <c r="M15" s="85"/>
      <c r="N15" s="85"/>
      <c r="O15" s="29"/>
      <c r="P15" s="29"/>
      <c r="Q15" s="30"/>
      <c r="R15" s="29"/>
    </row>
    <row r="16" spans="1:18" x14ac:dyDescent="0.25">
      <c r="A16" s="11"/>
      <c r="B16" s="11"/>
      <c r="C16" s="11"/>
      <c r="D16" s="11"/>
      <c r="E16" s="12"/>
      <c r="F16" s="54"/>
      <c r="G16" s="54"/>
      <c r="H16" s="54"/>
      <c r="I16" s="27"/>
      <c r="J16" s="21"/>
      <c r="K16" s="86">
        <f t="shared" si="0"/>
        <v>0</v>
      </c>
      <c r="L16" s="86">
        <f t="shared" si="1"/>
        <v>0</v>
      </c>
      <c r="M16" s="85"/>
      <c r="N16" s="85"/>
      <c r="O16" s="29"/>
      <c r="P16" s="29"/>
      <c r="Q16" s="30"/>
      <c r="R16" s="29"/>
    </row>
    <row r="17" spans="1:18" x14ac:dyDescent="0.25">
      <c r="A17" s="11"/>
      <c r="B17" s="11"/>
      <c r="C17" s="13"/>
      <c r="D17" s="13"/>
      <c r="E17" s="12"/>
      <c r="F17" s="54"/>
      <c r="G17" s="54"/>
      <c r="H17" s="54"/>
      <c r="I17" s="27"/>
      <c r="J17" s="21"/>
      <c r="K17" s="86">
        <f t="shared" si="0"/>
        <v>0</v>
      </c>
      <c r="L17" s="86">
        <f t="shared" si="1"/>
        <v>0</v>
      </c>
      <c r="M17" s="85"/>
      <c r="N17" s="85"/>
      <c r="O17" s="29"/>
      <c r="P17" s="29"/>
      <c r="Q17" s="30"/>
      <c r="R17" s="29"/>
    </row>
    <row r="18" spans="1:18" x14ac:dyDescent="0.25">
      <c r="A18" s="11"/>
      <c r="B18" s="11"/>
      <c r="C18" s="11"/>
      <c r="D18" s="11"/>
      <c r="E18" s="12"/>
      <c r="F18" s="54"/>
      <c r="G18" s="54"/>
      <c r="H18" s="54"/>
      <c r="I18" s="27"/>
      <c r="J18" s="21"/>
      <c r="K18" s="86">
        <f t="shared" si="0"/>
        <v>0</v>
      </c>
      <c r="L18" s="86">
        <f t="shared" si="1"/>
        <v>0</v>
      </c>
      <c r="M18" s="85"/>
      <c r="N18" s="85"/>
      <c r="O18" s="29"/>
      <c r="P18" s="29"/>
      <c r="Q18" s="30"/>
      <c r="R18" s="29"/>
    </row>
    <row r="19" spans="1:18" x14ac:dyDescent="0.25">
      <c r="A19" s="11"/>
      <c r="B19" s="11"/>
      <c r="C19" s="13"/>
      <c r="D19" s="13"/>
      <c r="E19" s="12"/>
      <c r="F19" s="54"/>
      <c r="G19" s="54"/>
      <c r="H19" s="54"/>
      <c r="I19" s="27"/>
      <c r="J19" s="21"/>
      <c r="K19" s="86">
        <f t="shared" si="0"/>
        <v>0</v>
      </c>
      <c r="L19" s="86">
        <f t="shared" si="1"/>
        <v>0</v>
      </c>
      <c r="M19" s="85"/>
      <c r="N19" s="85"/>
      <c r="O19" s="29"/>
      <c r="P19" s="29"/>
      <c r="Q19" s="30"/>
      <c r="R19" s="29"/>
    </row>
    <row r="20" spans="1:18" x14ac:dyDescent="0.25">
      <c r="A20" s="11"/>
      <c r="B20" s="11"/>
      <c r="C20" s="11"/>
      <c r="D20" s="11"/>
      <c r="E20" s="12"/>
      <c r="F20" s="54"/>
      <c r="G20" s="54"/>
      <c r="H20" s="54"/>
      <c r="I20" s="27"/>
      <c r="J20" s="21"/>
      <c r="K20" s="86">
        <f t="shared" si="0"/>
        <v>0</v>
      </c>
      <c r="L20" s="86">
        <f t="shared" si="1"/>
        <v>0</v>
      </c>
      <c r="M20" s="85"/>
      <c r="N20" s="85"/>
      <c r="O20" s="29"/>
      <c r="P20" s="29"/>
      <c r="Q20" s="30"/>
      <c r="R20" s="29"/>
    </row>
    <row r="21" spans="1:18" x14ac:dyDescent="0.25">
      <c r="A21" s="11"/>
      <c r="B21" s="11"/>
      <c r="C21" s="11"/>
      <c r="D21" s="11"/>
      <c r="E21" s="12"/>
      <c r="F21" s="54"/>
      <c r="G21" s="54"/>
      <c r="H21" s="54"/>
      <c r="I21" s="27"/>
      <c r="J21" s="21"/>
      <c r="K21" s="86">
        <f t="shared" si="0"/>
        <v>0</v>
      </c>
      <c r="L21" s="86">
        <f t="shared" si="1"/>
        <v>0</v>
      </c>
      <c r="M21" s="85"/>
      <c r="N21" s="85"/>
      <c r="O21" s="29"/>
      <c r="P21" s="29"/>
      <c r="Q21" s="30"/>
      <c r="R21" s="29"/>
    </row>
    <row r="22" spans="1:18" x14ac:dyDescent="0.25">
      <c r="A22" s="11"/>
      <c r="B22" s="11"/>
      <c r="C22" s="11"/>
      <c r="D22" s="11"/>
      <c r="E22" s="12"/>
      <c r="F22" s="54"/>
      <c r="G22" s="54"/>
      <c r="H22" s="54"/>
      <c r="I22" s="27"/>
      <c r="J22" s="21"/>
      <c r="K22" s="86">
        <f t="shared" si="0"/>
        <v>0</v>
      </c>
      <c r="L22" s="86">
        <f t="shared" si="1"/>
        <v>0</v>
      </c>
      <c r="M22" s="85"/>
      <c r="N22" s="85"/>
      <c r="O22" s="29"/>
      <c r="P22" s="29"/>
      <c r="Q22" s="30"/>
      <c r="R22" s="29"/>
    </row>
    <row r="23" spans="1:18" x14ac:dyDescent="0.25">
      <c r="A23" s="11"/>
      <c r="B23" s="11"/>
      <c r="C23" s="13"/>
      <c r="D23" s="13"/>
      <c r="E23" s="12"/>
      <c r="F23" s="54"/>
      <c r="G23" s="54"/>
      <c r="H23" s="54"/>
      <c r="I23" s="27"/>
      <c r="J23" s="21"/>
      <c r="K23" s="86">
        <f t="shared" si="0"/>
        <v>0</v>
      </c>
      <c r="L23" s="86">
        <f t="shared" si="1"/>
        <v>0</v>
      </c>
      <c r="M23" s="85"/>
      <c r="N23" s="85"/>
      <c r="O23" s="29"/>
      <c r="P23" s="29"/>
      <c r="Q23" s="30"/>
      <c r="R23" s="29"/>
    </row>
    <row r="24" spans="1:18" x14ac:dyDescent="0.25">
      <c r="A24" s="11"/>
      <c r="B24" s="11"/>
      <c r="C24" s="3"/>
      <c r="D24" s="3"/>
      <c r="E24" s="12"/>
      <c r="F24" s="54"/>
      <c r="G24" s="54"/>
      <c r="H24" s="54"/>
      <c r="I24" s="27"/>
      <c r="J24" s="21"/>
      <c r="K24" s="86">
        <f t="shared" si="0"/>
        <v>0</v>
      </c>
      <c r="L24" s="86">
        <f t="shared" si="1"/>
        <v>0</v>
      </c>
      <c r="M24" s="85"/>
      <c r="N24" s="85"/>
      <c r="O24" s="29"/>
      <c r="P24" s="29"/>
      <c r="Q24" s="30"/>
      <c r="R24" s="29"/>
    </row>
    <row r="25" spans="1:18" x14ac:dyDescent="0.25">
      <c r="A25" s="11"/>
      <c r="B25" s="11"/>
      <c r="C25" s="13"/>
      <c r="D25" s="13"/>
      <c r="E25" s="12"/>
      <c r="F25" s="54"/>
      <c r="G25" s="54"/>
      <c r="H25" s="54"/>
      <c r="I25" s="27"/>
      <c r="J25" s="21"/>
      <c r="K25" s="86">
        <f t="shared" si="0"/>
        <v>0</v>
      </c>
      <c r="L25" s="86">
        <f t="shared" si="1"/>
        <v>0</v>
      </c>
      <c r="M25" s="85"/>
      <c r="N25" s="85"/>
      <c r="O25" s="29"/>
      <c r="P25" s="29"/>
      <c r="Q25" s="30"/>
      <c r="R25" s="29"/>
    </row>
    <row r="26" spans="1:18" x14ac:dyDescent="0.25">
      <c r="A26" s="11"/>
      <c r="B26" s="11"/>
      <c r="C26" s="13"/>
      <c r="D26" s="13"/>
      <c r="E26" s="12"/>
      <c r="F26" s="54"/>
      <c r="G26" s="54"/>
      <c r="H26" s="54"/>
      <c r="I26" s="27"/>
      <c r="J26" s="21"/>
      <c r="K26" s="86">
        <f t="shared" si="0"/>
        <v>0</v>
      </c>
      <c r="L26" s="86">
        <f t="shared" si="1"/>
        <v>0</v>
      </c>
      <c r="M26" s="85"/>
      <c r="N26" s="85"/>
      <c r="O26" s="29"/>
      <c r="P26" s="29"/>
      <c r="Q26" s="31"/>
      <c r="R26" s="29"/>
    </row>
    <row r="27" spans="1:18" x14ac:dyDescent="0.25">
      <c r="A27" s="11"/>
      <c r="B27" s="11"/>
      <c r="C27" s="11"/>
      <c r="D27" s="11"/>
      <c r="E27" s="12"/>
      <c r="F27" s="54"/>
      <c r="G27" s="54"/>
      <c r="H27" s="54"/>
      <c r="I27" s="27"/>
      <c r="J27" s="21"/>
      <c r="K27" s="86">
        <f t="shared" si="0"/>
        <v>0</v>
      </c>
      <c r="L27" s="86">
        <f t="shared" si="1"/>
        <v>0</v>
      </c>
      <c r="M27" s="85"/>
      <c r="N27" s="85"/>
      <c r="O27" s="29"/>
      <c r="P27" s="29"/>
      <c r="Q27" s="31"/>
      <c r="R27" s="29"/>
    </row>
    <row r="28" spans="1:18" x14ac:dyDescent="0.25">
      <c r="A28" s="11"/>
      <c r="B28" s="11"/>
      <c r="C28" s="13"/>
      <c r="D28" s="13"/>
      <c r="E28" s="12"/>
      <c r="F28" s="54"/>
      <c r="G28" s="54"/>
      <c r="H28" s="54"/>
      <c r="I28" s="27"/>
      <c r="J28" s="21"/>
      <c r="K28" s="86">
        <f t="shared" si="0"/>
        <v>0</v>
      </c>
      <c r="L28" s="86">
        <f t="shared" si="1"/>
        <v>0</v>
      </c>
      <c r="M28" s="85"/>
      <c r="N28" s="85"/>
      <c r="O28" s="29"/>
      <c r="P28" s="29"/>
      <c r="Q28" s="31"/>
      <c r="R28" s="29"/>
    </row>
    <row r="29" spans="1:18" x14ac:dyDescent="0.25">
      <c r="A29" s="11"/>
      <c r="B29" s="11"/>
      <c r="C29" s="11"/>
      <c r="D29" s="11"/>
      <c r="E29" s="12"/>
      <c r="F29" s="54"/>
      <c r="G29" s="54"/>
      <c r="H29" s="54"/>
      <c r="I29" s="27"/>
      <c r="J29" s="21"/>
      <c r="K29" s="86">
        <f t="shared" si="0"/>
        <v>0</v>
      </c>
      <c r="L29" s="86">
        <f t="shared" si="1"/>
        <v>0</v>
      </c>
      <c r="M29" s="85"/>
      <c r="N29" s="85"/>
      <c r="O29" s="29"/>
      <c r="P29" s="29"/>
      <c r="Q29" s="31"/>
      <c r="R29" s="29"/>
    </row>
    <row r="30" spans="1:18" x14ac:dyDescent="0.25">
      <c r="A30" s="11"/>
      <c r="B30" s="11"/>
      <c r="C30" s="13"/>
      <c r="D30" s="13"/>
      <c r="E30" s="12"/>
      <c r="F30" s="54"/>
      <c r="G30" s="54"/>
      <c r="H30" s="54"/>
      <c r="I30" s="27"/>
      <c r="J30" s="21"/>
      <c r="K30" s="86">
        <f t="shared" si="0"/>
        <v>0</v>
      </c>
      <c r="L30" s="86">
        <f t="shared" si="1"/>
        <v>0</v>
      </c>
      <c r="M30" s="85"/>
      <c r="N30" s="85"/>
      <c r="O30" s="29"/>
      <c r="P30" s="29"/>
      <c r="Q30" s="31"/>
      <c r="R30" s="29"/>
    </row>
    <row r="31" spans="1:18" x14ac:dyDescent="0.25">
      <c r="A31" s="11"/>
      <c r="B31" s="11"/>
      <c r="C31" s="13"/>
      <c r="D31" s="13"/>
      <c r="E31" s="12"/>
      <c r="F31" s="54"/>
      <c r="G31" s="54"/>
      <c r="H31" s="54"/>
      <c r="I31" s="27"/>
      <c r="J31" s="21"/>
      <c r="K31" s="86">
        <f t="shared" si="0"/>
        <v>0</v>
      </c>
      <c r="L31" s="86">
        <f t="shared" si="1"/>
        <v>0</v>
      </c>
      <c r="M31" s="85"/>
      <c r="N31" s="85"/>
      <c r="O31" s="29"/>
      <c r="P31" s="29"/>
      <c r="Q31" s="31"/>
      <c r="R31" s="29"/>
    </row>
    <row r="32" spans="1:18" x14ac:dyDescent="0.25">
      <c r="A32" s="11"/>
      <c r="B32" s="11"/>
      <c r="C32" s="11"/>
      <c r="D32" s="11"/>
      <c r="E32" s="12"/>
      <c r="F32" s="54"/>
      <c r="G32" s="54"/>
      <c r="H32" s="54"/>
      <c r="I32" s="27"/>
      <c r="J32" s="21"/>
      <c r="K32" s="86">
        <f t="shared" si="0"/>
        <v>0</v>
      </c>
      <c r="L32" s="86">
        <f t="shared" si="1"/>
        <v>0</v>
      </c>
      <c r="M32" s="85"/>
      <c r="N32" s="85"/>
      <c r="O32" s="29"/>
      <c r="P32" s="29"/>
      <c r="Q32" s="31"/>
      <c r="R32" s="29"/>
    </row>
    <row r="33" spans="1:18" x14ac:dyDescent="0.25">
      <c r="A33" s="11"/>
      <c r="B33" s="11"/>
      <c r="C33" s="11"/>
      <c r="D33" s="11"/>
      <c r="E33" s="12"/>
      <c r="F33" s="54"/>
      <c r="G33" s="54"/>
      <c r="H33" s="54"/>
      <c r="I33" s="27"/>
      <c r="J33" s="21"/>
      <c r="K33" s="86">
        <f t="shared" si="0"/>
        <v>0</v>
      </c>
      <c r="L33" s="86">
        <f t="shared" si="1"/>
        <v>0</v>
      </c>
      <c r="M33" s="85"/>
      <c r="N33" s="85"/>
      <c r="O33" s="29"/>
      <c r="P33" s="29"/>
      <c r="Q33" s="31"/>
      <c r="R33" s="29"/>
    </row>
    <row r="34" spans="1:18" x14ac:dyDescent="0.25">
      <c r="A34" s="11"/>
      <c r="B34" s="11"/>
      <c r="C34" s="11"/>
      <c r="D34" s="11"/>
      <c r="E34" s="12"/>
      <c r="F34" s="54"/>
      <c r="G34" s="54"/>
      <c r="H34" s="54"/>
      <c r="I34" s="27"/>
      <c r="J34" s="21"/>
      <c r="K34" s="86">
        <f t="shared" si="0"/>
        <v>0</v>
      </c>
      <c r="L34" s="86">
        <f t="shared" si="1"/>
        <v>0</v>
      </c>
      <c r="M34" s="85"/>
      <c r="N34" s="85"/>
      <c r="O34" s="29"/>
      <c r="P34" s="29"/>
      <c r="Q34" s="31"/>
      <c r="R34" s="29"/>
    </row>
    <row r="35" spans="1:18" x14ac:dyDescent="0.25">
      <c r="A35" s="11"/>
      <c r="B35" s="11"/>
      <c r="C35" s="13"/>
      <c r="D35" s="13"/>
      <c r="E35" s="12"/>
      <c r="F35" s="54"/>
      <c r="G35" s="54"/>
      <c r="H35" s="54"/>
      <c r="I35" s="27"/>
      <c r="J35" s="21"/>
      <c r="K35" s="86">
        <f t="shared" si="0"/>
        <v>0</v>
      </c>
      <c r="L35" s="86">
        <f t="shared" si="1"/>
        <v>0</v>
      </c>
      <c r="M35" s="85"/>
      <c r="N35" s="85"/>
      <c r="O35" s="29"/>
      <c r="P35" s="29"/>
      <c r="Q35" s="31"/>
      <c r="R35" s="29"/>
    </row>
    <row r="36" spans="1:18" x14ac:dyDescent="0.25">
      <c r="A36" s="11"/>
      <c r="B36" s="11"/>
      <c r="C36" s="3"/>
      <c r="D36" s="3"/>
      <c r="E36" s="12"/>
      <c r="F36" s="54"/>
      <c r="G36" s="54"/>
      <c r="H36" s="54"/>
      <c r="I36" s="27"/>
      <c r="J36" s="21"/>
      <c r="K36" s="86">
        <f t="shared" si="0"/>
        <v>0</v>
      </c>
      <c r="L36" s="86">
        <f t="shared" si="1"/>
        <v>0</v>
      </c>
      <c r="M36" s="85"/>
      <c r="N36" s="85"/>
      <c r="O36" s="29"/>
      <c r="P36" s="29"/>
      <c r="Q36" s="31"/>
      <c r="R36" s="29"/>
    </row>
    <row r="37" spans="1:18" x14ac:dyDescent="0.25">
      <c r="A37" s="11"/>
      <c r="B37" s="11"/>
      <c r="C37" s="13"/>
      <c r="D37" s="13"/>
      <c r="E37" s="12"/>
      <c r="F37" s="54"/>
      <c r="G37" s="54"/>
      <c r="H37" s="54"/>
      <c r="I37" s="27"/>
      <c r="J37" s="21"/>
      <c r="K37" s="86">
        <f t="shared" si="0"/>
        <v>0</v>
      </c>
      <c r="L37" s="86">
        <f t="shared" si="1"/>
        <v>0</v>
      </c>
      <c r="M37" s="85"/>
      <c r="N37" s="85"/>
      <c r="O37" s="29"/>
      <c r="P37" s="29"/>
      <c r="Q37" s="31"/>
      <c r="R37" s="29"/>
    </row>
    <row r="38" spans="1:18" x14ac:dyDescent="0.25">
      <c r="A38" s="11"/>
      <c r="B38" s="11"/>
      <c r="C38" s="13"/>
      <c r="D38" s="13"/>
      <c r="E38" s="12"/>
      <c r="F38" s="54"/>
      <c r="G38" s="54"/>
      <c r="H38" s="54"/>
      <c r="I38" s="27"/>
      <c r="J38" s="21"/>
      <c r="K38" s="86">
        <f t="shared" si="0"/>
        <v>0</v>
      </c>
      <c r="L38" s="86">
        <f t="shared" si="1"/>
        <v>0</v>
      </c>
      <c r="M38" s="85"/>
      <c r="N38" s="85"/>
      <c r="O38" s="29"/>
      <c r="P38" s="29"/>
      <c r="Q38" s="31"/>
      <c r="R38" s="29"/>
    </row>
    <row r="39" spans="1:18" x14ac:dyDescent="0.25">
      <c r="A39" s="11"/>
      <c r="B39" s="11"/>
      <c r="C39" s="11"/>
      <c r="D39" s="11"/>
      <c r="E39" s="12"/>
      <c r="F39" s="54"/>
      <c r="G39" s="54"/>
      <c r="H39" s="54"/>
      <c r="I39" s="27"/>
      <c r="J39" s="21"/>
      <c r="K39" s="86">
        <f t="shared" si="0"/>
        <v>0</v>
      </c>
      <c r="L39" s="86">
        <f t="shared" si="1"/>
        <v>0</v>
      </c>
      <c r="M39" s="85"/>
      <c r="N39" s="85"/>
      <c r="O39" s="29"/>
      <c r="P39" s="29"/>
      <c r="Q39" s="31"/>
      <c r="R39" s="29"/>
    </row>
    <row r="40" spans="1:18" x14ac:dyDescent="0.25">
      <c r="A40" s="11"/>
      <c r="B40" s="11"/>
      <c r="C40" s="13"/>
      <c r="D40" s="13"/>
      <c r="E40" s="12"/>
      <c r="F40" s="54"/>
      <c r="G40" s="54"/>
      <c r="H40" s="54"/>
      <c r="I40" s="27"/>
      <c r="J40" s="21"/>
      <c r="K40" s="86">
        <f t="shared" si="0"/>
        <v>0</v>
      </c>
      <c r="L40" s="86">
        <f t="shared" si="1"/>
        <v>0</v>
      </c>
      <c r="M40" s="85"/>
      <c r="N40" s="85"/>
      <c r="O40" s="29"/>
      <c r="P40" s="29"/>
      <c r="Q40" s="31"/>
      <c r="R40" s="29"/>
    </row>
    <row r="41" spans="1:18" x14ac:dyDescent="0.25">
      <c r="A41" s="11"/>
      <c r="B41" s="11"/>
      <c r="C41" s="13"/>
      <c r="D41" s="13"/>
      <c r="E41" s="12"/>
      <c r="F41" s="54"/>
      <c r="G41" s="54"/>
      <c r="H41" s="54"/>
      <c r="I41" s="27"/>
      <c r="J41" s="21"/>
      <c r="K41" s="86">
        <f t="shared" si="0"/>
        <v>0</v>
      </c>
      <c r="L41" s="86">
        <f t="shared" si="1"/>
        <v>0</v>
      </c>
      <c r="M41" s="85"/>
      <c r="N41" s="85"/>
      <c r="O41" s="29"/>
      <c r="P41" s="29"/>
      <c r="Q41" s="31"/>
      <c r="R41" s="29"/>
    </row>
    <row r="42" spans="1:18" x14ac:dyDescent="0.25">
      <c r="A42" s="11"/>
      <c r="B42" s="11"/>
      <c r="C42" s="11"/>
      <c r="D42" s="11"/>
      <c r="E42" s="12"/>
      <c r="F42" s="54"/>
      <c r="G42" s="54"/>
      <c r="H42" s="54"/>
      <c r="I42" s="27"/>
      <c r="J42" s="21"/>
      <c r="K42" s="86">
        <f t="shared" si="0"/>
        <v>0</v>
      </c>
      <c r="L42" s="86">
        <f t="shared" si="1"/>
        <v>0</v>
      </c>
      <c r="M42" s="85"/>
      <c r="N42" s="85"/>
      <c r="O42" s="29"/>
      <c r="P42" s="29"/>
      <c r="Q42" s="31"/>
      <c r="R42" s="29"/>
    </row>
    <row r="43" spans="1:18" x14ac:dyDescent="0.25">
      <c r="A43" s="11"/>
      <c r="B43" s="11"/>
      <c r="C43" s="13"/>
      <c r="D43" s="13"/>
      <c r="E43" s="12"/>
      <c r="F43" s="54"/>
      <c r="G43" s="54"/>
      <c r="H43" s="54"/>
      <c r="I43" s="27"/>
      <c r="J43" s="21"/>
      <c r="K43" s="86">
        <f t="shared" si="0"/>
        <v>0</v>
      </c>
      <c r="L43" s="86">
        <f t="shared" si="1"/>
        <v>0</v>
      </c>
      <c r="M43" s="85"/>
      <c r="N43" s="85"/>
      <c r="O43" s="29"/>
      <c r="P43" s="29"/>
      <c r="Q43" s="31"/>
      <c r="R43" s="29"/>
    </row>
    <row r="44" spans="1:18" x14ac:dyDescent="0.25">
      <c r="A44" s="11"/>
      <c r="B44" s="11"/>
      <c r="C44" s="13"/>
      <c r="D44" s="13"/>
      <c r="E44" s="12"/>
      <c r="F44" s="54"/>
      <c r="G44" s="54"/>
      <c r="H44" s="54"/>
      <c r="I44" s="27"/>
      <c r="J44" s="21"/>
      <c r="K44" s="86">
        <f t="shared" si="0"/>
        <v>0</v>
      </c>
      <c r="L44" s="86">
        <f t="shared" si="1"/>
        <v>0</v>
      </c>
      <c r="M44" s="85"/>
      <c r="N44" s="85"/>
      <c r="O44" s="29"/>
      <c r="P44" s="29"/>
      <c r="Q44" s="31"/>
      <c r="R44" s="29"/>
    </row>
    <row r="45" spans="1:18" x14ac:dyDescent="0.25">
      <c r="A45" s="11"/>
      <c r="B45" s="11"/>
      <c r="C45" s="11"/>
      <c r="D45" s="11"/>
      <c r="E45" s="12"/>
      <c r="F45" s="54"/>
      <c r="G45" s="54"/>
      <c r="H45" s="54"/>
      <c r="I45" s="27"/>
      <c r="J45" s="21"/>
      <c r="K45" s="86">
        <f t="shared" si="0"/>
        <v>0</v>
      </c>
      <c r="L45" s="86">
        <f t="shared" si="1"/>
        <v>0</v>
      </c>
      <c r="M45" s="85"/>
      <c r="N45" s="85"/>
      <c r="O45" s="29"/>
      <c r="P45" s="29"/>
      <c r="Q45" s="31"/>
      <c r="R45" s="29"/>
    </row>
    <row r="46" spans="1:18" x14ac:dyDescent="0.25">
      <c r="A46" s="11"/>
      <c r="B46" s="11"/>
      <c r="C46" s="13"/>
      <c r="D46" s="13"/>
      <c r="E46" s="12"/>
      <c r="F46" s="54"/>
      <c r="G46" s="54"/>
      <c r="H46" s="54"/>
      <c r="I46" s="27"/>
      <c r="J46" s="21"/>
      <c r="K46" s="86">
        <f t="shared" si="0"/>
        <v>0</v>
      </c>
      <c r="L46" s="86">
        <f t="shared" si="1"/>
        <v>0</v>
      </c>
      <c r="M46" s="85"/>
      <c r="N46" s="85"/>
      <c r="O46" s="29"/>
      <c r="P46" s="29"/>
      <c r="Q46" s="31"/>
      <c r="R46" s="29"/>
    </row>
    <row r="47" spans="1:18" x14ac:dyDescent="0.25">
      <c r="A47" s="11"/>
      <c r="B47" s="11"/>
      <c r="C47" s="3"/>
      <c r="D47" s="3"/>
      <c r="E47" s="12"/>
      <c r="F47" s="54"/>
      <c r="G47" s="54"/>
      <c r="H47" s="54"/>
      <c r="I47" s="27"/>
      <c r="J47" s="21"/>
      <c r="K47" s="86">
        <f t="shared" si="0"/>
        <v>0</v>
      </c>
      <c r="L47" s="86">
        <f t="shared" si="1"/>
        <v>0</v>
      </c>
      <c r="M47" s="85"/>
      <c r="N47" s="85"/>
      <c r="O47" s="29"/>
      <c r="P47" s="29"/>
      <c r="Q47" s="31"/>
      <c r="R47" s="29"/>
    </row>
    <row r="48" spans="1:18" x14ac:dyDescent="0.25">
      <c r="A48" s="11"/>
      <c r="B48" s="11"/>
      <c r="C48" s="13"/>
      <c r="D48" s="13"/>
      <c r="E48" s="12"/>
      <c r="F48" s="54"/>
      <c r="G48" s="54"/>
      <c r="H48" s="54"/>
      <c r="I48" s="27"/>
      <c r="J48" s="21"/>
      <c r="K48" s="86">
        <f t="shared" si="0"/>
        <v>0</v>
      </c>
      <c r="L48" s="86">
        <f t="shared" si="1"/>
        <v>0</v>
      </c>
      <c r="M48" s="85"/>
      <c r="N48" s="85"/>
      <c r="O48" s="29"/>
      <c r="P48" s="29"/>
      <c r="Q48" s="31"/>
      <c r="R48" s="29"/>
    </row>
    <row r="49" spans="1:18" x14ac:dyDescent="0.25">
      <c r="A49" s="11"/>
      <c r="B49" s="11"/>
      <c r="C49" s="13"/>
      <c r="D49" s="13"/>
      <c r="E49" s="12"/>
      <c r="F49" s="54"/>
      <c r="G49" s="54"/>
      <c r="H49" s="54"/>
      <c r="I49" s="27"/>
      <c r="J49" s="21"/>
      <c r="K49" s="86">
        <f t="shared" si="0"/>
        <v>0</v>
      </c>
      <c r="L49" s="86">
        <f t="shared" si="1"/>
        <v>0</v>
      </c>
      <c r="M49" s="85"/>
      <c r="N49" s="85"/>
      <c r="O49" s="29"/>
      <c r="P49" s="29"/>
      <c r="Q49" s="31"/>
      <c r="R49" s="29"/>
    </row>
    <row r="50" spans="1:18" x14ac:dyDescent="0.25">
      <c r="A50" s="11"/>
      <c r="B50" s="11"/>
      <c r="C50" s="11"/>
      <c r="D50" s="11"/>
      <c r="E50" s="12"/>
      <c r="F50" s="54"/>
      <c r="G50" s="54"/>
      <c r="H50" s="54"/>
      <c r="I50" s="27"/>
      <c r="J50" s="21"/>
      <c r="K50" s="86">
        <f t="shared" si="0"/>
        <v>0</v>
      </c>
      <c r="L50" s="86">
        <f t="shared" si="1"/>
        <v>0</v>
      </c>
      <c r="M50" s="85"/>
      <c r="N50" s="85"/>
      <c r="O50" s="29"/>
      <c r="P50" s="29"/>
      <c r="Q50" s="31"/>
      <c r="R50" s="29"/>
    </row>
    <row r="51" spans="1:18" x14ac:dyDescent="0.25">
      <c r="A51" s="11"/>
      <c r="B51" s="11"/>
      <c r="C51" s="13"/>
      <c r="D51" s="13"/>
      <c r="E51" s="12"/>
      <c r="F51" s="54"/>
      <c r="G51" s="54"/>
      <c r="H51" s="54"/>
      <c r="I51" s="27"/>
      <c r="J51" s="21"/>
      <c r="K51" s="86">
        <f t="shared" si="0"/>
        <v>0</v>
      </c>
      <c r="L51" s="86">
        <f t="shared" si="1"/>
        <v>0</v>
      </c>
      <c r="M51" s="85"/>
      <c r="N51" s="85"/>
      <c r="O51" s="29"/>
      <c r="P51" s="29"/>
      <c r="Q51" s="31"/>
      <c r="R51" s="29"/>
    </row>
    <row r="52" spans="1:18" x14ac:dyDescent="0.25">
      <c r="A52" s="11"/>
      <c r="B52" s="11"/>
      <c r="C52" s="13"/>
      <c r="D52" s="13"/>
      <c r="E52" s="12"/>
      <c r="F52" s="54"/>
      <c r="G52" s="54"/>
      <c r="H52" s="54"/>
      <c r="I52" s="27"/>
      <c r="J52" s="21"/>
      <c r="K52" s="86">
        <f t="shared" si="0"/>
        <v>0</v>
      </c>
      <c r="L52" s="86">
        <f t="shared" si="1"/>
        <v>0</v>
      </c>
      <c r="M52" s="85"/>
      <c r="N52" s="85"/>
      <c r="O52" s="29"/>
      <c r="P52" s="29"/>
      <c r="Q52" s="31"/>
      <c r="R52" s="29"/>
    </row>
    <row r="53" spans="1:18" x14ac:dyDescent="0.25">
      <c r="A53" s="11"/>
      <c r="B53" s="11"/>
      <c r="C53" s="11"/>
      <c r="D53" s="11"/>
      <c r="E53" s="12"/>
      <c r="F53" s="54"/>
      <c r="G53" s="54"/>
      <c r="H53" s="54"/>
      <c r="I53" s="27"/>
      <c r="J53" s="21"/>
      <c r="K53" s="86">
        <f t="shared" si="0"/>
        <v>0</v>
      </c>
      <c r="L53" s="86">
        <f t="shared" si="1"/>
        <v>0</v>
      </c>
      <c r="M53" s="85"/>
      <c r="N53" s="85"/>
      <c r="O53" s="29"/>
      <c r="P53" s="29"/>
      <c r="Q53" s="31"/>
      <c r="R53" s="29"/>
    </row>
    <row r="54" spans="1:18" x14ac:dyDescent="0.25">
      <c r="A54" s="11"/>
      <c r="B54" s="11"/>
      <c r="C54" s="13"/>
      <c r="D54" s="13"/>
      <c r="E54" s="12"/>
      <c r="F54" s="54"/>
      <c r="G54" s="54"/>
      <c r="H54" s="54"/>
      <c r="I54" s="27"/>
      <c r="J54" s="21"/>
      <c r="K54" s="86">
        <f t="shared" si="0"/>
        <v>0</v>
      </c>
      <c r="L54" s="86">
        <f t="shared" si="1"/>
        <v>0</v>
      </c>
      <c r="M54" s="85"/>
      <c r="N54" s="85"/>
      <c r="O54" s="29"/>
      <c r="P54" s="29"/>
      <c r="Q54" s="31"/>
      <c r="R54" s="29"/>
    </row>
    <row r="55" spans="1:18" x14ac:dyDescent="0.25">
      <c r="A55" s="11"/>
      <c r="B55" s="11"/>
      <c r="C55" s="13"/>
      <c r="D55" s="13"/>
      <c r="E55" s="12"/>
      <c r="F55" s="54"/>
      <c r="G55" s="54"/>
      <c r="H55" s="54"/>
      <c r="I55" s="27"/>
      <c r="J55" s="21"/>
      <c r="K55" s="86">
        <f t="shared" si="0"/>
        <v>0</v>
      </c>
      <c r="L55" s="86">
        <f t="shared" si="1"/>
        <v>0</v>
      </c>
      <c r="M55" s="85"/>
      <c r="N55" s="85"/>
      <c r="O55" s="29"/>
      <c r="P55" s="29"/>
      <c r="Q55" s="37"/>
      <c r="R55" s="29"/>
    </row>
    <row r="56" spans="1:18" x14ac:dyDescent="0.25">
      <c r="A56" s="11"/>
      <c r="B56" s="11"/>
      <c r="C56" s="11"/>
      <c r="D56" s="11"/>
      <c r="E56" s="12"/>
      <c r="F56" s="54"/>
      <c r="G56" s="54"/>
      <c r="H56" s="54"/>
      <c r="I56" s="27"/>
      <c r="J56" s="21"/>
      <c r="K56" s="86">
        <f t="shared" si="0"/>
        <v>0</v>
      </c>
      <c r="L56" s="86">
        <f t="shared" si="1"/>
        <v>0</v>
      </c>
      <c r="M56" s="85"/>
      <c r="N56" s="85"/>
      <c r="O56" s="29"/>
      <c r="P56" s="29"/>
      <c r="Q56" s="31"/>
      <c r="R56" s="29"/>
    </row>
    <row r="57" spans="1:18" x14ac:dyDescent="0.25">
      <c r="A57" s="11"/>
      <c r="B57" s="11"/>
      <c r="C57" s="13"/>
      <c r="D57" s="13"/>
      <c r="E57" s="12"/>
      <c r="F57" s="54"/>
      <c r="G57" s="54"/>
      <c r="H57" s="54"/>
      <c r="I57" s="27"/>
      <c r="J57" s="21"/>
      <c r="K57" s="86">
        <f t="shared" si="0"/>
        <v>0</v>
      </c>
      <c r="L57" s="86">
        <f t="shared" si="1"/>
        <v>0</v>
      </c>
      <c r="M57" s="85"/>
      <c r="N57" s="85"/>
      <c r="O57" s="29"/>
      <c r="P57" s="29"/>
      <c r="Q57" s="31"/>
      <c r="R57" s="29"/>
    </row>
    <row r="58" spans="1:18" x14ac:dyDescent="0.25">
      <c r="A58" s="11"/>
      <c r="B58" s="11"/>
      <c r="C58" s="3"/>
      <c r="D58" s="3"/>
      <c r="E58" s="12"/>
      <c r="F58" s="54"/>
      <c r="G58" s="54"/>
      <c r="H58" s="54"/>
      <c r="I58" s="27"/>
      <c r="J58" s="21"/>
      <c r="K58" s="86">
        <f t="shared" si="0"/>
        <v>0</v>
      </c>
      <c r="L58" s="86">
        <f t="shared" si="1"/>
        <v>0</v>
      </c>
      <c r="M58" s="85"/>
      <c r="N58" s="85"/>
      <c r="O58" s="29"/>
      <c r="P58" s="29"/>
      <c r="Q58" s="31"/>
      <c r="R58" s="29"/>
    </row>
    <row r="59" spans="1:18" x14ac:dyDescent="0.25">
      <c r="A59" s="11"/>
      <c r="B59" s="11"/>
      <c r="C59" s="13"/>
      <c r="D59" s="13"/>
      <c r="E59" s="12"/>
      <c r="F59" s="54"/>
      <c r="G59" s="54"/>
      <c r="H59" s="54"/>
      <c r="I59" s="27"/>
      <c r="J59" s="21"/>
      <c r="K59" s="86">
        <f t="shared" si="0"/>
        <v>0</v>
      </c>
      <c r="L59" s="86">
        <f t="shared" si="1"/>
        <v>0</v>
      </c>
      <c r="M59" s="85"/>
      <c r="N59" s="85"/>
      <c r="O59" s="29"/>
      <c r="P59" s="29"/>
      <c r="Q59" s="31"/>
      <c r="R59" s="29"/>
    </row>
    <row r="60" spans="1:18" x14ac:dyDescent="0.25">
      <c r="A60" s="11"/>
      <c r="B60" s="11"/>
      <c r="C60" s="13"/>
      <c r="D60" s="13"/>
      <c r="E60" s="12"/>
      <c r="F60" s="54"/>
      <c r="G60" s="54"/>
      <c r="H60" s="54"/>
      <c r="I60" s="27"/>
      <c r="J60" s="21"/>
      <c r="K60" s="86">
        <f t="shared" si="0"/>
        <v>0</v>
      </c>
      <c r="L60" s="86">
        <f t="shared" si="1"/>
        <v>0</v>
      </c>
      <c r="M60" s="85"/>
      <c r="N60" s="85"/>
      <c r="O60" s="29"/>
      <c r="P60" s="29"/>
      <c r="Q60" s="31"/>
      <c r="R60" s="29"/>
    </row>
    <row r="61" spans="1:18" x14ac:dyDescent="0.25">
      <c r="A61" s="11"/>
      <c r="B61" s="11"/>
      <c r="C61" s="11"/>
      <c r="D61" s="11"/>
      <c r="E61" s="12"/>
      <c r="F61" s="54"/>
      <c r="G61" s="54"/>
      <c r="H61" s="54"/>
      <c r="I61" s="27"/>
      <c r="J61" s="21"/>
      <c r="K61" s="86">
        <f t="shared" si="0"/>
        <v>0</v>
      </c>
      <c r="L61" s="86">
        <f t="shared" si="1"/>
        <v>0</v>
      </c>
      <c r="M61" s="85"/>
      <c r="N61" s="85"/>
      <c r="O61" s="29"/>
      <c r="P61" s="29"/>
      <c r="Q61" s="31"/>
      <c r="R61" s="29"/>
    </row>
    <row r="62" spans="1:18" x14ac:dyDescent="0.25">
      <c r="A62" s="11"/>
      <c r="B62" s="11"/>
      <c r="C62" s="13"/>
      <c r="D62" s="13"/>
      <c r="E62" s="12"/>
      <c r="F62" s="54"/>
      <c r="G62" s="54"/>
      <c r="H62" s="54"/>
      <c r="I62" s="27"/>
      <c r="J62" s="21"/>
      <c r="K62" s="86">
        <f t="shared" si="0"/>
        <v>0</v>
      </c>
      <c r="L62" s="86">
        <f t="shared" si="1"/>
        <v>0</v>
      </c>
      <c r="M62" s="85"/>
      <c r="N62" s="85"/>
      <c r="O62" s="29"/>
      <c r="P62" s="29"/>
      <c r="Q62" s="31"/>
      <c r="R62" s="29"/>
    </row>
    <row r="63" spans="1:18" x14ac:dyDescent="0.25">
      <c r="A63" s="11"/>
      <c r="B63" s="11"/>
      <c r="C63" s="13"/>
      <c r="D63" s="13"/>
      <c r="E63" s="12"/>
      <c r="F63" s="54"/>
      <c r="G63" s="54"/>
      <c r="H63" s="54"/>
      <c r="I63" s="27"/>
      <c r="J63" s="21"/>
      <c r="K63" s="86">
        <f t="shared" si="0"/>
        <v>0</v>
      </c>
      <c r="L63" s="86">
        <f t="shared" si="1"/>
        <v>0</v>
      </c>
      <c r="M63" s="85"/>
      <c r="N63" s="85"/>
      <c r="O63" s="29"/>
      <c r="P63" s="29"/>
      <c r="Q63" s="31"/>
      <c r="R63" s="29"/>
    </row>
    <row r="64" spans="1:18" x14ac:dyDescent="0.25">
      <c r="A64" s="11"/>
      <c r="B64" s="11"/>
      <c r="C64" s="11"/>
      <c r="D64" s="11"/>
      <c r="E64" s="12"/>
      <c r="F64" s="54"/>
      <c r="G64" s="54"/>
      <c r="H64" s="54"/>
      <c r="I64" s="27"/>
      <c r="J64" s="21"/>
      <c r="K64" s="86">
        <f t="shared" si="0"/>
        <v>0</v>
      </c>
      <c r="L64" s="86">
        <f t="shared" si="1"/>
        <v>0</v>
      </c>
      <c r="M64" s="85"/>
      <c r="N64" s="85"/>
      <c r="O64" s="29"/>
      <c r="P64" s="29"/>
      <c r="Q64" s="31"/>
      <c r="R64" s="29"/>
    </row>
    <row r="65" spans="1:18" x14ac:dyDescent="0.25">
      <c r="A65" s="11"/>
      <c r="B65" s="11"/>
      <c r="C65" s="13"/>
      <c r="D65" s="13"/>
      <c r="E65" s="12"/>
      <c r="F65" s="54"/>
      <c r="G65" s="54"/>
      <c r="H65" s="54"/>
      <c r="I65" s="27"/>
      <c r="J65" s="21"/>
      <c r="K65" s="86">
        <f t="shared" si="0"/>
        <v>0</v>
      </c>
      <c r="L65" s="86">
        <f t="shared" si="1"/>
        <v>0</v>
      </c>
      <c r="M65" s="85"/>
      <c r="N65" s="85"/>
      <c r="O65" s="29"/>
      <c r="P65" s="29"/>
      <c r="Q65" s="31"/>
      <c r="R65" s="29"/>
    </row>
    <row r="66" spans="1:18" x14ac:dyDescent="0.25">
      <c r="A66" s="11"/>
      <c r="B66" s="11"/>
      <c r="C66" s="13"/>
      <c r="D66" s="13"/>
      <c r="E66" s="12"/>
      <c r="F66" s="54"/>
      <c r="G66" s="54"/>
      <c r="H66" s="54"/>
      <c r="I66" s="27"/>
      <c r="J66" s="21"/>
      <c r="K66" s="86">
        <f t="shared" si="0"/>
        <v>0</v>
      </c>
      <c r="L66" s="86">
        <f t="shared" si="1"/>
        <v>0</v>
      </c>
      <c r="M66" s="85"/>
      <c r="N66" s="85"/>
      <c r="O66" s="29"/>
      <c r="P66" s="29"/>
      <c r="Q66" s="31"/>
      <c r="R66" s="29"/>
    </row>
    <row r="67" spans="1:18" x14ac:dyDescent="0.25">
      <c r="A67" s="11"/>
      <c r="B67" s="11"/>
      <c r="C67" s="13"/>
      <c r="D67" s="13"/>
      <c r="E67" s="12"/>
      <c r="F67" s="54"/>
      <c r="G67" s="54"/>
      <c r="H67" s="54"/>
      <c r="I67" s="27"/>
      <c r="J67" s="21"/>
      <c r="K67" s="86">
        <f t="shared" si="0"/>
        <v>0</v>
      </c>
      <c r="L67" s="86">
        <f t="shared" si="1"/>
        <v>0</v>
      </c>
      <c r="M67" s="85"/>
      <c r="N67" s="85"/>
      <c r="O67" s="29"/>
      <c r="P67" s="29"/>
      <c r="Q67" s="31"/>
      <c r="R67" s="29"/>
    </row>
    <row r="68" spans="1:18" x14ac:dyDescent="0.25">
      <c r="A68" s="11"/>
      <c r="B68" s="11"/>
      <c r="C68" s="11"/>
      <c r="D68" s="11"/>
      <c r="E68" s="12"/>
      <c r="F68" s="54"/>
      <c r="G68" s="54"/>
      <c r="H68" s="54"/>
      <c r="I68" s="27"/>
      <c r="J68" s="21"/>
      <c r="K68" s="86">
        <f t="shared" si="0"/>
        <v>0</v>
      </c>
      <c r="L68" s="86">
        <f t="shared" si="1"/>
        <v>0</v>
      </c>
      <c r="M68" s="85"/>
      <c r="N68" s="85"/>
      <c r="O68" s="29"/>
      <c r="P68" s="29"/>
      <c r="Q68" s="31"/>
      <c r="R68" s="29"/>
    </row>
    <row r="69" spans="1:18" x14ac:dyDescent="0.25">
      <c r="A69" s="11"/>
      <c r="B69" s="11"/>
      <c r="C69" s="13"/>
      <c r="D69" s="13"/>
      <c r="E69" s="12"/>
      <c r="F69" s="54"/>
      <c r="G69" s="54"/>
      <c r="H69" s="54"/>
      <c r="I69" s="21"/>
      <c r="J69" s="21"/>
      <c r="K69" s="86">
        <f t="shared" si="0"/>
        <v>0</v>
      </c>
      <c r="L69" s="86">
        <f t="shared" si="1"/>
        <v>0</v>
      </c>
      <c r="M69" s="85"/>
      <c r="N69" s="85"/>
      <c r="O69" s="29"/>
      <c r="P69" s="29"/>
      <c r="Q69" s="31"/>
      <c r="R69" s="29"/>
    </row>
    <row r="70" spans="1:18" x14ac:dyDescent="0.25">
      <c r="A70" s="11"/>
      <c r="B70" s="11"/>
      <c r="C70" s="3"/>
      <c r="D70" s="3"/>
      <c r="E70" s="12"/>
      <c r="F70" s="54"/>
      <c r="G70" s="54"/>
      <c r="H70" s="54"/>
      <c r="I70" s="21"/>
      <c r="J70" s="21"/>
      <c r="K70" s="86">
        <f t="shared" si="0"/>
        <v>0</v>
      </c>
      <c r="L70" s="86">
        <f t="shared" si="1"/>
        <v>0</v>
      </c>
      <c r="M70" s="85"/>
      <c r="N70" s="85"/>
      <c r="O70" s="29"/>
      <c r="P70" s="29"/>
      <c r="Q70" s="31"/>
      <c r="R70" s="29"/>
    </row>
    <row r="71" spans="1:18" x14ac:dyDescent="0.25">
      <c r="A71" s="11"/>
      <c r="B71" s="11"/>
      <c r="C71" s="13"/>
      <c r="D71" s="13"/>
      <c r="E71" s="12"/>
      <c r="F71" s="54"/>
      <c r="G71" s="54"/>
      <c r="H71" s="54"/>
      <c r="I71" s="21"/>
      <c r="J71" s="21"/>
      <c r="K71" s="86">
        <f t="shared" si="0"/>
        <v>0</v>
      </c>
      <c r="L71" s="86">
        <f t="shared" si="1"/>
        <v>0</v>
      </c>
      <c r="M71" s="85"/>
      <c r="N71" s="85"/>
      <c r="O71" s="29"/>
      <c r="P71" s="29"/>
      <c r="Q71" s="31"/>
      <c r="R71" s="29"/>
    </row>
    <row r="72" spans="1:18" x14ac:dyDescent="0.25">
      <c r="A72" s="11"/>
      <c r="B72" s="11"/>
      <c r="C72" s="13"/>
      <c r="D72" s="13"/>
      <c r="E72" s="12"/>
      <c r="F72" s="54"/>
      <c r="G72" s="54"/>
      <c r="H72" s="54"/>
      <c r="I72" s="21"/>
      <c r="J72" s="21"/>
      <c r="K72" s="86">
        <f t="shared" si="0"/>
        <v>0</v>
      </c>
      <c r="L72" s="86">
        <f t="shared" si="1"/>
        <v>0</v>
      </c>
      <c r="M72" s="85"/>
      <c r="N72" s="85"/>
      <c r="O72" s="29"/>
      <c r="P72" s="29"/>
      <c r="Q72" s="31"/>
      <c r="R72" s="29"/>
    </row>
    <row r="73" spans="1:18" ht="14.25" x14ac:dyDescent="0.3">
      <c r="A73" s="11"/>
      <c r="B73" s="11"/>
      <c r="C73" s="11"/>
      <c r="D73" s="11"/>
      <c r="E73" s="15"/>
      <c r="F73" s="54"/>
      <c r="G73" s="54"/>
      <c r="H73" s="54"/>
      <c r="I73" s="21"/>
      <c r="J73" s="21"/>
      <c r="K73" s="86">
        <f t="shared" si="0"/>
        <v>0</v>
      </c>
      <c r="L73" s="86">
        <f t="shared" si="1"/>
        <v>0</v>
      </c>
      <c r="M73" s="85"/>
      <c r="N73" s="85"/>
      <c r="O73" s="29"/>
      <c r="P73" s="29"/>
      <c r="Q73" s="31"/>
      <c r="R73" s="3"/>
    </row>
    <row r="74" spans="1:18" ht="14.25" x14ac:dyDescent="0.3">
      <c r="A74" s="11"/>
      <c r="B74" s="11"/>
      <c r="C74" s="11"/>
      <c r="D74" s="11"/>
      <c r="E74" s="15"/>
      <c r="F74" s="54"/>
      <c r="G74" s="54"/>
      <c r="H74" s="54"/>
      <c r="I74" s="21"/>
      <c r="J74" s="21"/>
      <c r="K74" s="86">
        <f t="shared" si="0"/>
        <v>0</v>
      </c>
      <c r="L74" s="86">
        <f t="shared" si="1"/>
        <v>0</v>
      </c>
      <c r="M74" s="85"/>
      <c r="N74" s="85"/>
      <c r="O74" s="29"/>
      <c r="P74" s="29"/>
      <c r="Q74" s="31"/>
      <c r="R74" s="3"/>
    </row>
    <row r="75" spans="1:18" ht="14.25" x14ac:dyDescent="0.3">
      <c r="A75" s="11"/>
      <c r="B75" s="11"/>
      <c r="C75" s="11"/>
      <c r="D75" s="11"/>
      <c r="E75" s="15"/>
      <c r="F75" s="54"/>
      <c r="G75" s="54"/>
      <c r="H75" s="54"/>
      <c r="I75" s="21"/>
      <c r="J75" s="21"/>
      <c r="K75" s="86">
        <f t="shared" ref="K75:K79" si="2">ROUND($J75/$K$8,0)</f>
        <v>0</v>
      </c>
      <c r="L75" s="86">
        <f t="shared" ref="L75:L79" si="3">ROUND($K75*$L$8,0)</f>
        <v>0</v>
      </c>
      <c r="M75" s="85"/>
      <c r="N75" s="85"/>
      <c r="O75" s="29"/>
      <c r="P75" s="29"/>
      <c r="Q75" s="31"/>
      <c r="R75" s="3"/>
    </row>
    <row r="76" spans="1:18" ht="14.25" x14ac:dyDescent="0.3">
      <c r="A76" s="11"/>
      <c r="B76" s="11"/>
      <c r="C76" s="11"/>
      <c r="D76" s="11"/>
      <c r="E76" s="15"/>
      <c r="F76" s="54"/>
      <c r="G76" s="54"/>
      <c r="H76" s="54"/>
      <c r="I76" s="21"/>
      <c r="J76" s="21"/>
      <c r="K76" s="86">
        <f t="shared" si="2"/>
        <v>0</v>
      </c>
      <c r="L76" s="86">
        <f t="shared" si="3"/>
        <v>0</v>
      </c>
      <c r="M76" s="85"/>
      <c r="N76" s="85"/>
      <c r="O76" s="29"/>
      <c r="P76" s="29"/>
      <c r="Q76" s="31"/>
      <c r="R76" s="3"/>
    </row>
    <row r="77" spans="1:18" ht="14.25" x14ac:dyDescent="0.3">
      <c r="A77" s="11"/>
      <c r="B77" s="11"/>
      <c r="C77" s="11"/>
      <c r="D77" s="11"/>
      <c r="E77" s="15"/>
      <c r="F77" s="54"/>
      <c r="G77" s="54"/>
      <c r="H77" s="54"/>
      <c r="I77" s="21"/>
      <c r="J77" s="21"/>
      <c r="K77" s="86">
        <f t="shared" si="2"/>
        <v>0</v>
      </c>
      <c r="L77" s="86">
        <f t="shared" si="3"/>
        <v>0</v>
      </c>
      <c r="M77" s="85"/>
      <c r="N77" s="85"/>
      <c r="O77" s="29"/>
      <c r="P77" s="29"/>
      <c r="Q77" s="31"/>
      <c r="R77" s="3"/>
    </row>
    <row r="78" spans="1:18" ht="14.25" x14ac:dyDescent="0.3">
      <c r="A78" s="11"/>
      <c r="B78" s="11"/>
      <c r="C78" s="11"/>
      <c r="D78" s="11"/>
      <c r="E78" s="15"/>
      <c r="F78" s="54"/>
      <c r="G78" s="54"/>
      <c r="H78" s="54"/>
      <c r="I78" s="21"/>
      <c r="J78" s="21"/>
      <c r="K78" s="86">
        <f t="shared" si="2"/>
        <v>0</v>
      </c>
      <c r="L78" s="86">
        <f t="shared" si="3"/>
        <v>0</v>
      </c>
      <c r="M78" s="85"/>
      <c r="N78" s="85"/>
      <c r="O78" s="29"/>
      <c r="P78" s="29"/>
      <c r="Q78" s="31"/>
      <c r="R78" s="3"/>
    </row>
    <row r="79" spans="1:18" ht="14.25" x14ac:dyDescent="0.3">
      <c r="A79" s="11"/>
      <c r="B79" s="11"/>
      <c r="C79" s="11"/>
      <c r="D79" s="11"/>
      <c r="E79" s="15"/>
      <c r="F79" s="54"/>
      <c r="G79" s="54"/>
      <c r="H79" s="54"/>
      <c r="I79" s="21"/>
      <c r="J79" s="21"/>
      <c r="K79" s="86">
        <f t="shared" si="2"/>
        <v>0</v>
      </c>
      <c r="L79" s="86">
        <f t="shared" si="3"/>
        <v>0</v>
      </c>
      <c r="M79" s="85"/>
      <c r="N79" s="85"/>
      <c r="O79" s="29"/>
      <c r="P79" s="29"/>
      <c r="Q79" s="31"/>
      <c r="R79" s="3"/>
    </row>
    <row r="80" spans="1:18" ht="15" x14ac:dyDescent="0.3">
      <c r="A80" s="11"/>
      <c r="B80" s="11"/>
      <c r="C80" s="11"/>
      <c r="D80" s="11"/>
      <c r="E80" s="22" t="s">
        <v>20</v>
      </c>
      <c r="F80" s="13"/>
      <c r="G80" s="13"/>
      <c r="H80" s="14"/>
      <c r="I80" s="20"/>
      <c r="J80" s="10">
        <f>SUBTOTAL(109,J10:J79)</f>
        <v>135000</v>
      </c>
      <c r="K80" s="10">
        <f t="shared" ref="K80:M80" si="4">SUBTOTAL(109,K10:K79)</f>
        <v>131068</v>
      </c>
      <c r="L80" s="10">
        <f t="shared" si="4"/>
        <v>3932</v>
      </c>
      <c r="M80" s="10">
        <f t="shared" si="4"/>
        <v>0</v>
      </c>
      <c r="N80" s="10"/>
      <c r="O80" s="3"/>
      <c r="P80" s="3"/>
      <c r="Q80" s="31"/>
      <c r="R80" s="3"/>
    </row>
    <row r="86" spans="7:7" ht="15" x14ac:dyDescent="0.3">
      <c r="G86" s="19"/>
    </row>
  </sheetData>
  <autoFilter ref="A9:R79"/>
  <dataValidations count="3">
    <dataValidation type="list" allowBlank="1" showInputMessage="1" showErrorMessage="1" sqref="F10:F79">
      <formula1>" APR,MAY,JUN,JUL,AUG,SEP,OCT,NOV,DEC,JAN,FEB,MAR"</formula1>
    </dataValidation>
    <dataValidation type="list" allowBlank="1" showInputMessage="1" showErrorMessage="1" sqref="G10:G79">
      <formula1>" Q1,Q2,Q3,Q4"</formula1>
    </dataValidation>
    <dataValidation type="list" allowBlank="1" showInputMessage="1" showErrorMessage="1" sqref="H10:H79">
      <formula1>$J$1:$J$6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</vt:lpstr>
      <vt:lpstr>REPORT</vt:lpstr>
      <vt:lpstr>TDS NON SALARY</vt:lpstr>
      <vt:lpstr>TDS SALARY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2012-10-12T12:25:48Z</dcterms:modified>
</cp:coreProperties>
</file>