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5480" tabRatio="500"/>
  </bookViews>
  <sheets>
    <sheet name="for 5 years" sheetId="1" r:id="rId1"/>
    <sheet name="for 6 years" sheetId="2" r:id="rId2"/>
    <sheet name="for 7 years" sheetId="3" r:id="rId3"/>
    <sheet name="for 8 years" sheetId="4" r:id="rId4"/>
    <sheet name="for 9 years" sheetId="5" r:id="rId5"/>
    <sheet name="for 10 years" sheetId="6" r:id="rId6"/>
    <sheet name="for 11 years" sheetId="7" r:id="rId7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7" l="1"/>
  <c r="D16" i="7"/>
  <c r="D15" i="7"/>
  <c r="G4" i="7"/>
  <c r="D14" i="7"/>
  <c r="G5" i="7"/>
  <c r="D13" i="7"/>
  <c r="G6" i="6"/>
  <c r="D16" i="6"/>
  <c r="D15" i="6"/>
  <c r="G4" i="6"/>
  <c r="D14" i="6"/>
  <c r="G5" i="6"/>
  <c r="D13" i="6"/>
  <c r="G6" i="5"/>
  <c r="D16" i="5"/>
  <c r="D15" i="5"/>
  <c r="G4" i="5"/>
  <c r="D14" i="5"/>
  <c r="G5" i="5"/>
  <c r="D13" i="5"/>
  <c r="G6" i="4"/>
  <c r="D16" i="4"/>
  <c r="D15" i="4"/>
  <c r="G4" i="4"/>
  <c r="D14" i="4"/>
  <c r="G5" i="4"/>
  <c r="D13" i="4"/>
  <c r="G6" i="3"/>
  <c r="D16" i="3"/>
  <c r="D15" i="3"/>
  <c r="G4" i="3"/>
  <c r="D14" i="3"/>
  <c r="G5" i="3"/>
  <c r="D13" i="3"/>
  <c r="G6" i="2"/>
  <c r="D16" i="2"/>
  <c r="D15" i="2"/>
  <c r="G4" i="2"/>
  <c r="D14" i="2"/>
  <c r="G5" i="2"/>
  <c r="D13" i="2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C20" i="6"/>
  <c r="C21" i="6"/>
  <c r="C22" i="6"/>
  <c r="C23" i="6"/>
  <c r="C24" i="6"/>
  <c r="C25" i="6"/>
  <c r="C26" i="6"/>
  <c r="C27" i="6"/>
  <c r="C28" i="6"/>
  <c r="C29" i="6"/>
  <c r="C30" i="6"/>
  <c r="C31" i="6"/>
  <c r="B20" i="6"/>
  <c r="B21" i="6"/>
  <c r="B22" i="6"/>
  <c r="B23" i="6"/>
  <c r="B24" i="6"/>
  <c r="B25" i="6"/>
  <c r="B26" i="6"/>
  <c r="B27" i="6"/>
  <c r="B28" i="6"/>
  <c r="B29" i="6"/>
  <c r="B30" i="6"/>
  <c r="B31" i="6"/>
  <c r="C20" i="5"/>
  <c r="C21" i="5"/>
  <c r="C22" i="5"/>
  <c r="C23" i="5"/>
  <c r="C24" i="5"/>
  <c r="C25" i="5"/>
  <c r="C26" i="5"/>
  <c r="C27" i="5"/>
  <c r="C28" i="5"/>
  <c r="C29" i="5"/>
  <c r="C30" i="5"/>
  <c r="B20" i="5"/>
  <c r="B21" i="5"/>
  <c r="B22" i="5"/>
  <c r="B23" i="5"/>
  <c r="B24" i="5"/>
  <c r="B25" i="5"/>
  <c r="B26" i="5"/>
  <c r="B27" i="5"/>
  <c r="B28" i="5"/>
  <c r="B29" i="5"/>
  <c r="B30" i="5"/>
  <c r="C20" i="4"/>
  <c r="C21" i="4"/>
  <c r="C22" i="4"/>
  <c r="C23" i="4"/>
  <c r="C24" i="4"/>
  <c r="C25" i="4"/>
  <c r="C26" i="4"/>
  <c r="C27" i="4"/>
  <c r="C28" i="4"/>
  <c r="C29" i="4"/>
  <c r="B20" i="4"/>
  <c r="B21" i="4"/>
  <c r="B22" i="4"/>
  <c r="B23" i="4"/>
  <c r="B24" i="4"/>
  <c r="B25" i="4"/>
  <c r="B26" i="4"/>
  <c r="B27" i="4"/>
  <c r="B28" i="4"/>
  <c r="B29" i="4"/>
  <c r="C20" i="3"/>
  <c r="C21" i="3"/>
  <c r="C22" i="3"/>
  <c r="C23" i="3"/>
  <c r="C24" i="3"/>
  <c r="C25" i="3"/>
  <c r="C26" i="3"/>
  <c r="C27" i="3"/>
  <c r="C28" i="3"/>
  <c r="B20" i="3"/>
  <c r="B21" i="3"/>
  <c r="B22" i="3"/>
  <c r="B23" i="3"/>
  <c r="B24" i="3"/>
  <c r="B25" i="3"/>
  <c r="B26" i="3"/>
  <c r="B27" i="3"/>
  <c r="B28" i="3"/>
  <c r="C20" i="2"/>
  <c r="C21" i="2"/>
  <c r="C22" i="2"/>
  <c r="C23" i="2"/>
  <c r="C24" i="2"/>
  <c r="C25" i="2"/>
  <c r="C26" i="2"/>
  <c r="C27" i="2"/>
  <c r="B25" i="2"/>
  <c r="B26" i="2"/>
  <c r="B20" i="2"/>
  <c r="B21" i="2"/>
  <c r="B22" i="2"/>
  <c r="B23" i="2"/>
  <c r="B24" i="2"/>
  <c r="B27" i="2"/>
  <c r="G6" i="1"/>
  <c r="D16" i="1"/>
  <c r="D15" i="1"/>
  <c r="C20" i="1"/>
  <c r="C21" i="1"/>
  <c r="C22" i="1"/>
  <c r="C23" i="1"/>
  <c r="C24" i="1"/>
  <c r="C25" i="1"/>
  <c r="C26" i="1"/>
  <c r="B20" i="1"/>
  <c r="B21" i="1"/>
  <c r="B22" i="1"/>
  <c r="B23" i="1"/>
  <c r="B24" i="1"/>
  <c r="B25" i="1"/>
  <c r="B26" i="1"/>
  <c r="G5" i="1"/>
  <c r="D13" i="1"/>
  <c r="G4" i="1"/>
  <c r="D14" i="1"/>
</calcChain>
</file>

<file path=xl/sharedStrings.xml><?xml version="1.0" encoding="utf-8"?>
<sst xmlns="http://schemas.openxmlformats.org/spreadsheetml/2006/main" count="140" uniqueCount="25">
  <si>
    <t>rate of interest</t>
  </si>
  <si>
    <t>time of FD(in years)</t>
  </si>
  <si>
    <t>amount of FD</t>
  </si>
  <si>
    <t>maturity value</t>
  </si>
  <si>
    <t>maturing date of FD</t>
  </si>
  <si>
    <t>no. of quarters to be taken</t>
  </si>
  <si>
    <t>total months of 1st yr</t>
  </si>
  <si>
    <t>years</t>
  </si>
  <si>
    <t>acc. Int</t>
  </si>
  <si>
    <t>FD for 5 years</t>
  </si>
  <si>
    <t>total</t>
  </si>
  <si>
    <t>FD for 6 years</t>
  </si>
  <si>
    <t>FD for 7 years</t>
  </si>
  <si>
    <t>FD for 8 years</t>
  </si>
  <si>
    <t>FD for 9 years</t>
  </si>
  <si>
    <t>FD for 10 years</t>
  </si>
  <si>
    <t>FD for 11 years</t>
  </si>
  <si>
    <t xml:space="preserve">Calculation of accrued interest on FDR </t>
  </si>
  <si>
    <t xml:space="preserve">Working </t>
  </si>
  <si>
    <t>Results</t>
  </si>
  <si>
    <t>Financial year ending date</t>
  </si>
  <si>
    <t>purchasing date of FD</t>
  </si>
  <si>
    <t>accrued int.</t>
  </si>
  <si>
    <t>Enter fields marked in yellow</t>
  </si>
  <si>
    <r>
      <t>(</t>
    </r>
    <r>
      <rPr>
        <i/>
        <sz val="15"/>
        <color theme="1"/>
        <rFont val="Calibri"/>
      </rPr>
      <t>mm/dd/yy)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</si>
</sst>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5"/>
      <color theme="1"/>
      <name val="Calibri"/>
      <scheme val="minor"/>
    </font>
    <font>
      <sz val="15"/>
      <color theme="1"/>
      <name val="Calibri"/>
      <scheme val="minor"/>
    </font>
    <font>
      <b/>
      <sz val="15"/>
      <color theme="1"/>
      <name val="Calibri"/>
    </font>
    <font>
      <sz val="15"/>
      <color theme="1"/>
      <name val="Calibri"/>
    </font>
    <font>
      <i/>
      <sz val="15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D78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0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4" xfId="0" applyFont="1" applyBorder="1"/>
    <xf numFmtId="0" fontId="5" fillId="0" borderId="5" xfId="0" applyFont="1" applyBorder="1"/>
    <xf numFmtId="16" fontId="5" fillId="0" borderId="4" xfId="0" applyNumberFormat="1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8" xfId="0" applyFont="1" applyBorder="1"/>
    <xf numFmtId="43" fontId="4" fillId="0" borderId="0" xfId="33" applyFont="1"/>
    <xf numFmtId="14" fontId="5" fillId="0" borderId="0" xfId="0" applyNumberFormat="1" applyFont="1"/>
    <xf numFmtId="43" fontId="5" fillId="0" borderId="0" xfId="0" applyNumberFormat="1" applyFont="1"/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center"/>
    </xf>
    <xf numFmtId="16" fontId="7" fillId="0" borderId="4" xfId="0" applyNumberFormat="1" applyFont="1" applyBorder="1" applyAlignment="1">
      <alignment horizontal="left" vertical="top"/>
    </xf>
    <xf numFmtId="43" fontId="7" fillId="0" borderId="5" xfId="33" applyFont="1" applyBorder="1" applyAlignment="1">
      <alignment horizontal="center"/>
    </xf>
    <xf numFmtId="16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1" fontId="7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left" vertical="top"/>
    </xf>
    <xf numFmtId="43" fontId="7" fillId="0" borderId="0" xfId="0" applyNumberFormat="1" applyFont="1" applyAlignment="1">
      <alignment horizontal="left" vertical="top"/>
    </xf>
    <xf numFmtId="9" fontId="7" fillId="2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3" fontId="7" fillId="2" borderId="5" xfId="33" applyFont="1" applyFill="1" applyBorder="1" applyAlignment="1">
      <alignment horizontal="center"/>
    </xf>
    <xf numFmtId="16" fontId="7" fillId="2" borderId="5" xfId="0" applyNumberFormat="1" applyFont="1" applyFill="1" applyBorder="1" applyAlignment="1">
      <alignment horizontal="center"/>
    </xf>
    <xf numFmtId="16" fontId="7" fillId="2" borderId="8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43" fontId="7" fillId="0" borderId="0" xfId="33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0" applyNumberFormat="1" applyFont="1" applyAlignment="1">
      <alignment horizontal="center" vertical="center"/>
    </xf>
  </cellXfs>
  <cellStyles count="204">
    <cellStyle name="Comma" xfId="3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C7" sqref="C7:C8"/>
    </sheetView>
  </sheetViews>
  <sheetFormatPr baseColWidth="10" defaultRowHeight="19" x14ac:dyDescent="0"/>
  <cols>
    <col min="1" max="1" width="10.83203125" style="16" customWidth="1"/>
    <col min="2" max="2" width="18" style="16" customWidth="1"/>
    <col min="3" max="3" width="23" style="16" bestFit="1" customWidth="1"/>
    <col min="4" max="4" width="23.83203125" style="17" customWidth="1"/>
    <col min="5" max="6" width="10.83203125" style="16"/>
    <col min="7" max="7" width="11" style="16" customWidth="1"/>
    <col min="8" max="16384" width="10.83203125" style="16"/>
  </cols>
  <sheetData>
    <row r="1" spans="1:11">
      <c r="A1" s="15" t="s">
        <v>17</v>
      </c>
    </row>
    <row r="2" spans="1:11">
      <c r="A2" s="15" t="s">
        <v>9</v>
      </c>
    </row>
    <row r="3" spans="1:11">
      <c r="A3" s="41" t="s">
        <v>23</v>
      </c>
      <c r="B3" s="18"/>
      <c r="C3" s="18"/>
      <c r="D3" s="19"/>
      <c r="G3" s="20" t="s">
        <v>18</v>
      </c>
      <c r="H3" s="18"/>
      <c r="I3" s="18"/>
      <c r="J3" s="18"/>
      <c r="K3" s="21"/>
    </row>
    <row r="4" spans="1:11">
      <c r="A4" s="22" t="s">
        <v>0</v>
      </c>
      <c r="B4" s="23"/>
      <c r="C4" s="23"/>
      <c r="D4" s="36">
        <v>8.7499999999999994E-2</v>
      </c>
      <c r="G4" s="22">
        <f>D5*4</f>
        <v>20</v>
      </c>
      <c r="H4" s="23"/>
      <c r="I4" s="23"/>
      <c r="J4" s="23"/>
      <c r="K4" s="24"/>
    </row>
    <row r="5" spans="1:11">
      <c r="A5" s="22" t="s">
        <v>1</v>
      </c>
      <c r="B5" s="23"/>
      <c r="C5" s="23"/>
      <c r="D5" s="37">
        <v>5</v>
      </c>
      <c r="G5" s="26">
        <f>D5*365</f>
        <v>1825</v>
      </c>
      <c r="H5" s="23"/>
      <c r="I5" s="23"/>
      <c r="J5" s="23"/>
      <c r="K5" s="24"/>
    </row>
    <row r="6" spans="1:11">
      <c r="A6" s="22" t="s">
        <v>2</v>
      </c>
      <c r="B6" s="23"/>
      <c r="C6" s="23"/>
      <c r="D6" s="38">
        <v>500000</v>
      </c>
      <c r="G6" s="22">
        <f>(31+28+31+30+31+30+31+31+30+31+30+31)/12</f>
        <v>30.416666666666668</v>
      </c>
      <c r="H6" s="23"/>
      <c r="I6" s="23"/>
      <c r="J6" s="23"/>
      <c r="K6" s="24"/>
    </row>
    <row r="7" spans="1:11">
      <c r="A7" s="22" t="s">
        <v>20</v>
      </c>
      <c r="B7" s="23"/>
      <c r="C7" s="23" t="s">
        <v>24</v>
      </c>
      <c r="D7" s="39">
        <v>41364</v>
      </c>
      <c r="G7" s="22"/>
      <c r="H7" s="23"/>
      <c r="I7" s="23"/>
      <c r="J7" s="23"/>
      <c r="K7" s="24"/>
    </row>
    <row r="8" spans="1:11">
      <c r="A8" s="29" t="s">
        <v>21</v>
      </c>
      <c r="B8" s="30"/>
      <c r="C8" s="23" t="s">
        <v>24</v>
      </c>
      <c r="D8" s="40">
        <v>41115</v>
      </c>
      <c r="G8" s="29"/>
      <c r="H8" s="30"/>
      <c r="I8" s="30"/>
      <c r="J8" s="30"/>
      <c r="K8" s="31"/>
    </row>
    <row r="12" spans="1:11">
      <c r="A12" s="20" t="s">
        <v>19</v>
      </c>
      <c r="B12" s="18"/>
      <c r="C12" s="18"/>
      <c r="D12" s="19"/>
    </row>
    <row r="13" spans="1:11">
      <c r="A13" s="22" t="s">
        <v>4</v>
      </c>
      <c r="B13" s="23"/>
      <c r="C13" s="23"/>
      <c r="D13" s="28">
        <f>D8+G5</f>
        <v>42940</v>
      </c>
    </row>
    <row r="14" spans="1:11">
      <c r="A14" s="22" t="s">
        <v>3</v>
      </c>
      <c r="B14" s="23"/>
      <c r="C14" s="23"/>
      <c r="D14" s="27">
        <f>D6*((1+(D4/4))^G4)</f>
        <v>770771.22191113071</v>
      </c>
    </row>
    <row r="15" spans="1:11">
      <c r="A15" s="22" t="s">
        <v>5</v>
      </c>
      <c r="B15" s="23"/>
      <c r="C15" s="23"/>
      <c r="D15" s="25">
        <f>IF(D16&gt;=10.5,(4),(IF(D16&gt;=7.5,(3),(IF(D16&gt;=4.5,(2),(IF(D16&gt;=1.5,(1),(0))))))))</f>
        <v>3</v>
      </c>
    </row>
    <row r="16" spans="1:11">
      <c r="A16" s="29" t="s">
        <v>6</v>
      </c>
      <c r="B16" s="30"/>
      <c r="C16" s="30"/>
      <c r="D16" s="32">
        <f>(D7-D8+1)/G6</f>
        <v>8.2191780821917799</v>
      </c>
    </row>
    <row r="19" spans="1:7" s="15" customFormat="1">
      <c r="A19" s="15" t="s">
        <v>7</v>
      </c>
      <c r="B19" s="15" t="s">
        <v>22</v>
      </c>
      <c r="C19" s="15" t="s">
        <v>3</v>
      </c>
      <c r="D19" s="33"/>
      <c r="G19" s="34"/>
    </row>
    <row r="20" spans="1:7">
      <c r="A20" s="42">
        <v>1</v>
      </c>
      <c r="B20" s="43">
        <f>C20-D6</f>
        <v>33535.507202148554</v>
      </c>
      <c r="C20" s="43">
        <f>D6*(1+D4/4)^D15</f>
        <v>533535.50720214855</v>
      </c>
    </row>
    <row r="21" spans="1:7">
      <c r="A21" s="42">
        <v>2</v>
      </c>
      <c r="B21" s="43">
        <f t="shared" ref="B21:B25" si="0">C21-C20</f>
        <v>48238.648701997939</v>
      </c>
      <c r="C21" s="43">
        <f>C20*(1+D4/4)^4</f>
        <v>581774.15590414649</v>
      </c>
    </row>
    <row r="22" spans="1:7">
      <c r="A22" s="42">
        <v>3</v>
      </c>
      <c r="B22" s="43">
        <f t="shared" si="0"/>
        <v>52600.058949644561</v>
      </c>
      <c r="C22" s="43">
        <f>C21*(1+D4/4)^4</f>
        <v>634374.21485379105</v>
      </c>
    </row>
    <row r="23" spans="1:7">
      <c r="A23" s="42">
        <v>4</v>
      </c>
      <c r="B23" s="43">
        <f t="shared" si="0"/>
        <v>57355.798223085119</v>
      </c>
      <c r="C23" s="43">
        <f>C22*(1+D4/4)^4</f>
        <v>691730.01307687617</v>
      </c>
    </row>
    <row r="24" spans="1:7">
      <c r="A24" s="42">
        <v>5</v>
      </c>
      <c r="B24" s="43">
        <f t="shared" si="0"/>
        <v>62541.519068572903</v>
      </c>
      <c r="C24" s="43">
        <f>C23*(1+D4/4)^4</f>
        <v>754271.53214544908</v>
      </c>
    </row>
    <row r="25" spans="1:7">
      <c r="A25" s="42">
        <v>6</v>
      </c>
      <c r="B25" s="43">
        <f t="shared" si="0"/>
        <v>16499.689765681745</v>
      </c>
      <c r="C25" s="43">
        <f>C24*((1+D4/4)^(4-D15))</f>
        <v>770771.22191113082</v>
      </c>
    </row>
    <row r="26" spans="1:7" s="15" customFormat="1">
      <c r="A26" s="44" t="s">
        <v>10</v>
      </c>
      <c r="B26" s="45">
        <f>SUM(B20:B25)</f>
        <v>270771.22191113082</v>
      </c>
      <c r="C26" s="45">
        <f>SUM(C20:C25)</f>
        <v>3966456.6450935421</v>
      </c>
      <c r="D26" s="33"/>
    </row>
    <row r="27" spans="1:7">
      <c r="B27" s="35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7" sqref="C7:C8"/>
    </sheetView>
  </sheetViews>
  <sheetFormatPr baseColWidth="10" defaultRowHeight="19" x14ac:dyDescent="0"/>
  <cols>
    <col min="1" max="1" width="10.83203125" style="2" customWidth="1"/>
    <col min="2" max="2" width="18" style="2" customWidth="1"/>
    <col min="3" max="3" width="19.83203125" style="2" customWidth="1"/>
    <col min="4" max="4" width="23.83203125" style="2" customWidth="1"/>
    <col min="5" max="6" width="10.83203125" style="2"/>
    <col min="7" max="7" width="11" style="2" customWidth="1"/>
    <col min="8" max="16384" width="10.83203125" style="2"/>
  </cols>
  <sheetData>
    <row r="1" spans="1:11">
      <c r="A1" s="15" t="s">
        <v>17</v>
      </c>
    </row>
    <row r="2" spans="1:11">
      <c r="A2" s="2" t="s">
        <v>11</v>
      </c>
    </row>
    <row r="3" spans="1:11">
      <c r="A3" s="41" t="s">
        <v>23</v>
      </c>
      <c r="B3" s="18"/>
      <c r="C3" s="18"/>
      <c r="D3" s="19"/>
      <c r="G3" s="20" t="s">
        <v>18</v>
      </c>
      <c r="H3" s="3"/>
      <c r="I3" s="3"/>
      <c r="J3" s="3"/>
      <c r="K3" s="4"/>
    </row>
    <row r="4" spans="1:11">
      <c r="A4" s="22" t="s">
        <v>0</v>
      </c>
      <c r="B4" s="23"/>
      <c r="C4" s="23"/>
      <c r="D4" s="36">
        <v>0.14000000000000001</v>
      </c>
      <c r="G4" s="6">
        <f>D5*4</f>
        <v>24</v>
      </c>
      <c r="H4" s="5"/>
      <c r="I4" s="5"/>
      <c r="J4" s="5"/>
      <c r="K4" s="7"/>
    </row>
    <row r="5" spans="1:11">
      <c r="A5" s="22" t="s">
        <v>1</v>
      </c>
      <c r="B5" s="23"/>
      <c r="C5" s="23"/>
      <c r="D5" s="37">
        <v>6</v>
      </c>
      <c r="G5" s="8">
        <f>D5*365</f>
        <v>2190</v>
      </c>
      <c r="H5" s="5"/>
      <c r="I5" s="5"/>
      <c r="J5" s="5"/>
      <c r="K5" s="7"/>
    </row>
    <row r="6" spans="1:11">
      <c r="A6" s="22" t="s">
        <v>2</v>
      </c>
      <c r="B6" s="23"/>
      <c r="C6" s="23"/>
      <c r="D6" s="38">
        <v>100000</v>
      </c>
      <c r="G6" s="6">
        <f>(31+28+31+30+31+30+31+31+30+31+30+31)/12</f>
        <v>30.416666666666668</v>
      </c>
      <c r="H6" s="5"/>
      <c r="I6" s="5"/>
      <c r="J6" s="5"/>
      <c r="K6" s="7"/>
    </row>
    <row r="7" spans="1:11">
      <c r="A7" s="22" t="s">
        <v>20</v>
      </c>
      <c r="B7" s="23"/>
      <c r="C7" s="23" t="s">
        <v>24</v>
      </c>
      <c r="D7" s="39">
        <v>41364</v>
      </c>
      <c r="G7" s="6"/>
      <c r="H7" s="5"/>
      <c r="I7" s="5"/>
      <c r="J7" s="5"/>
      <c r="K7" s="7"/>
    </row>
    <row r="8" spans="1:11">
      <c r="A8" s="29" t="s">
        <v>21</v>
      </c>
      <c r="B8" s="30"/>
      <c r="C8" s="23" t="s">
        <v>24</v>
      </c>
      <c r="D8" s="40">
        <v>41115</v>
      </c>
      <c r="G8" s="10"/>
      <c r="H8" s="9"/>
      <c r="I8" s="9"/>
      <c r="J8" s="9"/>
      <c r="K8" s="11"/>
    </row>
    <row r="9" spans="1:11">
      <c r="A9" s="16"/>
      <c r="B9" s="16"/>
      <c r="C9" s="16"/>
      <c r="D9" s="17"/>
    </row>
    <row r="10" spans="1:11">
      <c r="A10" s="16"/>
      <c r="B10" s="16"/>
      <c r="C10" s="16"/>
      <c r="D10" s="17"/>
    </row>
    <row r="11" spans="1:11">
      <c r="A11" s="16"/>
      <c r="B11" s="16"/>
      <c r="C11" s="16"/>
      <c r="D11" s="17"/>
    </row>
    <row r="12" spans="1:11">
      <c r="A12" s="20" t="s">
        <v>19</v>
      </c>
      <c r="B12" s="18"/>
      <c r="C12" s="18"/>
      <c r="D12" s="19"/>
    </row>
    <row r="13" spans="1:11">
      <c r="A13" s="22" t="s">
        <v>4</v>
      </c>
      <c r="B13" s="23"/>
      <c r="C13" s="23"/>
      <c r="D13" s="28">
        <f>D8+G5</f>
        <v>43305</v>
      </c>
    </row>
    <row r="14" spans="1:11">
      <c r="A14" s="22" t="s">
        <v>3</v>
      </c>
      <c r="B14" s="23"/>
      <c r="C14" s="23"/>
      <c r="D14" s="27">
        <f>D6*((1+(D4/4))^G4)</f>
        <v>228332.84872145313</v>
      </c>
    </row>
    <row r="15" spans="1:11">
      <c r="A15" s="22" t="s">
        <v>5</v>
      </c>
      <c r="B15" s="23"/>
      <c r="C15" s="23"/>
      <c r="D15" s="25">
        <f>IF(D16&gt;=10.5,(4),(IF(D16&gt;=7.5,(3),(IF(D16&gt;=4.5,(2),(IF(D16&gt;=1.5,(1),(0))))))))</f>
        <v>3</v>
      </c>
    </row>
    <row r="16" spans="1:11">
      <c r="A16" s="29" t="s">
        <v>6</v>
      </c>
      <c r="B16" s="30"/>
      <c r="C16" s="30"/>
      <c r="D16" s="32">
        <f>(D7-D8+1)/G6</f>
        <v>8.2191780821917799</v>
      </c>
    </row>
    <row r="19" spans="1:7">
      <c r="A19" s="2" t="s">
        <v>7</v>
      </c>
      <c r="B19" s="2" t="s">
        <v>8</v>
      </c>
      <c r="C19" s="2" t="s">
        <v>3</v>
      </c>
      <c r="G19" s="13"/>
    </row>
    <row r="20" spans="1:7">
      <c r="A20" s="2">
        <v>1</v>
      </c>
      <c r="B20" s="12">
        <f>C20-D6</f>
        <v>10871.787499999977</v>
      </c>
      <c r="C20" s="12">
        <f>D6*(1+D4/4)^D15</f>
        <v>110871.78749999998</v>
      </c>
    </row>
    <row r="21" spans="1:7">
      <c r="A21" s="2">
        <v>2</v>
      </c>
      <c r="B21" s="12">
        <f t="shared" ref="B21:B26" si="0">C21-C20</f>
        <v>16356.138776657332</v>
      </c>
      <c r="C21" s="12">
        <f>C20*(1+D4/4)^4</f>
        <v>127227.92627665731</v>
      </c>
    </row>
    <row r="22" spans="1:7">
      <c r="A22" s="2">
        <v>3</v>
      </c>
      <c r="B22" s="12">
        <f t="shared" si="0"/>
        <v>18769.045447628727</v>
      </c>
      <c r="C22" s="12">
        <f>C21*(1+D4/4)^4</f>
        <v>145996.97172428604</v>
      </c>
    </row>
    <row r="23" spans="1:7">
      <c r="A23" s="2">
        <v>4</v>
      </c>
      <c r="B23" s="12">
        <f t="shared" si="0"/>
        <v>21537.911350929906</v>
      </c>
      <c r="C23" s="12">
        <f>C22*(1+D4/4)^4</f>
        <v>167534.88307521594</v>
      </c>
    </row>
    <row r="24" spans="1:7">
      <c r="A24" s="2">
        <v>5</v>
      </c>
      <c r="B24" s="12">
        <f t="shared" si="0"/>
        <v>24715.248660614336</v>
      </c>
      <c r="C24" s="12">
        <f>C23*(1+D4/4)^4</f>
        <v>192250.13173583028</v>
      </c>
    </row>
    <row r="25" spans="1:7">
      <c r="A25" s="2">
        <v>6</v>
      </c>
      <c r="B25" s="12">
        <f t="shared" si="0"/>
        <v>28361.316304221167</v>
      </c>
      <c r="C25" s="12">
        <f>C24*(1+D4/4)^4</f>
        <v>220611.44804005144</v>
      </c>
    </row>
    <row r="26" spans="1:7">
      <c r="A26" s="2">
        <v>7</v>
      </c>
      <c r="B26" s="12">
        <f t="shared" si="0"/>
        <v>7721.4006814017775</v>
      </c>
      <c r="C26" s="12">
        <f>C25*((1+D4/4)^(4-D15))</f>
        <v>228332.84872145322</v>
      </c>
    </row>
    <row r="27" spans="1:7">
      <c r="A27" s="1" t="s">
        <v>10</v>
      </c>
      <c r="B27" s="14">
        <f>SUM(B20:B26)</f>
        <v>128332.84872145322</v>
      </c>
      <c r="C27" s="14">
        <f>SUM(C20:C26)</f>
        <v>1192825.9970734941</v>
      </c>
    </row>
    <row r="28" spans="1:7">
      <c r="B28" s="1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7" sqref="C7:C8"/>
    </sheetView>
  </sheetViews>
  <sheetFormatPr baseColWidth="10" defaultRowHeight="19" x14ac:dyDescent="0"/>
  <cols>
    <col min="1" max="1" width="10.83203125" style="2" customWidth="1"/>
    <col min="2" max="2" width="18" style="2" customWidth="1"/>
    <col min="3" max="3" width="19.83203125" style="2" customWidth="1"/>
    <col min="4" max="4" width="23.83203125" style="2" customWidth="1"/>
    <col min="5" max="6" width="10.83203125" style="2"/>
    <col min="7" max="7" width="11" style="2" customWidth="1"/>
    <col min="8" max="16384" width="10.83203125" style="2"/>
  </cols>
  <sheetData>
    <row r="1" spans="1:11">
      <c r="A1" s="15" t="s">
        <v>17</v>
      </c>
    </row>
    <row r="2" spans="1:11">
      <c r="A2" s="2" t="s">
        <v>12</v>
      </c>
    </row>
    <row r="3" spans="1:11">
      <c r="A3" s="41" t="s">
        <v>23</v>
      </c>
      <c r="B3" s="18"/>
      <c r="C3" s="18"/>
      <c r="D3" s="19"/>
      <c r="G3" s="20" t="s">
        <v>18</v>
      </c>
      <c r="H3" s="3"/>
      <c r="I3" s="3"/>
      <c r="J3" s="3"/>
      <c r="K3" s="4"/>
    </row>
    <row r="4" spans="1:11">
      <c r="A4" s="22" t="s">
        <v>0</v>
      </c>
      <c r="B4" s="23"/>
      <c r="C4" s="23"/>
      <c r="D4" s="36">
        <v>0.14000000000000001</v>
      </c>
      <c r="G4" s="6">
        <f>D5*4</f>
        <v>28</v>
      </c>
      <c r="H4" s="5"/>
      <c r="I4" s="5"/>
      <c r="J4" s="5"/>
      <c r="K4" s="7"/>
    </row>
    <row r="5" spans="1:11">
      <c r="A5" s="22" t="s">
        <v>1</v>
      </c>
      <c r="B5" s="23"/>
      <c r="C5" s="23"/>
      <c r="D5" s="37">
        <v>7</v>
      </c>
      <c r="G5" s="8">
        <f>D5*365</f>
        <v>2555</v>
      </c>
      <c r="H5" s="5"/>
      <c r="I5" s="5"/>
      <c r="J5" s="5"/>
      <c r="K5" s="7"/>
    </row>
    <row r="6" spans="1:11">
      <c r="A6" s="22" t="s">
        <v>2</v>
      </c>
      <c r="B6" s="23"/>
      <c r="C6" s="23"/>
      <c r="D6" s="38">
        <v>100000</v>
      </c>
      <c r="G6" s="6">
        <f>(31+28+31+30+31+30+31+31+30+31+30+31)/12</f>
        <v>30.416666666666668</v>
      </c>
      <c r="H6" s="5"/>
      <c r="I6" s="5"/>
      <c r="J6" s="5"/>
      <c r="K6" s="7"/>
    </row>
    <row r="7" spans="1:11">
      <c r="A7" s="22" t="s">
        <v>20</v>
      </c>
      <c r="B7" s="23"/>
      <c r="C7" s="23" t="s">
        <v>24</v>
      </c>
      <c r="D7" s="39">
        <v>41364</v>
      </c>
      <c r="G7" s="6"/>
      <c r="H7" s="5"/>
      <c r="I7" s="5"/>
      <c r="J7" s="5"/>
      <c r="K7" s="7"/>
    </row>
    <row r="8" spans="1:11">
      <c r="A8" s="29" t="s">
        <v>21</v>
      </c>
      <c r="B8" s="30"/>
      <c r="C8" s="23" t="s">
        <v>24</v>
      </c>
      <c r="D8" s="40">
        <v>41115</v>
      </c>
      <c r="G8" s="10"/>
      <c r="H8" s="9"/>
      <c r="I8" s="9"/>
      <c r="J8" s="9"/>
      <c r="K8" s="11"/>
    </row>
    <row r="9" spans="1:11">
      <c r="A9" s="16"/>
      <c r="B9" s="16"/>
      <c r="C9" s="16"/>
      <c r="D9" s="17"/>
    </row>
    <row r="10" spans="1:11">
      <c r="A10" s="16"/>
      <c r="B10" s="16"/>
      <c r="C10" s="16"/>
      <c r="D10" s="17"/>
    </row>
    <row r="11" spans="1:11">
      <c r="A11" s="16"/>
      <c r="B11" s="16"/>
      <c r="C11" s="16"/>
      <c r="D11" s="17"/>
    </row>
    <row r="12" spans="1:11">
      <c r="A12" s="20" t="s">
        <v>19</v>
      </c>
      <c r="B12" s="18"/>
      <c r="C12" s="18"/>
      <c r="D12" s="19"/>
    </row>
    <row r="13" spans="1:11">
      <c r="A13" s="22" t="s">
        <v>4</v>
      </c>
      <c r="B13" s="23"/>
      <c r="C13" s="23"/>
      <c r="D13" s="28">
        <f>D8+G5</f>
        <v>43670</v>
      </c>
    </row>
    <row r="14" spans="1:11">
      <c r="A14" s="22" t="s">
        <v>3</v>
      </c>
      <c r="B14" s="23"/>
      <c r="C14" s="23"/>
      <c r="D14" s="27">
        <f>D6*((1+(D4/4))^G4)</f>
        <v>262017.19570609607</v>
      </c>
    </row>
    <row r="15" spans="1:11">
      <c r="A15" s="22" t="s">
        <v>5</v>
      </c>
      <c r="B15" s="23"/>
      <c r="C15" s="23"/>
      <c r="D15" s="25">
        <f>IF(D16&gt;=10.5,(4),(IF(D16&gt;=7.5,(3),(IF(D16&gt;=4.5,(2),(IF(D16&gt;=1.5,(1),(0))))))))</f>
        <v>3</v>
      </c>
    </row>
    <row r="16" spans="1:11">
      <c r="A16" s="29" t="s">
        <v>6</v>
      </c>
      <c r="B16" s="30"/>
      <c r="C16" s="30"/>
      <c r="D16" s="32">
        <f>(D7-D8+1)/G6</f>
        <v>8.2191780821917799</v>
      </c>
    </row>
    <row r="19" spans="1:7">
      <c r="A19" s="2" t="s">
        <v>7</v>
      </c>
      <c r="B19" s="2" t="s">
        <v>8</v>
      </c>
      <c r="C19" s="2" t="s">
        <v>3</v>
      </c>
      <c r="G19" s="13"/>
    </row>
    <row r="20" spans="1:7">
      <c r="A20" s="2">
        <v>1</v>
      </c>
      <c r="B20" s="12">
        <f>C20-D6</f>
        <v>10871.787499999977</v>
      </c>
      <c r="C20" s="12">
        <f>D6*(1+D4/4)^D15</f>
        <v>110871.78749999998</v>
      </c>
    </row>
    <row r="21" spans="1:7">
      <c r="A21" s="2">
        <v>2</v>
      </c>
      <c r="B21" s="12">
        <f t="shared" ref="B21:B27" si="0">C21-C20</f>
        <v>16356.138776657332</v>
      </c>
      <c r="C21" s="12">
        <f>C20*(1+D4/4)^4</f>
        <v>127227.92627665731</v>
      </c>
    </row>
    <row r="22" spans="1:7">
      <c r="A22" s="2">
        <v>3</v>
      </c>
      <c r="B22" s="12">
        <f t="shared" si="0"/>
        <v>18769.045447628727</v>
      </c>
      <c r="C22" s="12">
        <f>C21*(1+D4/4)^4</f>
        <v>145996.97172428604</v>
      </c>
    </row>
    <row r="23" spans="1:7">
      <c r="A23" s="2">
        <v>4</v>
      </c>
      <c r="B23" s="12">
        <f t="shared" si="0"/>
        <v>21537.911350929906</v>
      </c>
      <c r="C23" s="12">
        <f>C22*(1+D4/4)^4</f>
        <v>167534.88307521594</v>
      </c>
    </row>
    <row r="24" spans="1:7">
      <c r="A24" s="2">
        <v>5</v>
      </c>
      <c r="B24" s="12">
        <f t="shared" si="0"/>
        <v>24715.248660614336</v>
      </c>
      <c r="C24" s="12">
        <f>C23*(1+D4/4)^4</f>
        <v>192250.13173583028</v>
      </c>
    </row>
    <row r="25" spans="1:7">
      <c r="A25" s="2">
        <v>6</v>
      </c>
      <c r="B25" s="12">
        <f t="shared" si="0"/>
        <v>28361.316304221167</v>
      </c>
      <c r="C25" s="12">
        <f>C24*(1+D4/4)^4</f>
        <v>220611.44804005144</v>
      </c>
    </row>
    <row r="26" spans="1:7">
      <c r="A26" s="2">
        <v>7</v>
      </c>
      <c r="B26" s="12">
        <f t="shared" si="0"/>
        <v>32545.262787094602</v>
      </c>
      <c r="C26" s="12">
        <f>C25*(1+D4/4)^4</f>
        <v>253156.71082714605</v>
      </c>
    </row>
    <row r="27" spans="1:7">
      <c r="A27" s="2">
        <v>8</v>
      </c>
      <c r="B27" s="12">
        <f t="shared" si="0"/>
        <v>8860.4848789500829</v>
      </c>
      <c r="C27" s="12">
        <f>C26*((1+D4/4)^(4-D15))</f>
        <v>262017.19570609613</v>
      </c>
    </row>
    <row r="28" spans="1:7">
      <c r="A28" s="1" t="s">
        <v>10</v>
      </c>
      <c r="B28" s="14">
        <f>SUM(B20:B27)</f>
        <v>162017.19570609613</v>
      </c>
      <c r="C28" s="14">
        <f>SUM(C20:C27)</f>
        <v>1479667.0548852831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C7" sqref="C7:C8"/>
    </sheetView>
  </sheetViews>
  <sheetFormatPr baseColWidth="10" defaultRowHeight="19" x14ac:dyDescent="0"/>
  <cols>
    <col min="1" max="1" width="10.83203125" style="2" customWidth="1"/>
    <col min="2" max="2" width="18" style="2" customWidth="1"/>
    <col min="3" max="3" width="19.83203125" style="2" customWidth="1"/>
    <col min="4" max="4" width="23.83203125" style="2" customWidth="1"/>
    <col min="5" max="6" width="10.83203125" style="2"/>
    <col min="7" max="7" width="11" style="2" customWidth="1"/>
    <col min="8" max="16384" width="10.83203125" style="2"/>
  </cols>
  <sheetData>
    <row r="1" spans="1:11">
      <c r="A1" s="15" t="s">
        <v>17</v>
      </c>
    </row>
    <row r="2" spans="1:11">
      <c r="A2" s="2" t="s">
        <v>13</v>
      </c>
    </row>
    <row r="3" spans="1:11">
      <c r="A3" s="41" t="s">
        <v>23</v>
      </c>
      <c r="B3" s="18"/>
      <c r="C3" s="18"/>
      <c r="D3" s="19"/>
      <c r="G3" s="20" t="s">
        <v>18</v>
      </c>
      <c r="H3" s="3"/>
      <c r="I3" s="3"/>
      <c r="J3" s="3"/>
      <c r="K3" s="4"/>
    </row>
    <row r="4" spans="1:11">
      <c r="A4" s="22" t="s">
        <v>0</v>
      </c>
      <c r="B4" s="23"/>
      <c r="C4" s="23"/>
      <c r="D4" s="36">
        <v>8.7499999999999994E-2</v>
      </c>
      <c r="G4" s="6">
        <f>D5*4</f>
        <v>32</v>
      </c>
      <c r="H4" s="5"/>
      <c r="I4" s="5"/>
      <c r="J4" s="5"/>
      <c r="K4" s="7"/>
    </row>
    <row r="5" spans="1:11">
      <c r="A5" s="22" t="s">
        <v>1</v>
      </c>
      <c r="B5" s="23"/>
      <c r="C5" s="23"/>
      <c r="D5" s="37">
        <v>8</v>
      </c>
      <c r="G5" s="8">
        <f>D5*365</f>
        <v>2920</v>
      </c>
      <c r="H5" s="5"/>
      <c r="I5" s="5"/>
      <c r="J5" s="5"/>
      <c r="K5" s="7"/>
    </row>
    <row r="6" spans="1:11">
      <c r="A6" s="22" t="s">
        <v>2</v>
      </c>
      <c r="B6" s="23"/>
      <c r="C6" s="23"/>
      <c r="D6" s="38">
        <v>500000</v>
      </c>
      <c r="G6" s="6">
        <f>(31+28+31+30+31+30+31+31+30+31+30+31)/12</f>
        <v>30.416666666666668</v>
      </c>
      <c r="H6" s="5"/>
      <c r="I6" s="5"/>
      <c r="J6" s="5"/>
      <c r="K6" s="7"/>
    </row>
    <row r="7" spans="1:11">
      <c r="A7" s="22" t="s">
        <v>20</v>
      </c>
      <c r="B7" s="23"/>
      <c r="C7" s="23" t="s">
        <v>24</v>
      </c>
      <c r="D7" s="39">
        <v>41364</v>
      </c>
      <c r="G7" s="6"/>
      <c r="H7" s="5"/>
      <c r="I7" s="5"/>
      <c r="J7" s="5"/>
      <c r="K7" s="7"/>
    </row>
    <row r="8" spans="1:11">
      <c r="A8" s="29" t="s">
        <v>21</v>
      </c>
      <c r="B8" s="30"/>
      <c r="C8" s="23" t="s">
        <v>24</v>
      </c>
      <c r="D8" s="40">
        <v>41115</v>
      </c>
      <c r="G8" s="10"/>
      <c r="H8" s="9"/>
      <c r="I8" s="9"/>
      <c r="J8" s="9"/>
      <c r="K8" s="11"/>
    </row>
    <row r="9" spans="1:11">
      <c r="A9" s="16"/>
      <c r="B9" s="16"/>
      <c r="C9" s="16"/>
      <c r="D9" s="17"/>
    </row>
    <row r="10" spans="1:11">
      <c r="A10" s="16"/>
      <c r="B10" s="16"/>
      <c r="C10" s="16"/>
      <c r="D10" s="17"/>
    </row>
    <row r="11" spans="1:11">
      <c r="A11" s="16"/>
      <c r="B11" s="16"/>
      <c r="C11" s="16"/>
      <c r="D11" s="17"/>
    </row>
    <row r="12" spans="1:11">
      <c r="A12" s="20" t="s">
        <v>19</v>
      </c>
      <c r="B12" s="18"/>
      <c r="C12" s="18"/>
      <c r="D12" s="19"/>
    </row>
    <row r="13" spans="1:11">
      <c r="A13" s="22" t="s">
        <v>4</v>
      </c>
      <c r="B13" s="23"/>
      <c r="C13" s="23"/>
      <c r="D13" s="28">
        <f>D8+G5</f>
        <v>44035</v>
      </c>
    </row>
    <row r="14" spans="1:11">
      <c r="A14" s="22" t="s">
        <v>3</v>
      </c>
      <c r="B14" s="23"/>
      <c r="C14" s="23"/>
      <c r="D14" s="27">
        <f>D6*((1+(D4/4))^G4)</f>
        <v>999306.66322055634</v>
      </c>
    </row>
    <row r="15" spans="1:11">
      <c r="A15" s="22" t="s">
        <v>5</v>
      </c>
      <c r="B15" s="23"/>
      <c r="C15" s="23"/>
      <c r="D15" s="25">
        <f>IF(D16&gt;=10.5,(4),(IF(D16&gt;=7.5,(3),(IF(D16&gt;=4.5,(2),(IF(D16&gt;=1.5,(1),(0))))))))</f>
        <v>3</v>
      </c>
    </row>
    <row r="16" spans="1:11">
      <c r="A16" s="29" t="s">
        <v>6</v>
      </c>
      <c r="B16" s="30"/>
      <c r="C16" s="30"/>
      <c r="D16" s="32">
        <f>(D7-D8+1)/G6</f>
        <v>8.2191780821917799</v>
      </c>
    </row>
    <row r="19" spans="1:7">
      <c r="A19" s="2" t="s">
        <v>7</v>
      </c>
      <c r="B19" s="2" t="s">
        <v>8</v>
      </c>
      <c r="C19" s="2" t="s">
        <v>3</v>
      </c>
      <c r="G19" s="13"/>
    </row>
    <row r="20" spans="1:7">
      <c r="A20" s="2">
        <v>1</v>
      </c>
      <c r="B20" s="12">
        <f>C20-D6</f>
        <v>33535.507202148554</v>
      </c>
      <c r="C20" s="12">
        <f>D6*(1+D4/4)^D15</f>
        <v>533535.50720214855</v>
      </c>
    </row>
    <row r="21" spans="1:7">
      <c r="A21" s="2">
        <v>2</v>
      </c>
      <c r="B21" s="12">
        <f t="shared" ref="B21:B26" si="0">C21-C20</f>
        <v>48238.648701997939</v>
      </c>
      <c r="C21" s="12">
        <f>C20*(1+D4/4)^4</f>
        <v>581774.15590414649</v>
      </c>
    </row>
    <row r="22" spans="1:7">
      <c r="A22" s="2">
        <v>3</v>
      </c>
      <c r="B22" s="12">
        <f t="shared" si="0"/>
        <v>52600.058949644561</v>
      </c>
      <c r="C22" s="12">
        <f>C21*(1+D4/4)^4</f>
        <v>634374.21485379105</v>
      </c>
    </row>
    <row r="23" spans="1:7">
      <c r="A23" s="2">
        <v>4</v>
      </c>
      <c r="B23" s="12">
        <f t="shared" si="0"/>
        <v>57355.798223085119</v>
      </c>
      <c r="C23" s="12">
        <f>C22*(1+D4/4)^4</f>
        <v>691730.01307687617</v>
      </c>
    </row>
    <row r="24" spans="1:7">
      <c r="A24" s="2">
        <v>5</v>
      </c>
      <c r="B24" s="12">
        <f t="shared" si="0"/>
        <v>62541.519068572903</v>
      </c>
      <c r="C24" s="12">
        <f>C23*(1+D4/4)^4</f>
        <v>754271.53214544908</v>
      </c>
    </row>
    <row r="25" spans="1:7">
      <c r="A25" s="2">
        <v>6</v>
      </c>
      <c r="B25" s="12">
        <f t="shared" si="0"/>
        <v>68196.09749290091</v>
      </c>
      <c r="C25" s="12">
        <f>C24*(1+D4/4)^4</f>
        <v>822467.62963834999</v>
      </c>
    </row>
    <row r="26" spans="1:7">
      <c r="A26" s="2">
        <v>7</v>
      </c>
      <c r="B26" s="12">
        <f t="shared" si="0"/>
        <v>74361.92440676142</v>
      </c>
      <c r="C26" s="12">
        <f>C25*(1+D4/4)^4</f>
        <v>896829.55404511141</v>
      </c>
    </row>
    <row r="27" spans="1:7">
      <c r="A27" s="2">
        <v>8</v>
      </c>
      <c r="B27" s="12">
        <f>C27-C26</f>
        <v>81085.22341842996</v>
      </c>
      <c r="C27" s="12">
        <f>C26*(1+D4/4)^4</f>
        <v>977914.77746354137</v>
      </c>
    </row>
    <row r="28" spans="1:7">
      <c r="A28" s="2">
        <v>9</v>
      </c>
      <c r="B28" s="12">
        <f>C28-C27</f>
        <v>21391.885757015087</v>
      </c>
      <c r="C28" s="12">
        <f>C27*((1+D4/4)^(4-D15))</f>
        <v>999306.66322055645</v>
      </c>
    </row>
    <row r="29" spans="1:7">
      <c r="A29" s="1" t="s">
        <v>10</v>
      </c>
      <c r="B29" s="14">
        <f>SUM(B20:B28)</f>
        <v>499306.66322055645</v>
      </c>
      <c r="C29" s="14">
        <f>SUM(C20:C28)</f>
        <v>6892204.0475499704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C7" sqref="C7:C8"/>
    </sheetView>
  </sheetViews>
  <sheetFormatPr baseColWidth="10" defaultRowHeight="19" x14ac:dyDescent="0"/>
  <cols>
    <col min="1" max="1" width="10.83203125" style="2" customWidth="1"/>
    <col min="2" max="2" width="18" style="2" customWidth="1"/>
    <col min="3" max="3" width="19.83203125" style="2" customWidth="1"/>
    <col min="4" max="4" width="23.83203125" style="2" customWidth="1"/>
    <col min="5" max="6" width="10.83203125" style="2"/>
    <col min="7" max="7" width="11" style="2" customWidth="1"/>
    <col min="8" max="16384" width="10.83203125" style="2"/>
  </cols>
  <sheetData>
    <row r="1" spans="1:11">
      <c r="A1" s="15" t="s">
        <v>17</v>
      </c>
    </row>
    <row r="2" spans="1:11">
      <c r="A2" s="2" t="s">
        <v>14</v>
      </c>
    </row>
    <row r="3" spans="1:11">
      <c r="A3" s="41" t="s">
        <v>23</v>
      </c>
      <c r="B3" s="18"/>
      <c r="C3" s="18"/>
      <c r="D3" s="19"/>
      <c r="G3" s="20" t="s">
        <v>18</v>
      </c>
      <c r="H3" s="3"/>
      <c r="I3" s="3"/>
      <c r="J3" s="3"/>
      <c r="K3" s="4"/>
    </row>
    <row r="4" spans="1:11">
      <c r="A4" s="22" t="s">
        <v>0</v>
      </c>
      <c r="B4" s="23"/>
      <c r="C4" s="23"/>
      <c r="D4" s="36">
        <v>0.14000000000000001</v>
      </c>
      <c r="G4" s="6">
        <f>D5*4</f>
        <v>36</v>
      </c>
      <c r="H4" s="5"/>
      <c r="I4" s="5"/>
      <c r="J4" s="5"/>
      <c r="K4" s="7"/>
    </row>
    <row r="5" spans="1:11">
      <c r="A5" s="22" t="s">
        <v>1</v>
      </c>
      <c r="B5" s="23"/>
      <c r="C5" s="23"/>
      <c r="D5" s="37">
        <v>9</v>
      </c>
      <c r="G5" s="8">
        <f>D5*365</f>
        <v>3285</v>
      </c>
      <c r="H5" s="5"/>
      <c r="I5" s="5"/>
      <c r="J5" s="5"/>
      <c r="K5" s="7"/>
    </row>
    <row r="6" spans="1:11">
      <c r="A6" s="22" t="s">
        <v>2</v>
      </c>
      <c r="B6" s="23"/>
      <c r="C6" s="23"/>
      <c r="D6" s="38">
        <v>100000</v>
      </c>
      <c r="G6" s="6">
        <f>(31+28+31+30+31+30+31+31+30+31+30+31)/12</f>
        <v>30.416666666666668</v>
      </c>
      <c r="H6" s="5"/>
      <c r="I6" s="5"/>
      <c r="J6" s="5"/>
      <c r="K6" s="7"/>
    </row>
    <row r="7" spans="1:11">
      <c r="A7" s="22" t="s">
        <v>20</v>
      </c>
      <c r="B7" s="23"/>
      <c r="C7" s="23" t="s">
        <v>24</v>
      </c>
      <c r="D7" s="39">
        <v>41364</v>
      </c>
      <c r="G7" s="6"/>
      <c r="H7" s="5"/>
      <c r="I7" s="5"/>
      <c r="J7" s="5"/>
      <c r="K7" s="7"/>
    </row>
    <row r="8" spans="1:11">
      <c r="A8" s="29" t="s">
        <v>21</v>
      </c>
      <c r="B8" s="30"/>
      <c r="C8" s="23" t="s">
        <v>24</v>
      </c>
      <c r="D8" s="40">
        <v>41115</v>
      </c>
      <c r="G8" s="10"/>
      <c r="H8" s="9"/>
      <c r="I8" s="9"/>
      <c r="J8" s="9"/>
      <c r="K8" s="11"/>
    </row>
    <row r="9" spans="1:11">
      <c r="A9" s="16"/>
      <c r="B9" s="16"/>
      <c r="C9" s="16"/>
      <c r="D9" s="17"/>
    </row>
    <row r="10" spans="1:11">
      <c r="A10" s="16"/>
      <c r="B10" s="16"/>
      <c r="C10" s="16"/>
      <c r="D10" s="17"/>
    </row>
    <row r="11" spans="1:11">
      <c r="A11" s="16"/>
      <c r="B11" s="16"/>
      <c r="C11" s="16"/>
      <c r="D11" s="17"/>
    </row>
    <row r="12" spans="1:11">
      <c r="A12" s="20" t="s">
        <v>19</v>
      </c>
      <c r="B12" s="18"/>
      <c r="C12" s="18"/>
      <c r="D12" s="19"/>
    </row>
    <row r="13" spans="1:11">
      <c r="A13" s="22" t="s">
        <v>4</v>
      </c>
      <c r="B13" s="23"/>
      <c r="C13" s="23"/>
      <c r="D13" s="28">
        <f>D8+G5</f>
        <v>44400</v>
      </c>
    </row>
    <row r="14" spans="1:11">
      <c r="A14" s="22" t="s">
        <v>3</v>
      </c>
      <c r="B14" s="23"/>
      <c r="C14" s="23"/>
      <c r="D14" s="27">
        <f>D6*((1+(D4/4))^G4)</f>
        <v>345026.61114559579</v>
      </c>
    </row>
    <row r="15" spans="1:11">
      <c r="A15" s="22" t="s">
        <v>5</v>
      </c>
      <c r="B15" s="23"/>
      <c r="C15" s="23"/>
      <c r="D15" s="25">
        <f>IF(D16&gt;=10.5,(4),(IF(D16&gt;=7.5,(3),(IF(D16&gt;=4.5,(2),(IF(D16&gt;=1.5,(1),(0))))))))</f>
        <v>3</v>
      </c>
    </row>
    <row r="16" spans="1:11">
      <c r="A16" s="29" t="s">
        <v>6</v>
      </c>
      <c r="B16" s="30"/>
      <c r="C16" s="30"/>
      <c r="D16" s="32">
        <f>(D7-D8+1)/G6</f>
        <v>8.2191780821917799</v>
      </c>
    </row>
    <row r="19" spans="1:7">
      <c r="A19" s="2" t="s">
        <v>7</v>
      </c>
      <c r="B19" s="2" t="s">
        <v>8</v>
      </c>
      <c r="C19" s="2" t="s">
        <v>3</v>
      </c>
      <c r="G19" s="13"/>
    </row>
    <row r="20" spans="1:7">
      <c r="A20" s="2">
        <v>1</v>
      </c>
      <c r="B20" s="12">
        <f>C20-D6</f>
        <v>10871.787499999977</v>
      </c>
      <c r="C20" s="12">
        <f>D6*(1+D4/4)^D15</f>
        <v>110871.78749999998</v>
      </c>
    </row>
    <row r="21" spans="1:7">
      <c r="A21" s="2">
        <v>2</v>
      </c>
      <c r="B21" s="12">
        <f t="shared" ref="B21:B26" si="0">C21-C20</f>
        <v>16356.138776657332</v>
      </c>
      <c r="C21" s="12">
        <f>C20*(1+D4/4)^4</f>
        <v>127227.92627665731</v>
      </c>
    </row>
    <row r="22" spans="1:7">
      <c r="A22" s="2">
        <v>3</v>
      </c>
      <c r="B22" s="12">
        <f t="shared" si="0"/>
        <v>18769.045447628727</v>
      </c>
      <c r="C22" s="12">
        <f>C21*(1+D4/4)^4</f>
        <v>145996.97172428604</v>
      </c>
    </row>
    <row r="23" spans="1:7">
      <c r="A23" s="2">
        <v>4</v>
      </c>
      <c r="B23" s="12">
        <f t="shared" si="0"/>
        <v>21537.911350929906</v>
      </c>
      <c r="C23" s="12">
        <f>C22*(1+D4/4)^4</f>
        <v>167534.88307521594</v>
      </c>
    </row>
    <row r="24" spans="1:7">
      <c r="A24" s="2">
        <v>5</v>
      </c>
      <c r="B24" s="12">
        <f t="shared" si="0"/>
        <v>24715.248660614336</v>
      </c>
      <c r="C24" s="12">
        <f>C23*(1+D4/4)^4</f>
        <v>192250.13173583028</v>
      </c>
    </row>
    <row r="25" spans="1:7">
      <c r="A25" s="2">
        <v>6</v>
      </c>
      <c r="B25" s="12">
        <f t="shared" si="0"/>
        <v>28361.316304221167</v>
      </c>
      <c r="C25" s="12">
        <f>C24*(1+D4/4)^4</f>
        <v>220611.44804005144</v>
      </c>
    </row>
    <row r="26" spans="1:7">
      <c r="A26" s="2">
        <v>7</v>
      </c>
      <c r="B26" s="12">
        <f t="shared" si="0"/>
        <v>32545.262787094602</v>
      </c>
      <c r="C26" s="12">
        <f>C25*(1+D4/4)^4</f>
        <v>253156.71082714605</v>
      </c>
    </row>
    <row r="27" spans="1:7">
      <c r="A27" s="2">
        <v>8</v>
      </c>
      <c r="B27" s="12">
        <f>C27-C26</f>
        <v>37346.437609575951</v>
      </c>
      <c r="C27" s="12">
        <f>C26*(1+D4/4)^4</f>
        <v>290503.148436722</v>
      </c>
    </row>
    <row r="28" spans="1:7">
      <c r="A28" s="2">
        <v>9</v>
      </c>
      <c r="B28" s="12">
        <f>C28-C27</f>
        <v>42855.89614839491</v>
      </c>
      <c r="C28" s="12">
        <f>C27*(1+D4/4)^4</f>
        <v>333359.04458511691</v>
      </c>
    </row>
    <row r="29" spans="1:7">
      <c r="A29" s="2">
        <v>10</v>
      </c>
      <c r="B29" s="12">
        <f>C29-C28</f>
        <v>11667.566560479056</v>
      </c>
      <c r="C29" s="12">
        <f>C28*((1+D4/4)^(4-D15))</f>
        <v>345026.61114559596</v>
      </c>
    </row>
    <row r="30" spans="1:7">
      <c r="A30" s="1" t="s">
        <v>10</v>
      </c>
      <c r="B30" s="14">
        <f>SUM(B20:B29)</f>
        <v>245026.61114559596</v>
      </c>
      <c r="C30" s="14">
        <f>SUM(C20:C29)</f>
        <v>2186538.6633466217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C7" sqref="C7:C8"/>
    </sheetView>
  </sheetViews>
  <sheetFormatPr baseColWidth="10" defaultRowHeight="19" x14ac:dyDescent="0"/>
  <cols>
    <col min="1" max="1" width="10.83203125" style="2" customWidth="1"/>
    <col min="2" max="2" width="18" style="2" customWidth="1"/>
    <col min="3" max="3" width="19.83203125" style="2" customWidth="1"/>
    <col min="4" max="4" width="23.83203125" style="2" customWidth="1"/>
    <col min="5" max="6" width="10.83203125" style="2"/>
    <col min="7" max="7" width="11" style="2" customWidth="1"/>
    <col min="8" max="16384" width="10.83203125" style="2"/>
  </cols>
  <sheetData>
    <row r="1" spans="1:11">
      <c r="A1" s="15" t="s">
        <v>17</v>
      </c>
    </row>
    <row r="2" spans="1:11">
      <c r="A2" s="2" t="s">
        <v>15</v>
      </c>
    </row>
    <row r="3" spans="1:11">
      <c r="A3" s="41" t="s">
        <v>23</v>
      </c>
      <c r="B3" s="18"/>
      <c r="C3" s="18"/>
      <c r="D3" s="19"/>
      <c r="G3" s="20" t="s">
        <v>18</v>
      </c>
      <c r="H3" s="3"/>
      <c r="I3" s="3"/>
      <c r="J3" s="3"/>
      <c r="K3" s="4"/>
    </row>
    <row r="4" spans="1:11">
      <c r="A4" s="22" t="s">
        <v>0</v>
      </c>
      <c r="B4" s="23"/>
      <c r="C4" s="23"/>
      <c r="D4" s="36">
        <v>0.14000000000000001</v>
      </c>
      <c r="G4" s="6">
        <f>D5*4</f>
        <v>40</v>
      </c>
      <c r="H4" s="5"/>
      <c r="I4" s="5"/>
      <c r="J4" s="5"/>
      <c r="K4" s="7"/>
    </row>
    <row r="5" spans="1:11">
      <c r="A5" s="22" t="s">
        <v>1</v>
      </c>
      <c r="B5" s="23"/>
      <c r="C5" s="23"/>
      <c r="D5" s="37">
        <v>10</v>
      </c>
      <c r="G5" s="8">
        <f>D5*365</f>
        <v>3650</v>
      </c>
      <c r="H5" s="5"/>
      <c r="I5" s="5"/>
      <c r="J5" s="5"/>
      <c r="K5" s="7"/>
    </row>
    <row r="6" spans="1:11">
      <c r="A6" s="22" t="s">
        <v>2</v>
      </c>
      <c r="B6" s="23"/>
      <c r="C6" s="23"/>
      <c r="D6" s="38">
        <v>100000</v>
      </c>
      <c r="G6" s="6">
        <f>(31+28+31+30+31+30+31+31+30+31+30+31)/12</f>
        <v>30.416666666666668</v>
      </c>
      <c r="H6" s="5"/>
      <c r="I6" s="5"/>
      <c r="J6" s="5"/>
      <c r="K6" s="7"/>
    </row>
    <row r="7" spans="1:11">
      <c r="A7" s="22" t="s">
        <v>20</v>
      </c>
      <c r="B7" s="23"/>
      <c r="C7" s="23" t="s">
        <v>24</v>
      </c>
      <c r="D7" s="39">
        <v>41364</v>
      </c>
      <c r="G7" s="6"/>
      <c r="H7" s="5"/>
      <c r="I7" s="5"/>
      <c r="J7" s="5"/>
      <c r="K7" s="7"/>
    </row>
    <row r="8" spans="1:11">
      <c r="A8" s="29" t="s">
        <v>21</v>
      </c>
      <c r="B8" s="30"/>
      <c r="C8" s="23" t="s">
        <v>24</v>
      </c>
      <c r="D8" s="40">
        <v>41115</v>
      </c>
      <c r="G8" s="10"/>
      <c r="H8" s="9"/>
      <c r="I8" s="9"/>
      <c r="J8" s="9"/>
      <c r="K8" s="11"/>
    </row>
    <row r="9" spans="1:11">
      <c r="A9" s="16"/>
      <c r="B9" s="16"/>
      <c r="C9" s="16"/>
      <c r="D9" s="17"/>
    </row>
    <row r="10" spans="1:11">
      <c r="A10" s="16"/>
      <c r="B10" s="16"/>
      <c r="C10" s="16"/>
      <c r="D10" s="17"/>
    </row>
    <row r="11" spans="1:11">
      <c r="A11" s="16"/>
      <c r="B11" s="16"/>
      <c r="C11" s="16"/>
      <c r="D11" s="17"/>
    </row>
    <row r="12" spans="1:11">
      <c r="A12" s="20" t="s">
        <v>19</v>
      </c>
      <c r="B12" s="18"/>
      <c r="C12" s="18"/>
      <c r="D12" s="19"/>
    </row>
    <row r="13" spans="1:11">
      <c r="A13" s="22" t="s">
        <v>4</v>
      </c>
      <c r="B13" s="23"/>
      <c r="C13" s="23"/>
      <c r="D13" s="28">
        <f>D8+G5</f>
        <v>44765</v>
      </c>
    </row>
    <row r="14" spans="1:11">
      <c r="A14" s="22" t="s">
        <v>3</v>
      </c>
      <c r="B14" s="23"/>
      <c r="C14" s="23"/>
      <c r="D14" s="27">
        <f>D6*((1+(D4/4))^G4)</f>
        <v>395925.972117269</v>
      </c>
    </row>
    <row r="15" spans="1:11">
      <c r="A15" s="22" t="s">
        <v>5</v>
      </c>
      <c r="B15" s="23"/>
      <c r="C15" s="23"/>
      <c r="D15" s="25">
        <f>IF(D16&gt;=10.5,(4),(IF(D16&gt;=7.5,(3),(IF(D16&gt;=4.5,(2),(IF(D16&gt;=1.5,(1),(0))))))))</f>
        <v>3</v>
      </c>
    </row>
    <row r="16" spans="1:11">
      <c r="A16" s="29" t="s">
        <v>6</v>
      </c>
      <c r="B16" s="30"/>
      <c r="C16" s="30"/>
      <c r="D16" s="32">
        <f>(D7-D8+1)/G6</f>
        <v>8.2191780821917799</v>
      </c>
    </row>
    <row r="19" spans="1:7">
      <c r="A19" s="2" t="s">
        <v>7</v>
      </c>
      <c r="B19" s="2" t="s">
        <v>8</v>
      </c>
      <c r="C19" s="2" t="s">
        <v>3</v>
      </c>
      <c r="G19" s="13"/>
    </row>
    <row r="20" spans="1:7">
      <c r="A20" s="2">
        <v>1</v>
      </c>
      <c r="B20" s="12">
        <f>C20-D6</f>
        <v>10871.787499999977</v>
      </c>
      <c r="C20" s="12">
        <f>D6*(1+D4/4)^D15</f>
        <v>110871.78749999998</v>
      </c>
    </row>
    <row r="21" spans="1:7">
      <c r="A21" s="2">
        <v>2</v>
      </c>
      <c r="B21" s="12">
        <f t="shared" ref="B21:B26" si="0">C21-C20</f>
        <v>16356.138776657332</v>
      </c>
      <c r="C21" s="12">
        <f>C20*(1+D4/4)^4</f>
        <v>127227.92627665731</v>
      </c>
    </row>
    <row r="22" spans="1:7">
      <c r="A22" s="2">
        <v>3</v>
      </c>
      <c r="B22" s="12">
        <f t="shared" si="0"/>
        <v>18769.045447628727</v>
      </c>
      <c r="C22" s="12">
        <f>C21*(1+D4/4)^4</f>
        <v>145996.97172428604</v>
      </c>
    </row>
    <row r="23" spans="1:7">
      <c r="A23" s="2">
        <v>4</v>
      </c>
      <c r="B23" s="12">
        <f t="shared" si="0"/>
        <v>21537.911350929906</v>
      </c>
      <c r="C23" s="12">
        <f>C22*(1+D4/4)^4</f>
        <v>167534.88307521594</v>
      </c>
    </row>
    <row r="24" spans="1:7">
      <c r="A24" s="2">
        <v>5</v>
      </c>
      <c r="B24" s="12">
        <f t="shared" si="0"/>
        <v>24715.248660614336</v>
      </c>
      <c r="C24" s="12">
        <f>C23*(1+D4/4)^4</f>
        <v>192250.13173583028</v>
      </c>
    </row>
    <row r="25" spans="1:7">
      <c r="A25" s="2">
        <v>6</v>
      </c>
      <c r="B25" s="12">
        <f t="shared" si="0"/>
        <v>28361.316304221167</v>
      </c>
      <c r="C25" s="12">
        <f>C24*(1+D4/4)^4</f>
        <v>220611.44804005144</v>
      </c>
    </row>
    <row r="26" spans="1:7">
      <c r="A26" s="2">
        <v>7</v>
      </c>
      <c r="B26" s="12">
        <f t="shared" si="0"/>
        <v>32545.262787094602</v>
      </c>
      <c r="C26" s="12">
        <f>C25*(1+D4/4)^4</f>
        <v>253156.71082714605</v>
      </c>
    </row>
    <row r="27" spans="1:7">
      <c r="A27" s="2">
        <v>8</v>
      </c>
      <c r="B27" s="12">
        <f>C27-C26</f>
        <v>37346.437609575951</v>
      </c>
      <c r="C27" s="12">
        <f>C26*(1+D4/4)^4</f>
        <v>290503.148436722</v>
      </c>
    </row>
    <row r="28" spans="1:7">
      <c r="A28" s="2">
        <v>9</v>
      </c>
      <c r="B28" s="12">
        <f>C28-C27</f>
        <v>42855.89614839491</v>
      </c>
      <c r="C28" s="12">
        <f>C27*(1+D4/4)^4</f>
        <v>333359.04458511691</v>
      </c>
    </row>
    <row r="29" spans="1:7">
      <c r="A29" s="2">
        <v>10</v>
      </c>
      <c r="B29" s="12">
        <f>C29-C28</f>
        <v>49178.1265426795</v>
      </c>
      <c r="C29" s="12">
        <f>C28*(1+D4/4)^4</f>
        <v>382537.17112779641</v>
      </c>
    </row>
    <row r="30" spans="1:7">
      <c r="A30" s="2">
        <v>11</v>
      </c>
      <c r="B30" s="12">
        <f>C30-C29</f>
        <v>13388.800989472831</v>
      </c>
      <c r="C30" s="12">
        <f>C29*((1+D4/4)^(4-D15))</f>
        <v>395925.97211726924</v>
      </c>
    </row>
    <row r="31" spans="1:7">
      <c r="A31" s="1" t="s">
        <v>10</v>
      </c>
      <c r="B31" s="14">
        <f>SUM(B20:B30)</f>
        <v>295925.97211726924</v>
      </c>
      <c r="C31" s="14">
        <f>SUM(C20:C30)</f>
        <v>2619975.1954460917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C13" sqref="C13"/>
    </sheetView>
  </sheetViews>
  <sheetFormatPr baseColWidth="10" defaultRowHeight="19" x14ac:dyDescent="0"/>
  <cols>
    <col min="1" max="1" width="10.83203125" style="2" customWidth="1"/>
    <col min="2" max="2" width="18" style="2" customWidth="1"/>
    <col min="3" max="3" width="19.83203125" style="2" customWidth="1"/>
    <col min="4" max="4" width="23.83203125" style="2" customWidth="1"/>
    <col min="5" max="6" width="10.83203125" style="2"/>
    <col min="7" max="7" width="11" style="2" customWidth="1"/>
    <col min="8" max="16384" width="10.83203125" style="2"/>
  </cols>
  <sheetData>
    <row r="1" spans="1:11">
      <c r="A1" s="15" t="s">
        <v>17</v>
      </c>
    </row>
    <row r="2" spans="1:11">
      <c r="A2" s="2" t="s">
        <v>16</v>
      </c>
    </row>
    <row r="3" spans="1:11">
      <c r="A3" s="41" t="s">
        <v>23</v>
      </c>
      <c r="B3" s="18"/>
      <c r="C3" s="18"/>
      <c r="D3" s="19"/>
      <c r="G3" s="20" t="s">
        <v>18</v>
      </c>
      <c r="H3" s="3"/>
      <c r="I3" s="3"/>
      <c r="J3" s="3"/>
      <c r="K3" s="4"/>
    </row>
    <row r="4" spans="1:11">
      <c r="A4" s="22" t="s">
        <v>0</v>
      </c>
      <c r="B4" s="23"/>
      <c r="C4" s="23"/>
      <c r="D4" s="36">
        <v>0.14000000000000001</v>
      </c>
      <c r="G4" s="6">
        <f>D5*4</f>
        <v>44</v>
      </c>
      <c r="H4" s="5"/>
      <c r="I4" s="5"/>
      <c r="J4" s="5"/>
      <c r="K4" s="7"/>
    </row>
    <row r="5" spans="1:11">
      <c r="A5" s="22" t="s">
        <v>1</v>
      </c>
      <c r="B5" s="23"/>
      <c r="C5" s="23"/>
      <c r="D5" s="37">
        <v>11</v>
      </c>
      <c r="G5" s="8">
        <f>D5*365</f>
        <v>4015</v>
      </c>
      <c r="H5" s="5"/>
      <c r="I5" s="5"/>
      <c r="J5" s="5"/>
      <c r="K5" s="7"/>
    </row>
    <row r="6" spans="1:11">
      <c r="A6" s="22" t="s">
        <v>2</v>
      </c>
      <c r="B6" s="23"/>
      <c r="C6" s="23"/>
      <c r="D6" s="38">
        <v>100000</v>
      </c>
      <c r="G6" s="6">
        <f>(31+28+31+30+31+30+31+31+30+31+30+31)/12</f>
        <v>30.416666666666668</v>
      </c>
      <c r="H6" s="5"/>
      <c r="I6" s="5"/>
      <c r="J6" s="5"/>
      <c r="K6" s="7"/>
    </row>
    <row r="7" spans="1:11">
      <c r="A7" s="22" t="s">
        <v>20</v>
      </c>
      <c r="B7" s="23"/>
      <c r="C7" s="23" t="s">
        <v>24</v>
      </c>
      <c r="D7" s="39">
        <v>41364</v>
      </c>
      <c r="G7" s="6"/>
      <c r="H7" s="5"/>
      <c r="I7" s="5"/>
      <c r="J7" s="5"/>
      <c r="K7" s="7"/>
    </row>
    <row r="8" spans="1:11">
      <c r="A8" s="29" t="s">
        <v>21</v>
      </c>
      <c r="B8" s="30"/>
      <c r="C8" s="23" t="s">
        <v>24</v>
      </c>
      <c r="D8" s="40">
        <v>41115</v>
      </c>
      <c r="G8" s="10"/>
      <c r="H8" s="9"/>
      <c r="I8" s="9"/>
      <c r="J8" s="9"/>
      <c r="K8" s="11"/>
    </row>
    <row r="9" spans="1:11">
      <c r="A9" s="16"/>
      <c r="B9" s="16"/>
      <c r="C9" s="16"/>
      <c r="D9" s="17"/>
    </row>
    <row r="10" spans="1:11">
      <c r="A10" s="16"/>
      <c r="B10" s="16"/>
      <c r="C10" s="16"/>
      <c r="D10" s="17"/>
    </row>
    <row r="11" spans="1:11">
      <c r="A11" s="16"/>
      <c r="B11" s="16"/>
      <c r="C11" s="16"/>
      <c r="D11" s="17"/>
    </row>
    <row r="12" spans="1:11">
      <c r="A12" s="20" t="s">
        <v>19</v>
      </c>
      <c r="B12" s="18"/>
      <c r="C12" s="18"/>
      <c r="D12" s="19"/>
    </row>
    <row r="13" spans="1:11">
      <c r="A13" s="22" t="s">
        <v>4</v>
      </c>
      <c r="B13" s="23"/>
      <c r="C13" s="23"/>
      <c r="D13" s="28">
        <f>D8+G5</f>
        <v>45130</v>
      </c>
    </row>
    <row r="14" spans="1:11">
      <c r="A14" s="22" t="s">
        <v>3</v>
      </c>
      <c r="B14" s="23"/>
      <c r="C14" s="23"/>
      <c r="D14" s="27">
        <f>D6*((1+(D4/4))^G4)</f>
        <v>454334.1595493785</v>
      </c>
    </row>
    <row r="15" spans="1:11">
      <c r="A15" s="22" t="s">
        <v>5</v>
      </c>
      <c r="B15" s="23"/>
      <c r="C15" s="23"/>
      <c r="D15" s="25">
        <f>IF(D16&gt;=10.5,(4),(IF(D16&gt;=7.5,(3),(IF(D16&gt;=4.5,(2),(IF(D16&gt;=1.5,(1),(0))))))))</f>
        <v>3</v>
      </c>
    </row>
    <row r="16" spans="1:11">
      <c r="A16" s="29" t="s">
        <v>6</v>
      </c>
      <c r="B16" s="30"/>
      <c r="C16" s="30"/>
      <c r="D16" s="32">
        <f>(D7-D8+1)/G6</f>
        <v>8.2191780821917799</v>
      </c>
    </row>
    <row r="19" spans="1:7">
      <c r="A19" s="2" t="s">
        <v>7</v>
      </c>
      <c r="B19" s="2" t="s">
        <v>8</v>
      </c>
      <c r="C19" s="2" t="s">
        <v>3</v>
      </c>
      <c r="G19" s="13"/>
    </row>
    <row r="20" spans="1:7">
      <c r="A20" s="2">
        <v>1</v>
      </c>
      <c r="B20" s="12">
        <f>C20-D6</f>
        <v>10871.787499999977</v>
      </c>
      <c r="C20" s="12">
        <f>D6*(1+D4/4)^D15</f>
        <v>110871.78749999998</v>
      </c>
    </row>
    <row r="21" spans="1:7">
      <c r="A21" s="2">
        <v>2</v>
      </c>
      <c r="B21" s="12">
        <f t="shared" ref="B21:B26" si="0">C21-C20</f>
        <v>16356.138776657332</v>
      </c>
      <c r="C21" s="12">
        <f>C20*(1+D4/4)^4</f>
        <v>127227.92627665731</v>
      </c>
    </row>
    <row r="22" spans="1:7">
      <c r="A22" s="2">
        <v>3</v>
      </c>
      <c r="B22" s="12">
        <f t="shared" si="0"/>
        <v>18769.045447628727</v>
      </c>
      <c r="C22" s="12">
        <f>C21*(1+D4/4)^4</f>
        <v>145996.97172428604</v>
      </c>
    </row>
    <row r="23" spans="1:7">
      <c r="A23" s="2">
        <v>4</v>
      </c>
      <c r="B23" s="12">
        <f t="shared" si="0"/>
        <v>21537.911350929906</v>
      </c>
      <c r="C23" s="12">
        <f>C22*(1+D4/4)^4</f>
        <v>167534.88307521594</v>
      </c>
    </row>
    <row r="24" spans="1:7">
      <c r="A24" s="2">
        <v>5</v>
      </c>
      <c r="B24" s="12">
        <f t="shared" si="0"/>
        <v>24715.248660614336</v>
      </c>
      <c r="C24" s="12">
        <f>C23*(1+D4/4)^4</f>
        <v>192250.13173583028</v>
      </c>
    </row>
    <row r="25" spans="1:7">
      <c r="A25" s="2">
        <v>6</v>
      </c>
      <c r="B25" s="12">
        <f t="shared" si="0"/>
        <v>28361.316304221167</v>
      </c>
      <c r="C25" s="12">
        <f>C24*(1+D4/4)^4</f>
        <v>220611.44804005144</v>
      </c>
    </row>
    <row r="26" spans="1:7">
      <c r="A26" s="2">
        <v>7</v>
      </c>
      <c r="B26" s="12">
        <f t="shared" si="0"/>
        <v>32545.262787094602</v>
      </c>
      <c r="C26" s="12">
        <f>C25*(1+D4/4)^4</f>
        <v>253156.71082714605</v>
      </c>
    </row>
    <row r="27" spans="1:7">
      <c r="A27" s="2">
        <v>8</v>
      </c>
      <c r="B27" s="12">
        <f>C27-C26</f>
        <v>37346.437609575951</v>
      </c>
      <c r="C27" s="12">
        <f>C26*(1+D4/4)^4</f>
        <v>290503.148436722</v>
      </c>
    </row>
    <row r="28" spans="1:7">
      <c r="A28" s="2">
        <v>9</v>
      </c>
      <c r="B28" s="12">
        <f>C28-C27</f>
        <v>42855.89614839491</v>
      </c>
      <c r="C28" s="12">
        <f>C27*(1+D4/4)^4</f>
        <v>333359.04458511691</v>
      </c>
    </row>
    <row r="29" spans="1:7">
      <c r="A29" s="2">
        <v>10</v>
      </c>
      <c r="B29" s="12">
        <f>C29-C28</f>
        <v>49178.1265426795</v>
      </c>
      <c r="C29" s="12">
        <f>C28*(1+D4/4)^4</f>
        <v>382537.17112779641</v>
      </c>
    </row>
    <row r="30" spans="1:7">
      <c r="A30" s="2">
        <v>11</v>
      </c>
      <c r="B30" s="12">
        <f>C30-C29</f>
        <v>56433.031335371546</v>
      </c>
      <c r="C30" s="12">
        <f>C29*(1+D4/4)^4</f>
        <v>438970.20246316795</v>
      </c>
    </row>
    <row r="31" spans="1:7">
      <c r="A31" s="2">
        <v>12</v>
      </c>
      <c r="B31" s="12">
        <f>C31-C30</f>
        <v>15363.957086210838</v>
      </c>
      <c r="C31" s="12">
        <f>C30*((1+D4/4)^(4-D15))</f>
        <v>454334.15954937879</v>
      </c>
    </row>
    <row r="32" spans="1:7">
      <c r="A32" s="1" t="s">
        <v>10</v>
      </c>
      <c r="B32" s="14">
        <f>SUM(B20:B31)</f>
        <v>354334.15954937879</v>
      </c>
      <c r="C32" s="14">
        <f>SUM(C20:C31)</f>
        <v>3117353.5853413688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for 5 years</vt:lpstr>
      <vt:lpstr>for 6 years</vt:lpstr>
      <vt:lpstr>for 7 years</vt:lpstr>
      <vt:lpstr>for 8 years</vt:lpstr>
      <vt:lpstr>for 9 years</vt:lpstr>
      <vt:lpstr>for 10 years</vt:lpstr>
      <vt:lpstr>for 11 years</vt:lpstr>
    </vt:vector>
  </TitlesOfParts>
  <Company>xyz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 gupta</dc:creator>
  <cp:lastModifiedBy>shubham  gupta</cp:lastModifiedBy>
  <dcterms:created xsi:type="dcterms:W3CDTF">2012-04-24T12:04:00Z</dcterms:created>
  <dcterms:modified xsi:type="dcterms:W3CDTF">2012-08-18T08:39:20Z</dcterms:modified>
</cp:coreProperties>
</file>