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30" windowWidth="15255" windowHeight="4875"/>
  </bookViews>
  <sheets>
    <sheet name="TDS FINALISATION MARCH 2012" sheetId="1" r:id="rId1"/>
    <sheet name="Sheet2" sheetId="2" r:id="rId2"/>
    <sheet name="Sheet3" sheetId="3" r:id="rId3"/>
  </sheets>
  <externalReferences>
    <externalReference r:id="rId4"/>
    <externalReference r:id="rId5"/>
  </externalReferences>
  <definedNames>
    <definedName name="_xlnm._FilterDatabase" localSheetId="0" hidden="1">'TDS FINALISATION MARCH 2012'!$A$2:$AX$54</definedName>
  </definedNames>
  <calcPr calcId="124519"/>
</workbook>
</file>

<file path=xl/calcChain.xml><?xml version="1.0" encoding="utf-8"?>
<calcChain xmlns="http://schemas.openxmlformats.org/spreadsheetml/2006/main">
  <c r="AE25" i="1"/>
  <c r="S25"/>
  <c r="R25"/>
  <c r="K25"/>
  <c r="U25" s="1"/>
  <c r="I25"/>
  <c r="L25" s="1"/>
  <c r="H25"/>
  <c r="Q25" s="1"/>
  <c r="R5"/>
  <c r="Y25" l="1"/>
  <c r="AB25" s="1"/>
  <c r="AC25" s="1"/>
  <c r="O25"/>
  <c r="Z23"/>
  <c r="R24" l="1"/>
  <c r="R23"/>
  <c r="R22"/>
  <c r="AE24"/>
  <c r="S24"/>
  <c r="K24"/>
  <c r="U24" s="1"/>
  <c r="I24"/>
  <c r="L24" s="1"/>
  <c r="H24"/>
  <c r="Q24" s="1"/>
  <c r="Y24" s="1"/>
  <c r="AB24" s="1"/>
  <c r="AC24" s="1"/>
  <c r="AE23"/>
  <c r="S23"/>
  <c r="I23"/>
  <c r="L23" s="1"/>
  <c r="H23"/>
  <c r="AE22"/>
  <c r="S22"/>
  <c r="I22"/>
  <c r="H22"/>
  <c r="Q22" s="1"/>
  <c r="X29"/>
  <c r="W29"/>
  <c r="V29"/>
  <c r="U29"/>
  <c r="T29"/>
  <c r="Y29" s="1"/>
  <c r="AB29" s="1"/>
  <c r="AC29" s="1"/>
  <c r="Z29"/>
  <c r="Z15"/>
  <c r="H15"/>
  <c r="AZ15" s="1"/>
  <c r="Q23" l="1"/>
  <c r="AZ23"/>
  <c r="K23"/>
  <c r="U23" s="1"/>
  <c r="Y23" s="1"/>
  <c r="AB23" s="1"/>
  <c r="AC23" s="1"/>
  <c r="O24"/>
  <c r="L22"/>
  <c r="K22"/>
  <c r="U22" s="1"/>
  <c r="Y22" s="1"/>
  <c r="AB22" s="1"/>
  <c r="AC22" s="1"/>
  <c r="AE21"/>
  <c r="AE19"/>
  <c r="AE18"/>
  <c r="AE17"/>
  <c r="AE16"/>
  <c r="AE15"/>
  <c r="AE14"/>
  <c r="AE13"/>
  <c r="AE12"/>
  <c r="AE11"/>
  <c r="AE10"/>
  <c r="AE9"/>
  <c r="AE8"/>
  <c r="AE7"/>
  <c r="AE6"/>
  <c r="AE5"/>
  <c r="AE4"/>
  <c r="BA23" l="1"/>
  <c r="O23"/>
  <c r="O22"/>
  <c r="AG26"/>
  <c r="Z20"/>
  <c r="H12"/>
  <c r="I12"/>
  <c r="S12"/>
  <c r="W11"/>
  <c r="V11"/>
  <c r="R6"/>
  <c r="R7"/>
  <c r="R4"/>
  <c r="S20"/>
  <c r="S19"/>
  <c r="S18"/>
  <c r="S17"/>
  <c r="S16"/>
  <c r="S14"/>
  <c r="S13"/>
  <c r="S11"/>
  <c r="S10"/>
  <c r="S9"/>
  <c r="S8"/>
  <c r="S7"/>
  <c r="S5"/>
  <c r="S4"/>
  <c r="K20"/>
  <c r="U20" s="1"/>
  <c r="I20"/>
  <c r="L20" s="1"/>
  <c r="I19"/>
  <c r="L19" s="1"/>
  <c r="I18"/>
  <c r="L18" s="1"/>
  <c r="I17"/>
  <c r="L17" s="1"/>
  <c r="I16"/>
  <c r="L16" s="1"/>
  <c r="I15"/>
  <c r="I14"/>
  <c r="L14" s="1"/>
  <c r="I13"/>
  <c r="L13" s="1"/>
  <c r="I11"/>
  <c r="L11" s="1"/>
  <c r="I10"/>
  <c r="L10" s="1"/>
  <c r="I9"/>
  <c r="L9" s="1"/>
  <c r="I8"/>
  <c r="L8" s="1"/>
  <c r="I7"/>
  <c r="L7" s="1"/>
  <c r="I6"/>
  <c r="L6" s="1"/>
  <c r="I5"/>
  <c r="L5" s="1"/>
  <c r="I4"/>
  <c r="L4" s="1"/>
  <c r="H20"/>
  <c r="Q20" s="1"/>
  <c r="H19"/>
  <c r="H18"/>
  <c r="H17"/>
  <c r="H16"/>
  <c r="Q15"/>
  <c r="H14"/>
  <c r="H13"/>
  <c r="H11"/>
  <c r="H10"/>
  <c r="H9"/>
  <c r="H8"/>
  <c r="H7"/>
  <c r="H6"/>
  <c r="H5"/>
  <c r="H4"/>
  <c r="Q4" l="1"/>
  <c r="AZ4"/>
  <c r="Q8"/>
  <c r="AZ8"/>
  <c r="Q7"/>
  <c r="AZ7"/>
  <c r="Q9"/>
  <c r="AZ9"/>
  <c r="Q11"/>
  <c r="AZ11"/>
  <c r="Q14"/>
  <c r="AZ14"/>
  <c r="Q16"/>
  <c r="AZ16"/>
  <c r="Q18"/>
  <c r="AZ18"/>
  <c r="K4"/>
  <c r="U4" s="1"/>
  <c r="K11"/>
  <c r="U11" s="1"/>
  <c r="BA11" s="1"/>
  <c r="Q6"/>
  <c r="AZ6"/>
  <c r="Q10"/>
  <c r="AZ10"/>
  <c r="Q13"/>
  <c r="AZ13"/>
  <c r="Q17"/>
  <c r="AZ17"/>
  <c r="Q19"/>
  <c r="AZ19"/>
  <c r="Q5"/>
  <c r="AZ5"/>
  <c r="Q12"/>
  <c r="AZ12"/>
  <c r="K12"/>
  <c r="U12" s="1"/>
  <c r="L12"/>
  <c r="L15"/>
  <c r="K13"/>
  <c r="U13" s="1"/>
  <c r="K7"/>
  <c r="U7" s="1"/>
  <c r="K8"/>
  <c r="U8" s="1"/>
  <c r="BA8" s="1"/>
  <c r="K16"/>
  <c r="U16" s="1"/>
  <c r="BA16" s="1"/>
  <c r="K17"/>
  <c r="U17" s="1"/>
  <c r="K6"/>
  <c r="U6" s="1"/>
  <c r="K9"/>
  <c r="U9" s="1"/>
  <c r="K10"/>
  <c r="U10" s="1"/>
  <c r="K14"/>
  <c r="U14" s="1"/>
  <c r="K15"/>
  <c r="U15" s="1"/>
  <c r="K18"/>
  <c r="U18" s="1"/>
  <c r="K19"/>
  <c r="U19" s="1"/>
  <c r="Y20"/>
  <c r="AB20" s="1"/>
  <c r="AC20" s="1"/>
  <c r="Y11"/>
  <c r="AB11" s="1"/>
  <c r="AC11" s="1"/>
  <c r="AH11" s="1"/>
  <c r="H26"/>
  <c r="K5"/>
  <c r="U5" s="1"/>
  <c r="BA5" s="1"/>
  <c r="O20"/>
  <c r="O7"/>
  <c r="O9"/>
  <c r="O11"/>
  <c r="O13"/>
  <c r="O17"/>
  <c r="O14"/>
  <c r="O16"/>
  <c r="O4"/>
  <c r="O5" l="1"/>
  <c r="O10"/>
  <c r="O12"/>
  <c r="O6"/>
  <c r="O18"/>
  <c r="O8"/>
  <c r="S15"/>
  <c r="O19"/>
  <c r="O15"/>
  <c r="W4" l="1"/>
  <c r="V4"/>
  <c r="BA4" l="1"/>
  <c r="Y4"/>
  <c r="AB4" s="1"/>
  <c r="AC4" s="1"/>
  <c r="AH4" s="1"/>
  <c r="W19"/>
  <c r="V19"/>
  <c r="BA19" s="1"/>
  <c r="W18"/>
  <c r="V18"/>
  <c r="BA18" s="1"/>
  <c r="W17"/>
  <c r="V17"/>
  <c r="BA17" s="1"/>
  <c r="Y19" l="1"/>
  <c r="AB19" s="1"/>
  <c r="AC19" s="1"/>
  <c r="AH19" s="1"/>
  <c r="Y18"/>
  <c r="AB18" s="1"/>
  <c r="AC18" s="1"/>
  <c r="AH18" s="1"/>
  <c r="Y16"/>
  <c r="AB16" s="1"/>
  <c r="AC16" s="1"/>
  <c r="AH16" s="1"/>
  <c r="Y17"/>
  <c r="AB17" s="1"/>
  <c r="AC17" s="1"/>
  <c r="AH17" s="1"/>
  <c r="W12" l="1"/>
  <c r="V12"/>
  <c r="BA12" s="1"/>
  <c r="W10"/>
  <c r="V10"/>
  <c r="BA10" s="1"/>
  <c r="W9"/>
  <c r="V9"/>
  <c r="BA9" s="1"/>
  <c r="W7"/>
  <c r="V7"/>
  <c r="BA7" s="1"/>
  <c r="W6"/>
  <c r="V6"/>
  <c r="BA6" s="1"/>
  <c r="W15"/>
  <c r="V15"/>
  <c r="BA15" s="1"/>
  <c r="W14"/>
  <c r="V14"/>
  <c r="BA14" s="1"/>
  <c r="W13"/>
  <c r="V13"/>
  <c r="BA13" s="1"/>
  <c r="Y12" l="1"/>
  <c r="AB12" s="1"/>
  <c r="AC12" s="1"/>
  <c r="Y13"/>
  <c r="AB13" s="1"/>
  <c r="AC13" s="1"/>
  <c r="Y14"/>
  <c r="AB14" s="1"/>
  <c r="AC14" s="1"/>
  <c r="Y15"/>
  <c r="AB15" s="1"/>
  <c r="Y5"/>
  <c r="AB5" s="1"/>
  <c r="AC5" s="1"/>
  <c r="Y6"/>
  <c r="AB6" s="1"/>
  <c r="AC6" s="1"/>
  <c r="AH6" s="1"/>
  <c r="Y7"/>
  <c r="AB7" s="1"/>
  <c r="AC7" s="1"/>
  <c r="AH7" s="1"/>
  <c r="Y8"/>
  <c r="AB8" s="1"/>
  <c r="AC8" s="1"/>
  <c r="Y9"/>
  <c r="AB9" s="1"/>
  <c r="AC9" s="1"/>
  <c r="AH9" s="1"/>
  <c r="Y10"/>
  <c r="AB10" s="1"/>
  <c r="AC10" s="1"/>
  <c r="AH10" s="1"/>
  <c r="AC15" l="1"/>
  <c r="AH15" s="1"/>
  <c r="AH26" s="1"/>
</calcChain>
</file>

<file path=xl/sharedStrings.xml><?xml version="1.0" encoding="utf-8"?>
<sst xmlns="http://schemas.openxmlformats.org/spreadsheetml/2006/main" count="110" uniqueCount="45">
  <si>
    <t>Done</t>
  </si>
  <si>
    <t>Name</t>
  </si>
  <si>
    <t>Gross</t>
  </si>
  <si>
    <t>Pendency</t>
  </si>
  <si>
    <t>Post</t>
  </si>
  <si>
    <t>Months Worked</t>
  </si>
  <si>
    <t>Increment</t>
  </si>
  <si>
    <t>Total Gross</t>
  </si>
  <si>
    <t>ANNUAL</t>
  </si>
  <si>
    <t>Basic 50%</t>
  </si>
  <si>
    <t xml:space="preserve">PF </t>
  </si>
  <si>
    <t>TA</t>
  </si>
  <si>
    <t>HRA</t>
  </si>
  <si>
    <t>CEA</t>
  </si>
  <si>
    <t>CHA</t>
  </si>
  <si>
    <t>SA</t>
  </si>
  <si>
    <t>Bonus</t>
  </si>
  <si>
    <t>Gross Income Annual</t>
  </si>
  <si>
    <t>Less: PF Employees</t>
  </si>
  <si>
    <t>Less: against HRA</t>
  </si>
  <si>
    <t>Less: against Prof Tax</t>
  </si>
  <si>
    <t>Less: Conveyance All</t>
  </si>
  <si>
    <t>Less: Children Edu Allowance</t>
  </si>
  <si>
    <t>Less: Children Hostel Allowance</t>
  </si>
  <si>
    <t>IHP</t>
  </si>
  <si>
    <t>Total Income</t>
  </si>
  <si>
    <t>Deduction:  80CCC</t>
  </si>
  <si>
    <t>Deduction:  80D</t>
  </si>
  <si>
    <t>Net Income</t>
  </si>
  <si>
    <t>Tax Liability</t>
  </si>
  <si>
    <t>Per month</t>
  </si>
  <si>
    <t>for months</t>
  </si>
  <si>
    <t>10% of Basic</t>
  </si>
  <si>
    <t>a</t>
  </si>
  <si>
    <t>b</t>
  </si>
  <si>
    <t>c</t>
  </si>
  <si>
    <t>Lower of 3</t>
  </si>
  <si>
    <t>Total Payable</t>
  </si>
  <si>
    <t>Amount Paid till Feb</t>
  </si>
  <si>
    <t>Remaining</t>
  </si>
  <si>
    <t>Per Month Deduction req</t>
  </si>
  <si>
    <t>Paid Till Feb</t>
  </si>
  <si>
    <t>March Payable Amount</t>
  </si>
  <si>
    <t>TOTAL</t>
  </si>
  <si>
    <t>xyz</t>
  </si>
</sst>
</file>

<file path=xl/styles.xml><?xml version="1.0" encoding="utf-8"?>
<styleSheet xmlns="http://schemas.openxmlformats.org/spreadsheetml/2006/main">
  <numFmts count="2">
    <numFmt numFmtId="164" formatCode="#,##0;[Red]#,##0"/>
    <numFmt numFmtId="165" formatCode="0.0"/>
  </numFmts>
  <fonts count="10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name val="Calibri"/>
      <family val="2"/>
    </font>
    <font>
      <b/>
      <sz val="10"/>
      <color theme="0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  <font>
      <sz val="10"/>
      <color theme="0"/>
      <name val="Arial"/>
      <family val="2"/>
    </font>
    <font>
      <b/>
      <sz val="12"/>
      <color theme="0"/>
      <name val="Calibri"/>
      <family val="2"/>
      <scheme val="minor"/>
    </font>
    <font>
      <b/>
      <sz val="10"/>
      <color theme="0"/>
      <name val="Tahoma"/>
      <family val="2"/>
    </font>
    <font>
      <b/>
      <sz val="10"/>
      <name val="Tahoma"/>
      <family val="2"/>
    </font>
  </fonts>
  <fills count="16">
    <fill>
      <patternFill patternType="none"/>
    </fill>
    <fill>
      <patternFill patternType="gray125"/>
    </fill>
    <fill>
      <patternFill patternType="solid">
        <fgColor theme="5" tint="-0.499984740745262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0.749992370372631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1"/>
        <bgColor indexed="64"/>
      </patternFill>
    </fill>
  </fills>
  <borders count="6">
    <border>
      <left/>
      <right/>
      <top/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164" fontId="4" fillId="0" borderId="0"/>
  </cellStyleXfs>
  <cellXfs count="56">
    <xf numFmtId="0" fontId="0" fillId="0" borderId="0" xfId="0"/>
    <xf numFmtId="164" fontId="0" fillId="0" borderId="1" xfId="0" applyNumberFormat="1" applyBorder="1"/>
    <xf numFmtId="0" fontId="2" fillId="0" borderId="1" xfId="0" applyFont="1" applyFill="1" applyBorder="1" applyAlignment="1">
      <alignment vertical="center" wrapText="1"/>
    </xf>
    <xf numFmtId="164" fontId="3" fillId="2" borderId="1" xfId="0" applyNumberFormat="1" applyFont="1" applyFill="1" applyBorder="1"/>
    <xf numFmtId="164" fontId="3" fillId="3" borderId="2" xfId="0" applyNumberFormat="1" applyFont="1" applyFill="1" applyBorder="1"/>
    <xf numFmtId="164" fontId="4" fillId="0" borderId="1" xfId="0" applyNumberFormat="1" applyFont="1" applyBorder="1"/>
    <xf numFmtId="0" fontId="5" fillId="0" borderId="2" xfId="0" applyFont="1" applyFill="1" applyBorder="1"/>
    <xf numFmtId="2" fontId="5" fillId="4" borderId="1" xfId="0" applyNumberFormat="1" applyFont="1" applyFill="1" applyBorder="1"/>
    <xf numFmtId="0" fontId="5" fillId="5" borderId="2" xfId="0" applyFont="1" applyFill="1" applyBorder="1"/>
    <xf numFmtId="0" fontId="0" fillId="5" borderId="2" xfId="0" applyFill="1" applyBorder="1"/>
    <xf numFmtId="2" fontId="0" fillId="6" borderId="1" xfId="0" applyNumberFormat="1" applyFill="1" applyBorder="1"/>
    <xf numFmtId="2" fontId="0" fillId="7" borderId="1" xfId="0" applyNumberFormat="1" applyFill="1" applyBorder="1"/>
    <xf numFmtId="1" fontId="0" fillId="7" borderId="1" xfId="0" applyNumberFormat="1" applyFill="1" applyBorder="1"/>
    <xf numFmtId="0" fontId="0" fillId="0" borderId="1" xfId="0" applyBorder="1"/>
    <xf numFmtId="0" fontId="0" fillId="0" borderId="3" xfId="0" applyBorder="1"/>
    <xf numFmtId="164" fontId="6" fillId="2" borderId="1" xfId="0" applyNumberFormat="1" applyFont="1" applyFill="1" applyBorder="1"/>
    <xf numFmtId="0" fontId="2" fillId="0" borderId="3" xfId="0" applyFont="1" applyFill="1" applyBorder="1" applyAlignment="1">
      <alignment vertical="center" wrapText="1"/>
    </xf>
    <xf numFmtId="0" fontId="0" fillId="5" borderId="3" xfId="0" applyFill="1" applyBorder="1"/>
    <xf numFmtId="164" fontId="7" fillId="9" borderId="4" xfId="1" applyFont="1" applyFill="1" applyBorder="1" applyAlignment="1">
      <alignment horizontal="center" vertical="center" wrapText="1"/>
    </xf>
    <xf numFmtId="164" fontId="8" fillId="3" borderId="4" xfId="0" applyNumberFormat="1" applyFont="1" applyFill="1" applyBorder="1" applyAlignment="1">
      <alignment horizontal="center" vertical="center"/>
    </xf>
    <xf numFmtId="164" fontId="9" fillId="10" borderId="4" xfId="0" applyNumberFormat="1" applyFont="1" applyFill="1" applyBorder="1" applyAlignment="1">
      <alignment horizontal="center" vertical="center"/>
    </xf>
    <xf numFmtId="164" fontId="7" fillId="11" borderId="4" xfId="1" applyFont="1" applyFill="1" applyBorder="1" applyAlignment="1">
      <alignment horizontal="center" vertical="center" wrapText="1"/>
    </xf>
    <xf numFmtId="164" fontId="7" fillId="12" borderId="4" xfId="1" applyFont="1" applyFill="1" applyBorder="1" applyAlignment="1">
      <alignment horizontal="center" vertical="center" wrapText="1"/>
    </xf>
    <xf numFmtId="164" fontId="7" fillId="13" borderId="3" xfId="1" applyFont="1" applyFill="1" applyBorder="1" applyAlignment="1">
      <alignment horizontal="center" vertical="center" wrapText="1"/>
    </xf>
    <xf numFmtId="164" fontId="7" fillId="14" borderId="4" xfId="1" applyFont="1" applyFill="1" applyBorder="1" applyAlignment="1">
      <alignment horizontal="center" vertical="center" wrapText="1"/>
    </xf>
    <xf numFmtId="164" fontId="7" fillId="13" borderId="4" xfId="1" applyFont="1" applyFill="1" applyBorder="1" applyAlignment="1">
      <alignment horizontal="center" vertical="center" wrapText="1"/>
    </xf>
    <xf numFmtId="164" fontId="7" fillId="3" borderId="4" xfId="1" applyFont="1" applyFill="1" applyBorder="1" applyAlignment="1">
      <alignment horizontal="center" vertical="center" wrapText="1"/>
    </xf>
    <xf numFmtId="1" fontId="7" fillId="3" borderId="4" xfId="1" applyNumberFormat="1" applyFont="1" applyFill="1" applyBorder="1" applyAlignment="1">
      <alignment horizontal="center" vertical="center" wrapText="1"/>
    </xf>
    <xf numFmtId="0" fontId="0" fillId="0" borderId="0" xfId="0" applyBorder="1"/>
    <xf numFmtId="0" fontId="0" fillId="0" borderId="0" xfId="0" applyBorder="1" applyAlignment="1">
      <alignment wrapText="1"/>
    </xf>
    <xf numFmtId="0" fontId="1" fillId="15" borderId="0" xfId="0" applyFont="1" applyFill="1"/>
    <xf numFmtId="0" fontId="1" fillId="15" borderId="3" xfId="0" applyFont="1" applyFill="1" applyBorder="1"/>
    <xf numFmtId="2" fontId="1" fillId="15" borderId="4" xfId="0" applyNumberFormat="1" applyFont="1" applyFill="1" applyBorder="1"/>
    <xf numFmtId="0" fontId="1" fillId="15" borderId="4" xfId="0" applyFont="1" applyFill="1" applyBorder="1"/>
    <xf numFmtId="0" fontId="0" fillId="8" borderId="3" xfId="0" applyFont="1" applyFill="1" applyBorder="1"/>
    <xf numFmtId="2" fontId="1" fillId="15" borderId="0" xfId="0" applyNumberFormat="1" applyFont="1" applyFill="1" applyBorder="1"/>
    <xf numFmtId="0" fontId="1" fillId="15" borderId="0" xfId="0" applyFont="1" applyFill="1" applyBorder="1"/>
    <xf numFmtId="0" fontId="0" fillId="8" borderId="0" xfId="0" applyFont="1" applyFill="1" applyBorder="1"/>
    <xf numFmtId="1" fontId="0" fillId="0" borderId="0" xfId="0" applyNumberFormat="1"/>
    <xf numFmtId="1" fontId="7" fillId="3" borderId="0" xfId="1" applyNumberFormat="1" applyFont="1" applyFill="1" applyBorder="1" applyAlignment="1">
      <alignment horizontal="center" vertical="center" wrapText="1"/>
    </xf>
    <xf numFmtId="1" fontId="0" fillId="7" borderId="0" xfId="0" applyNumberFormat="1" applyFill="1" applyBorder="1"/>
    <xf numFmtId="0" fontId="2" fillId="0" borderId="0" xfId="0" applyFont="1" applyFill="1" applyBorder="1" applyAlignment="1">
      <alignment vertical="center" wrapText="1"/>
    </xf>
    <xf numFmtId="164" fontId="3" fillId="3" borderId="0" xfId="0" applyNumberFormat="1" applyFont="1" applyFill="1" applyBorder="1"/>
    <xf numFmtId="164" fontId="0" fillId="0" borderId="0" xfId="0" applyNumberFormat="1" applyBorder="1"/>
    <xf numFmtId="164" fontId="4" fillId="0" borderId="0" xfId="0" applyNumberFormat="1" applyFont="1" applyBorder="1"/>
    <xf numFmtId="0" fontId="5" fillId="0" borderId="0" xfId="0" applyFont="1" applyFill="1" applyBorder="1"/>
    <xf numFmtId="2" fontId="5" fillId="4" borderId="0" xfId="0" applyNumberFormat="1" applyFont="1" applyFill="1" applyBorder="1"/>
    <xf numFmtId="0" fontId="5" fillId="5" borderId="0" xfId="0" applyFont="1" applyFill="1" applyBorder="1"/>
    <xf numFmtId="0" fontId="0" fillId="5" borderId="0" xfId="0" applyFill="1" applyBorder="1"/>
    <xf numFmtId="2" fontId="0" fillId="6" borderId="0" xfId="0" applyNumberFormat="1" applyFill="1" applyBorder="1"/>
    <xf numFmtId="2" fontId="0" fillId="7" borderId="0" xfId="0" applyNumberFormat="1" applyFill="1" applyBorder="1"/>
    <xf numFmtId="165" fontId="0" fillId="0" borderId="0" xfId="0" applyNumberFormat="1"/>
    <xf numFmtId="0" fontId="0" fillId="8" borderId="0" xfId="0" applyFill="1"/>
    <xf numFmtId="0" fontId="0" fillId="0" borderId="5" xfId="0" applyBorder="1"/>
    <xf numFmtId="164" fontId="0" fillId="0" borderId="5" xfId="0" applyNumberFormat="1" applyBorder="1"/>
    <xf numFmtId="164" fontId="0" fillId="0" borderId="0" xfId="0" applyNumberFormat="1"/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170\Folder\TDS_Advance%20Tax%20Total\TDS%20Payable\2011-2012_TDS\Calculations\TDS%20Salary\TDS%20Salary%20FY%2011-12_Satish1-lalit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170\Folder\TDS_Advance%20Tax%20Total\TDS%20Payable\2011-2012_TDS\Calculations\TDS%20Salary\Total%20TDS%20deducted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 Dec"/>
      <sheetName val="Sheet3"/>
      <sheetName val="Sheet1"/>
      <sheetName val="Computation TDS Final"/>
    </sheetNames>
    <sheetDataSet>
      <sheetData sheetId="0"/>
      <sheetData sheetId="1"/>
      <sheetData sheetId="2"/>
      <sheetData sheetId="3">
        <row r="7">
          <cell r="B7" t="str">
            <v>Ajay Prasad</v>
          </cell>
          <cell r="C7" t="str">
            <v>Manager - Regional Sales</v>
          </cell>
          <cell r="D7">
            <v>0</v>
          </cell>
          <cell r="E7">
            <v>12</v>
          </cell>
          <cell r="F7">
            <v>34350</v>
          </cell>
          <cell r="G7">
            <v>0</v>
          </cell>
          <cell r="H7">
            <v>34350</v>
          </cell>
          <cell r="I7">
            <v>412200</v>
          </cell>
          <cell r="J7">
            <v>17175</v>
          </cell>
          <cell r="K7">
            <v>0</v>
          </cell>
          <cell r="L7">
            <v>800</v>
          </cell>
          <cell r="M7">
            <v>9446.25</v>
          </cell>
          <cell r="N7">
            <v>400</v>
          </cell>
          <cell r="O7">
            <v>600</v>
          </cell>
          <cell r="P7">
            <v>5928.75</v>
          </cell>
          <cell r="Q7">
            <v>0</v>
          </cell>
          <cell r="R7">
            <v>412200</v>
          </cell>
          <cell r="S7">
            <v>0</v>
          </cell>
          <cell r="T7">
            <v>0</v>
          </cell>
          <cell r="U7">
            <v>0</v>
          </cell>
          <cell r="V7">
            <v>9600</v>
          </cell>
          <cell r="W7">
            <v>2400</v>
          </cell>
          <cell r="X7">
            <v>3600</v>
          </cell>
        </row>
        <row r="8">
          <cell r="B8" t="str">
            <v>Ajay R. Talekar</v>
          </cell>
          <cell r="C8" t="str">
            <v>Godown staff</v>
          </cell>
          <cell r="D8">
            <v>0</v>
          </cell>
          <cell r="E8">
            <v>12</v>
          </cell>
          <cell r="F8">
            <v>2500</v>
          </cell>
          <cell r="G8">
            <v>0</v>
          </cell>
          <cell r="H8">
            <v>2500</v>
          </cell>
          <cell r="I8">
            <v>30000</v>
          </cell>
          <cell r="J8">
            <v>1250</v>
          </cell>
          <cell r="K8">
            <v>300</v>
          </cell>
          <cell r="L8">
            <v>400</v>
          </cell>
          <cell r="M8">
            <v>500</v>
          </cell>
          <cell r="N8">
            <v>0</v>
          </cell>
          <cell r="O8">
            <v>0</v>
          </cell>
          <cell r="P8">
            <v>350</v>
          </cell>
          <cell r="Q8">
            <v>10000</v>
          </cell>
          <cell r="R8">
            <v>40000</v>
          </cell>
          <cell r="S8">
            <v>1800</v>
          </cell>
          <cell r="T8">
            <v>0</v>
          </cell>
          <cell r="U8">
            <v>0</v>
          </cell>
          <cell r="V8">
            <v>4800</v>
          </cell>
          <cell r="W8">
            <v>0</v>
          </cell>
          <cell r="X8">
            <v>0</v>
          </cell>
        </row>
        <row r="9">
          <cell r="B9" t="str">
            <v>Ajay Trivedi</v>
          </cell>
          <cell r="C9" t="str">
            <v>Executive - Sales</v>
          </cell>
          <cell r="D9">
            <v>0</v>
          </cell>
          <cell r="E9">
            <v>12</v>
          </cell>
          <cell r="F9">
            <v>8000</v>
          </cell>
          <cell r="G9">
            <v>0</v>
          </cell>
          <cell r="H9">
            <v>8000</v>
          </cell>
          <cell r="I9">
            <v>96000</v>
          </cell>
          <cell r="J9">
            <v>4000</v>
          </cell>
          <cell r="K9">
            <v>960</v>
          </cell>
          <cell r="L9">
            <v>800</v>
          </cell>
          <cell r="M9">
            <v>1600</v>
          </cell>
          <cell r="N9">
            <v>200</v>
          </cell>
          <cell r="O9">
            <v>300</v>
          </cell>
          <cell r="P9">
            <v>1100</v>
          </cell>
          <cell r="Q9">
            <v>10000</v>
          </cell>
          <cell r="R9">
            <v>106000</v>
          </cell>
          <cell r="S9">
            <v>5760</v>
          </cell>
          <cell r="T9">
            <v>0</v>
          </cell>
          <cell r="U9">
            <v>0</v>
          </cell>
          <cell r="V9">
            <v>9600</v>
          </cell>
          <cell r="W9">
            <v>2400</v>
          </cell>
          <cell r="X9">
            <v>3600</v>
          </cell>
        </row>
        <row r="10">
          <cell r="B10" t="str">
            <v>Amit Mishra</v>
          </cell>
          <cell r="C10" t="str">
            <v xml:space="preserve">Executive - Sales </v>
          </cell>
          <cell r="D10">
            <v>0</v>
          </cell>
          <cell r="E10">
            <v>12</v>
          </cell>
          <cell r="F10">
            <v>5000</v>
          </cell>
          <cell r="G10">
            <v>0</v>
          </cell>
          <cell r="H10">
            <v>5000</v>
          </cell>
          <cell r="I10">
            <v>60000</v>
          </cell>
          <cell r="J10">
            <v>2500</v>
          </cell>
          <cell r="K10">
            <v>600</v>
          </cell>
          <cell r="L10">
            <v>400</v>
          </cell>
          <cell r="M10">
            <v>1000</v>
          </cell>
          <cell r="N10">
            <v>100</v>
          </cell>
          <cell r="O10">
            <v>200</v>
          </cell>
          <cell r="P10">
            <v>800</v>
          </cell>
          <cell r="Q10">
            <v>10000</v>
          </cell>
          <cell r="R10">
            <v>70000</v>
          </cell>
          <cell r="S10">
            <v>3600</v>
          </cell>
          <cell r="T10">
            <v>0</v>
          </cell>
          <cell r="U10">
            <v>0</v>
          </cell>
          <cell r="V10">
            <v>4800</v>
          </cell>
          <cell r="W10">
            <v>1200</v>
          </cell>
          <cell r="X10">
            <v>2400</v>
          </cell>
        </row>
        <row r="11">
          <cell r="B11" t="str">
            <v>Anand Pandey</v>
          </cell>
          <cell r="C11" t="str">
            <v>Manager - Regional Sales</v>
          </cell>
          <cell r="D11">
            <v>0</v>
          </cell>
          <cell r="E11">
            <v>12</v>
          </cell>
          <cell r="F11">
            <v>27000</v>
          </cell>
          <cell r="G11">
            <v>0</v>
          </cell>
          <cell r="H11">
            <v>27000</v>
          </cell>
          <cell r="I11">
            <v>324000</v>
          </cell>
          <cell r="J11">
            <v>13500</v>
          </cell>
          <cell r="K11">
            <v>1560</v>
          </cell>
          <cell r="L11">
            <v>800</v>
          </cell>
          <cell r="M11">
            <v>7425.0000000000009</v>
          </cell>
          <cell r="N11">
            <v>400</v>
          </cell>
          <cell r="O11">
            <v>600</v>
          </cell>
          <cell r="P11">
            <v>4275</v>
          </cell>
          <cell r="Q11">
            <v>0</v>
          </cell>
          <cell r="R11">
            <v>324000</v>
          </cell>
          <cell r="S11">
            <v>9360</v>
          </cell>
          <cell r="T11">
            <v>8796</v>
          </cell>
          <cell r="U11">
            <v>0</v>
          </cell>
          <cell r="V11">
            <v>9600</v>
          </cell>
          <cell r="W11">
            <v>4800</v>
          </cell>
          <cell r="X11">
            <v>7200</v>
          </cell>
        </row>
        <row r="12">
          <cell r="B12" t="str">
            <v>Anand Sharma</v>
          </cell>
          <cell r="C12" t="str">
            <v>Godown Staff</v>
          </cell>
          <cell r="D12">
            <v>0</v>
          </cell>
          <cell r="E12">
            <v>12</v>
          </cell>
          <cell r="F12">
            <v>2500</v>
          </cell>
          <cell r="G12">
            <v>0</v>
          </cell>
          <cell r="H12">
            <v>2500</v>
          </cell>
          <cell r="I12">
            <v>30000</v>
          </cell>
          <cell r="J12">
            <v>1250</v>
          </cell>
          <cell r="K12">
            <v>300</v>
          </cell>
          <cell r="L12">
            <v>400</v>
          </cell>
          <cell r="M12">
            <v>500</v>
          </cell>
          <cell r="N12">
            <v>0</v>
          </cell>
          <cell r="O12">
            <v>0</v>
          </cell>
          <cell r="P12">
            <v>350</v>
          </cell>
          <cell r="Q12">
            <v>10000</v>
          </cell>
          <cell r="R12">
            <v>40000</v>
          </cell>
          <cell r="S12">
            <v>1800</v>
          </cell>
          <cell r="T12">
            <v>0</v>
          </cell>
          <cell r="U12">
            <v>0</v>
          </cell>
          <cell r="V12">
            <v>4800</v>
          </cell>
          <cell r="W12">
            <v>0</v>
          </cell>
          <cell r="X12">
            <v>0</v>
          </cell>
        </row>
        <row r="13">
          <cell r="B13" t="str">
            <v>Animesh Chandak</v>
          </cell>
          <cell r="C13" t="str">
            <v>Manager - Accts. &amp; Admin</v>
          </cell>
          <cell r="D13">
            <v>0</v>
          </cell>
          <cell r="E13">
            <v>12</v>
          </cell>
          <cell r="F13">
            <v>30000</v>
          </cell>
          <cell r="G13">
            <v>0</v>
          </cell>
          <cell r="H13">
            <v>30000</v>
          </cell>
          <cell r="I13">
            <v>360000</v>
          </cell>
          <cell r="J13">
            <v>15000</v>
          </cell>
          <cell r="K13">
            <v>1560</v>
          </cell>
          <cell r="L13">
            <v>800</v>
          </cell>
          <cell r="M13">
            <v>8250</v>
          </cell>
          <cell r="N13">
            <v>400</v>
          </cell>
          <cell r="O13">
            <v>600</v>
          </cell>
          <cell r="P13">
            <v>4950</v>
          </cell>
          <cell r="Q13">
            <v>0</v>
          </cell>
          <cell r="R13">
            <v>360000</v>
          </cell>
          <cell r="S13">
            <v>9360</v>
          </cell>
          <cell r="T13">
            <v>0</v>
          </cell>
          <cell r="U13">
            <v>0</v>
          </cell>
          <cell r="V13">
            <v>9600</v>
          </cell>
          <cell r="W13">
            <v>4800</v>
          </cell>
          <cell r="X13">
            <v>7200</v>
          </cell>
        </row>
        <row r="14">
          <cell r="B14" t="str">
            <v>Antarsing Jadav</v>
          </cell>
          <cell r="C14" t="str">
            <v>Godown Staff</v>
          </cell>
          <cell r="D14">
            <v>0</v>
          </cell>
          <cell r="E14">
            <v>12</v>
          </cell>
          <cell r="F14">
            <v>3500</v>
          </cell>
          <cell r="G14">
            <v>0</v>
          </cell>
          <cell r="H14">
            <v>3500</v>
          </cell>
          <cell r="I14">
            <v>42000</v>
          </cell>
          <cell r="J14">
            <v>1750</v>
          </cell>
          <cell r="K14">
            <v>420</v>
          </cell>
          <cell r="L14">
            <v>400</v>
          </cell>
          <cell r="M14">
            <v>700</v>
          </cell>
          <cell r="N14">
            <v>0</v>
          </cell>
          <cell r="O14">
            <v>0</v>
          </cell>
          <cell r="P14">
            <v>650</v>
          </cell>
          <cell r="Q14">
            <v>10000</v>
          </cell>
          <cell r="R14">
            <v>52000</v>
          </cell>
          <cell r="S14">
            <v>2520</v>
          </cell>
          <cell r="T14">
            <v>0</v>
          </cell>
          <cell r="U14">
            <v>0</v>
          </cell>
          <cell r="V14">
            <v>4800</v>
          </cell>
          <cell r="W14">
            <v>0</v>
          </cell>
          <cell r="X14">
            <v>0</v>
          </cell>
        </row>
        <row r="15">
          <cell r="B15" t="str">
            <v>Anup Ranjan Jena</v>
          </cell>
          <cell r="C15" t="str">
            <v>Service Engineer</v>
          </cell>
          <cell r="D15">
            <v>0</v>
          </cell>
          <cell r="E15">
            <v>12</v>
          </cell>
          <cell r="F15">
            <v>11000</v>
          </cell>
          <cell r="G15">
            <v>0</v>
          </cell>
          <cell r="H15">
            <v>11000</v>
          </cell>
          <cell r="I15">
            <v>132000</v>
          </cell>
          <cell r="J15">
            <v>5500</v>
          </cell>
          <cell r="K15">
            <v>1320</v>
          </cell>
          <cell r="L15">
            <v>800</v>
          </cell>
          <cell r="M15">
            <v>3025.0000000000005</v>
          </cell>
          <cell r="N15">
            <v>100</v>
          </cell>
          <cell r="O15">
            <v>200</v>
          </cell>
          <cell r="P15">
            <v>1375</v>
          </cell>
          <cell r="Q15">
            <v>10000</v>
          </cell>
          <cell r="R15">
            <v>142000</v>
          </cell>
          <cell r="S15">
            <v>7920</v>
          </cell>
          <cell r="T15">
            <v>0</v>
          </cell>
          <cell r="U15">
            <v>0</v>
          </cell>
          <cell r="V15">
            <v>9600</v>
          </cell>
          <cell r="W15">
            <v>1200</v>
          </cell>
          <cell r="X15">
            <v>2400</v>
          </cell>
        </row>
        <row r="16">
          <cell r="B16" t="str">
            <v>Arvind Kanoujia</v>
          </cell>
          <cell r="C16" t="str">
            <v xml:space="preserve">Service Engineer </v>
          </cell>
          <cell r="D16">
            <v>0</v>
          </cell>
          <cell r="E16">
            <v>12</v>
          </cell>
          <cell r="F16">
            <v>35000</v>
          </cell>
          <cell r="G16">
            <v>0</v>
          </cell>
          <cell r="H16">
            <v>35000</v>
          </cell>
          <cell r="I16">
            <v>420000</v>
          </cell>
          <cell r="J16">
            <v>17500</v>
          </cell>
          <cell r="K16">
            <v>1560</v>
          </cell>
          <cell r="L16">
            <v>800</v>
          </cell>
          <cell r="M16">
            <v>9625</v>
          </cell>
          <cell r="N16">
            <v>0</v>
          </cell>
          <cell r="O16">
            <v>0</v>
          </cell>
          <cell r="P16">
            <v>7075</v>
          </cell>
          <cell r="Q16">
            <v>0</v>
          </cell>
          <cell r="R16">
            <v>420000</v>
          </cell>
          <cell r="S16">
            <v>9360</v>
          </cell>
          <cell r="T16">
            <v>39000</v>
          </cell>
          <cell r="U16">
            <v>0</v>
          </cell>
          <cell r="V16">
            <v>9600</v>
          </cell>
          <cell r="W16">
            <v>0</v>
          </cell>
          <cell r="X16">
            <v>0</v>
          </cell>
        </row>
        <row r="17">
          <cell r="B17" t="str">
            <v>Ashish Jaisinghani</v>
          </cell>
          <cell r="C17" t="str">
            <v>Executive - Accounts</v>
          </cell>
          <cell r="D17">
            <v>0</v>
          </cell>
          <cell r="E17">
            <v>12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10000</v>
          </cell>
          <cell r="R17">
            <v>10000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</row>
        <row r="18">
          <cell r="B18" t="str">
            <v>Ashwin B. Lakhatariya</v>
          </cell>
          <cell r="C18" t="str">
            <v>Executive - Sales</v>
          </cell>
          <cell r="D18">
            <v>0</v>
          </cell>
          <cell r="E18">
            <v>12</v>
          </cell>
          <cell r="F18">
            <v>15000</v>
          </cell>
          <cell r="G18">
            <v>0</v>
          </cell>
          <cell r="H18">
            <v>15000</v>
          </cell>
          <cell r="I18">
            <v>180000</v>
          </cell>
          <cell r="J18">
            <v>7500</v>
          </cell>
          <cell r="K18">
            <v>1560</v>
          </cell>
          <cell r="L18">
            <v>800</v>
          </cell>
          <cell r="M18">
            <v>4125</v>
          </cell>
          <cell r="N18">
            <v>400</v>
          </cell>
          <cell r="O18">
            <v>600</v>
          </cell>
          <cell r="P18">
            <v>1575</v>
          </cell>
          <cell r="Q18">
            <v>10000</v>
          </cell>
          <cell r="R18">
            <v>190000</v>
          </cell>
          <cell r="S18">
            <v>9360</v>
          </cell>
          <cell r="T18">
            <v>0</v>
          </cell>
          <cell r="U18">
            <v>0</v>
          </cell>
          <cell r="V18">
            <v>9600</v>
          </cell>
          <cell r="W18">
            <v>4800</v>
          </cell>
          <cell r="X18">
            <v>7200</v>
          </cell>
        </row>
        <row r="19">
          <cell r="B19" t="str">
            <v>Atal Bihari Goswami</v>
          </cell>
          <cell r="C19" t="str">
            <v>Supervisor</v>
          </cell>
          <cell r="D19">
            <v>0</v>
          </cell>
          <cell r="E19">
            <v>12</v>
          </cell>
          <cell r="F19">
            <v>13846</v>
          </cell>
          <cell r="G19">
            <v>0</v>
          </cell>
          <cell r="H19">
            <v>13846</v>
          </cell>
          <cell r="I19">
            <v>166152</v>
          </cell>
          <cell r="J19">
            <v>6923</v>
          </cell>
          <cell r="K19">
            <v>1560</v>
          </cell>
          <cell r="L19">
            <v>800</v>
          </cell>
          <cell r="M19">
            <v>3807.65</v>
          </cell>
          <cell r="N19">
            <v>300</v>
          </cell>
          <cell r="O19">
            <v>400</v>
          </cell>
          <cell r="P19">
            <v>1615.3500000000004</v>
          </cell>
          <cell r="Q19">
            <v>10000</v>
          </cell>
          <cell r="R19">
            <v>176152</v>
          </cell>
          <cell r="S19">
            <v>9360</v>
          </cell>
          <cell r="T19">
            <v>0</v>
          </cell>
          <cell r="U19">
            <v>0</v>
          </cell>
          <cell r="V19">
            <v>9600</v>
          </cell>
          <cell r="W19">
            <v>3600</v>
          </cell>
          <cell r="X19">
            <v>4800</v>
          </cell>
        </row>
        <row r="20">
          <cell r="B20" t="str">
            <v>Avdesh Jaiswal</v>
          </cell>
          <cell r="C20" t="str">
            <v>Gowown staff</v>
          </cell>
          <cell r="D20">
            <v>0</v>
          </cell>
          <cell r="E20">
            <v>12</v>
          </cell>
          <cell r="F20">
            <v>3000</v>
          </cell>
          <cell r="G20">
            <v>0</v>
          </cell>
          <cell r="H20">
            <v>3000</v>
          </cell>
          <cell r="I20">
            <v>36000</v>
          </cell>
          <cell r="J20">
            <v>1500</v>
          </cell>
          <cell r="K20">
            <v>360</v>
          </cell>
          <cell r="L20">
            <v>400</v>
          </cell>
          <cell r="M20">
            <v>600</v>
          </cell>
          <cell r="N20">
            <v>0</v>
          </cell>
          <cell r="O20">
            <v>0</v>
          </cell>
          <cell r="P20">
            <v>500</v>
          </cell>
          <cell r="Q20">
            <v>10000</v>
          </cell>
          <cell r="R20">
            <v>46000</v>
          </cell>
          <cell r="S20">
            <v>2160</v>
          </cell>
          <cell r="T20">
            <v>0</v>
          </cell>
          <cell r="U20">
            <v>0</v>
          </cell>
          <cell r="V20">
            <v>4800</v>
          </cell>
          <cell r="W20">
            <v>0</v>
          </cell>
          <cell r="X20">
            <v>0</v>
          </cell>
        </row>
        <row r="21">
          <cell r="B21" t="str">
            <v>B.P Chandrakar</v>
          </cell>
          <cell r="C21" t="str">
            <v xml:space="preserve">Executive - Sales </v>
          </cell>
          <cell r="D21">
            <v>0</v>
          </cell>
          <cell r="E21">
            <v>12</v>
          </cell>
          <cell r="F21">
            <v>12000</v>
          </cell>
          <cell r="G21">
            <v>0</v>
          </cell>
          <cell r="H21">
            <v>12000</v>
          </cell>
          <cell r="I21">
            <v>144000</v>
          </cell>
          <cell r="J21">
            <v>6000</v>
          </cell>
          <cell r="K21">
            <v>1440</v>
          </cell>
          <cell r="L21">
            <v>800</v>
          </cell>
          <cell r="M21">
            <v>3300.0000000000005</v>
          </cell>
          <cell r="N21">
            <v>100</v>
          </cell>
          <cell r="O21">
            <v>200</v>
          </cell>
          <cell r="P21">
            <v>1600</v>
          </cell>
          <cell r="Q21">
            <v>10000</v>
          </cell>
          <cell r="R21">
            <v>154000</v>
          </cell>
          <cell r="S21">
            <v>8640</v>
          </cell>
          <cell r="T21">
            <v>0</v>
          </cell>
          <cell r="U21">
            <v>0</v>
          </cell>
          <cell r="V21">
            <v>9600</v>
          </cell>
          <cell r="W21">
            <v>1200</v>
          </cell>
          <cell r="X21">
            <v>2400</v>
          </cell>
        </row>
        <row r="22">
          <cell r="B22" t="str">
            <v>Bablu</v>
          </cell>
          <cell r="C22" t="str">
            <v>Driver</v>
          </cell>
          <cell r="D22">
            <v>0</v>
          </cell>
          <cell r="E22">
            <v>12</v>
          </cell>
          <cell r="F22">
            <v>3000</v>
          </cell>
          <cell r="G22">
            <v>0</v>
          </cell>
          <cell r="H22">
            <v>3000</v>
          </cell>
          <cell r="I22">
            <v>36000</v>
          </cell>
          <cell r="J22">
            <v>1500</v>
          </cell>
          <cell r="K22">
            <v>360</v>
          </cell>
          <cell r="L22">
            <v>400</v>
          </cell>
          <cell r="M22">
            <v>600</v>
          </cell>
          <cell r="N22">
            <v>0</v>
          </cell>
          <cell r="O22">
            <v>0</v>
          </cell>
          <cell r="P22">
            <v>500</v>
          </cell>
          <cell r="Q22">
            <v>10000</v>
          </cell>
          <cell r="R22">
            <v>46000</v>
          </cell>
          <cell r="S22">
            <v>2160</v>
          </cell>
          <cell r="T22">
            <v>0</v>
          </cell>
          <cell r="U22">
            <v>0</v>
          </cell>
          <cell r="V22">
            <v>4800</v>
          </cell>
          <cell r="W22">
            <v>0</v>
          </cell>
          <cell r="X22">
            <v>0</v>
          </cell>
        </row>
        <row r="23">
          <cell r="B23" t="str">
            <v>Bhimraj shirke</v>
          </cell>
          <cell r="C23" t="str">
            <v>Office boy</v>
          </cell>
          <cell r="D23">
            <v>0</v>
          </cell>
          <cell r="E23">
            <v>12</v>
          </cell>
          <cell r="F23">
            <v>5000</v>
          </cell>
          <cell r="G23">
            <v>0</v>
          </cell>
          <cell r="H23">
            <v>5000</v>
          </cell>
          <cell r="I23">
            <v>60000</v>
          </cell>
          <cell r="J23">
            <v>2500</v>
          </cell>
          <cell r="K23">
            <v>600</v>
          </cell>
          <cell r="L23">
            <v>400</v>
          </cell>
          <cell r="M23">
            <v>1000</v>
          </cell>
          <cell r="N23">
            <v>100</v>
          </cell>
          <cell r="O23">
            <v>200</v>
          </cell>
          <cell r="P23">
            <v>800</v>
          </cell>
          <cell r="Q23">
            <v>10000</v>
          </cell>
          <cell r="R23">
            <v>70000</v>
          </cell>
          <cell r="S23">
            <v>3600</v>
          </cell>
          <cell r="T23">
            <v>0</v>
          </cell>
          <cell r="U23">
            <v>0</v>
          </cell>
          <cell r="V23">
            <v>4800</v>
          </cell>
          <cell r="W23">
            <v>1200</v>
          </cell>
          <cell r="X23">
            <v>2400</v>
          </cell>
        </row>
        <row r="24">
          <cell r="B24" t="str">
            <v>Binodini Lenka</v>
          </cell>
          <cell r="C24" t="str">
            <v>Executive - Accounts</v>
          </cell>
          <cell r="D24">
            <v>0</v>
          </cell>
          <cell r="E24">
            <v>12</v>
          </cell>
          <cell r="F24">
            <v>6000</v>
          </cell>
          <cell r="G24">
            <v>0</v>
          </cell>
          <cell r="H24">
            <v>6000</v>
          </cell>
          <cell r="I24">
            <v>72000</v>
          </cell>
          <cell r="J24">
            <v>3000</v>
          </cell>
          <cell r="K24">
            <v>720</v>
          </cell>
          <cell r="L24">
            <v>400</v>
          </cell>
          <cell r="M24">
            <v>1200</v>
          </cell>
          <cell r="N24">
            <v>200</v>
          </cell>
          <cell r="O24">
            <v>300</v>
          </cell>
          <cell r="P24">
            <v>900</v>
          </cell>
          <cell r="Q24">
            <v>10000</v>
          </cell>
          <cell r="R24">
            <v>82000</v>
          </cell>
          <cell r="S24">
            <v>4320</v>
          </cell>
          <cell r="T24">
            <v>0</v>
          </cell>
          <cell r="U24">
            <v>0</v>
          </cell>
          <cell r="V24">
            <v>4800</v>
          </cell>
          <cell r="W24">
            <v>2400</v>
          </cell>
          <cell r="X24">
            <v>3600</v>
          </cell>
        </row>
        <row r="25">
          <cell r="B25" t="str">
            <v>Chandra Prabha Joshi</v>
          </cell>
          <cell r="C25" t="str">
            <v>Executive - Accounts</v>
          </cell>
          <cell r="D25">
            <v>0</v>
          </cell>
          <cell r="E25">
            <v>12</v>
          </cell>
          <cell r="F25">
            <v>7000</v>
          </cell>
          <cell r="G25">
            <v>0</v>
          </cell>
          <cell r="H25">
            <v>7000</v>
          </cell>
          <cell r="I25">
            <v>84000</v>
          </cell>
          <cell r="J25">
            <v>3500</v>
          </cell>
          <cell r="K25">
            <v>840</v>
          </cell>
          <cell r="L25">
            <v>800</v>
          </cell>
          <cell r="M25">
            <v>1400</v>
          </cell>
          <cell r="N25">
            <v>100</v>
          </cell>
          <cell r="O25">
            <v>200</v>
          </cell>
          <cell r="P25">
            <v>1000</v>
          </cell>
          <cell r="Q25">
            <v>10000</v>
          </cell>
          <cell r="R25">
            <v>94000</v>
          </cell>
          <cell r="S25">
            <v>5040</v>
          </cell>
          <cell r="T25">
            <v>0</v>
          </cell>
          <cell r="U25">
            <v>0</v>
          </cell>
          <cell r="V25">
            <v>9600</v>
          </cell>
          <cell r="W25">
            <v>1200</v>
          </cell>
          <cell r="X25">
            <v>2400</v>
          </cell>
        </row>
        <row r="26">
          <cell r="B26" t="str">
            <v>Chandra Shekhar Srivas</v>
          </cell>
          <cell r="C26" t="str">
            <v xml:space="preserve">Manager - Sales </v>
          </cell>
          <cell r="D26">
            <v>0</v>
          </cell>
          <cell r="E26">
            <v>12</v>
          </cell>
          <cell r="F26">
            <v>22000</v>
          </cell>
          <cell r="G26">
            <v>0</v>
          </cell>
          <cell r="H26">
            <v>22000</v>
          </cell>
          <cell r="I26">
            <v>264000</v>
          </cell>
          <cell r="J26">
            <v>11000</v>
          </cell>
          <cell r="K26">
            <v>1560</v>
          </cell>
          <cell r="L26">
            <v>800</v>
          </cell>
          <cell r="M26">
            <v>6050.0000000000009</v>
          </cell>
          <cell r="N26">
            <v>400</v>
          </cell>
          <cell r="O26">
            <v>600</v>
          </cell>
          <cell r="P26">
            <v>3150</v>
          </cell>
          <cell r="Q26">
            <v>5000</v>
          </cell>
          <cell r="R26">
            <v>269000</v>
          </cell>
          <cell r="S26">
            <v>9360</v>
          </cell>
          <cell r="T26">
            <v>0</v>
          </cell>
          <cell r="U26">
            <v>0</v>
          </cell>
          <cell r="V26">
            <v>9600</v>
          </cell>
          <cell r="W26">
            <v>4800</v>
          </cell>
          <cell r="X26">
            <v>7200</v>
          </cell>
        </row>
        <row r="27">
          <cell r="B27" t="str">
            <v>D.Kannan</v>
          </cell>
          <cell r="C27" t="str">
            <v>Manager Sr. - Production</v>
          </cell>
          <cell r="D27">
            <v>0</v>
          </cell>
          <cell r="E27">
            <v>12</v>
          </cell>
          <cell r="F27">
            <v>30000</v>
          </cell>
          <cell r="G27">
            <v>5000</v>
          </cell>
          <cell r="H27">
            <v>35000</v>
          </cell>
          <cell r="I27">
            <v>420000</v>
          </cell>
          <cell r="J27">
            <v>17500</v>
          </cell>
          <cell r="K27">
            <v>0</v>
          </cell>
          <cell r="L27">
            <v>800</v>
          </cell>
          <cell r="M27">
            <v>9625</v>
          </cell>
          <cell r="N27">
            <v>400</v>
          </cell>
          <cell r="O27">
            <v>600</v>
          </cell>
          <cell r="P27">
            <v>6075</v>
          </cell>
          <cell r="Q27">
            <v>0</v>
          </cell>
          <cell r="R27">
            <v>420000</v>
          </cell>
          <cell r="S27">
            <v>0</v>
          </cell>
          <cell r="T27">
            <v>69000</v>
          </cell>
          <cell r="U27">
            <v>0</v>
          </cell>
          <cell r="V27">
            <v>9600</v>
          </cell>
          <cell r="W27">
            <v>4800</v>
          </cell>
          <cell r="X27">
            <v>7200</v>
          </cell>
        </row>
        <row r="28">
          <cell r="B28" t="str">
            <v>Darasingh Sandhu</v>
          </cell>
          <cell r="C28" t="str">
            <v>Manager - Branch</v>
          </cell>
          <cell r="D28">
            <v>0</v>
          </cell>
          <cell r="E28">
            <v>12</v>
          </cell>
          <cell r="F28">
            <v>20000</v>
          </cell>
          <cell r="G28">
            <v>1666.6666666666667</v>
          </cell>
          <cell r="H28">
            <v>21666.666666666668</v>
          </cell>
          <cell r="I28">
            <v>260000</v>
          </cell>
          <cell r="J28">
            <v>10833.333333333334</v>
          </cell>
          <cell r="K28">
            <v>0</v>
          </cell>
          <cell r="L28">
            <v>800</v>
          </cell>
          <cell r="M28">
            <v>5958.3333333333339</v>
          </cell>
          <cell r="N28">
            <v>400</v>
          </cell>
          <cell r="O28">
            <v>600</v>
          </cell>
          <cell r="P28">
            <v>3075</v>
          </cell>
          <cell r="Q28">
            <v>0</v>
          </cell>
          <cell r="R28">
            <v>260000</v>
          </cell>
          <cell r="S28">
            <v>0</v>
          </cell>
          <cell r="T28">
            <v>0</v>
          </cell>
          <cell r="U28">
            <v>0</v>
          </cell>
          <cell r="V28">
            <v>9600</v>
          </cell>
          <cell r="W28">
            <v>4800</v>
          </cell>
          <cell r="X28">
            <v>7200</v>
          </cell>
        </row>
        <row r="29">
          <cell r="B29" t="str">
            <v>Debjyoti Bhattacharjee</v>
          </cell>
          <cell r="C29" t="str">
            <v>Manager - Regional Sales</v>
          </cell>
          <cell r="D29">
            <v>0</v>
          </cell>
          <cell r="E29">
            <v>12</v>
          </cell>
          <cell r="F29">
            <v>50000</v>
          </cell>
          <cell r="G29">
            <v>0</v>
          </cell>
          <cell r="H29">
            <v>50000</v>
          </cell>
          <cell r="I29">
            <v>600000</v>
          </cell>
          <cell r="J29">
            <v>25000</v>
          </cell>
          <cell r="K29">
            <v>1560</v>
          </cell>
          <cell r="L29">
            <v>800</v>
          </cell>
          <cell r="M29">
            <v>13750.000000000002</v>
          </cell>
          <cell r="N29">
            <v>400</v>
          </cell>
          <cell r="O29">
            <v>600</v>
          </cell>
          <cell r="P29">
            <v>9450</v>
          </cell>
          <cell r="Q29">
            <v>10000</v>
          </cell>
          <cell r="R29">
            <v>610000</v>
          </cell>
          <cell r="S29">
            <v>9360</v>
          </cell>
          <cell r="T29">
            <v>0</v>
          </cell>
          <cell r="U29">
            <v>0</v>
          </cell>
          <cell r="V29">
            <v>9600</v>
          </cell>
          <cell r="W29">
            <v>4800</v>
          </cell>
          <cell r="X29">
            <v>7200</v>
          </cell>
        </row>
        <row r="30">
          <cell r="B30" t="str">
            <v>Dharmendra Shukla</v>
          </cell>
          <cell r="C30" t="str">
            <v>Godown Staff</v>
          </cell>
          <cell r="D30">
            <v>0</v>
          </cell>
          <cell r="E30">
            <v>12</v>
          </cell>
          <cell r="F30">
            <v>3500</v>
          </cell>
          <cell r="G30">
            <v>0</v>
          </cell>
          <cell r="H30">
            <v>3500</v>
          </cell>
          <cell r="I30">
            <v>42000</v>
          </cell>
          <cell r="J30">
            <v>1750</v>
          </cell>
          <cell r="K30">
            <v>420</v>
          </cell>
          <cell r="L30">
            <v>400</v>
          </cell>
          <cell r="M30">
            <v>700</v>
          </cell>
          <cell r="N30">
            <v>0</v>
          </cell>
          <cell r="O30">
            <v>0</v>
          </cell>
          <cell r="P30">
            <v>650</v>
          </cell>
          <cell r="Q30">
            <v>10000</v>
          </cell>
          <cell r="R30">
            <v>52000</v>
          </cell>
          <cell r="S30">
            <v>2520</v>
          </cell>
          <cell r="T30">
            <v>0</v>
          </cell>
          <cell r="U30">
            <v>2500</v>
          </cell>
          <cell r="V30">
            <v>4800</v>
          </cell>
          <cell r="W30">
            <v>0</v>
          </cell>
          <cell r="X30">
            <v>0</v>
          </cell>
        </row>
        <row r="31">
          <cell r="B31" t="str">
            <v>Dillip Kumar</v>
          </cell>
          <cell r="C31" t="str">
            <v>Worker</v>
          </cell>
          <cell r="D31">
            <v>0</v>
          </cell>
          <cell r="E31">
            <v>12</v>
          </cell>
          <cell r="F31">
            <v>3600</v>
          </cell>
          <cell r="G31">
            <v>0</v>
          </cell>
          <cell r="H31">
            <v>3600</v>
          </cell>
          <cell r="I31">
            <v>43200</v>
          </cell>
          <cell r="J31">
            <v>1800</v>
          </cell>
          <cell r="K31">
            <v>432</v>
          </cell>
          <cell r="L31">
            <v>400</v>
          </cell>
          <cell r="M31">
            <v>720</v>
          </cell>
          <cell r="N31">
            <v>0</v>
          </cell>
          <cell r="O31">
            <v>0</v>
          </cell>
          <cell r="P31">
            <v>680</v>
          </cell>
          <cell r="Q31">
            <v>10000</v>
          </cell>
          <cell r="R31">
            <v>53200</v>
          </cell>
          <cell r="S31">
            <v>2592</v>
          </cell>
          <cell r="T31">
            <v>0</v>
          </cell>
          <cell r="U31">
            <v>0</v>
          </cell>
          <cell r="V31">
            <v>4800</v>
          </cell>
          <cell r="W31">
            <v>0</v>
          </cell>
          <cell r="X31">
            <v>0</v>
          </cell>
        </row>
        <row r="32">
          <cell r="B32" t="str">
            <v>Dimple Mota</v>
          </cell>
          <cell r="C32" t="str">
            <v>Executive - Accounts</v>
          </cell>
          <cell r="D32">
            <v>0</v>
          </cell>
          <cell r="E32">
            <v>12</v>
          </cell>
          <cell r="F32">
            <v>8000</v>
          </cell>
          <cell r="G32">
            <v>0</v>
          </cell>
          <cell r="H32">
            <v>8000</v>
          </cell>
          <cell r="I32">
            <v>96000</v>
          </cell>
          <cell r="J32">
            <v>4000</v>
          </cell>
          <cell r="K32">
            <v>960</v>
          </cell>
          <cell r="L32">
            <v>800</v>
          </cell>
          <cell r="M32">
            <v>1600</v>
          </cell>
          <cell r="N32">
            <v>200</v>
          </cell>
          <cell r="O32">
            <v>300</v>
          </cell>
          <cell r="P32">
            <v>1100</v>
          </cell>
          <cell r="Q32">
            <v>10000</v>
          </cell>
          <cell r="R32">
            <v>106000</v>
          </cell>
          <cell r="S32">
            <v>5760</v>
          </cell>
          <cell r="T32">
            <v>0</v>
          </cell>
          <cell r="U32">
            <v>0</v>
          </cell>
          <cell r="V32">
            <v>9600</v>
          </cell>
          <cell r="W32">
            <v>2400</v>
          </cell>
          <cell r="X32">
            <v>3600</v>
          </cell>
        </row>
        <row r="33">
          <cell r="B33" t="str">
            <v>Dinesh Singh</v>
          </cell>
          <cell r="C33" t="str">
            <v>Worker</v>
          </cell>
          <cell r="D33">
            <v>0</v>
          </cell>
          <cell r="E33">
            <v>12</v>
          </cell>
          <cell r="F33">
            <v>3600</v>
          </cell>
          <cell r="G33">
            <v>0</v>
          </cell>
          <cell r="H33">
            <v>3600</v>
          </cell>
          <cell r="I33">
            <v>43200</v>
          </cell>
          <cell r="J33">
            <v>1800</v>
          </cell>
          <cell r="K33">
            <v>432</v>
          </cell>
          <cell r="L33">
            <v>400</v>
          </cell>
          <cell r="M33">
            <v>720</v>
          </cell>
          <cell r="N33">
            <v>0</v>
          </cell>
          <cell r="O33">
            <v>0</v>
          </cell>
          <cell r="P33">
            <v>680</v>
          </cell>
          <cell r="Q33">
            <v>10000</v>
          </cell>
          <cell r="R33">
            <v>53200</v>
          </cell>
          <cell r="S33">
            <v>2592</v>
          </cell>
          <cell r="T33">
            <v>0</v>
          </cell>
          <cell r="U33">
            <v>0</v>
          </cell>
          <cell r="V33">
            <v>4800</v>
          </cell>
          <cell r="W33">
            <v>0</v>
          </cell>
          <cell r="X33">
            <v>0</v>
          </cell>
        </row>
        <row r="34">
          <cell r="B34" t="str">
            <v>Durgesh Kumar</v>
          </cell>
          <cell r="C34" t="str">
            <v>Godown Staff</v>
          </cell>
          <cell r="D34">
            <v>0</v>
          </cell>
          <cell r="E34">
            <v>12</v>
          </cell>
          <cell r="F34">
            <v>2500</v>
          </cell>
          <cell r="G34">
            <v>0</v>
          </cell>
          <cell r="H34">
            <v>2500</v>
          </cell>
          <cell r="I34">
            <v>30000</v>
          </cell>
          <cell r="J34">
            <v>1250</v>
          </cell>
          <cell r="K34">
            <v>300</v>
          </cell>
          <cell r="L34">
            <v>400</v>
          </cell>
          <cell r="M34">
            <v>500</v>
          </cell>
          <cell r="N34">
            <v>0</v>
          </cell>
          <cell r="O34">
            <v>0</v>
          </cell>
          <cell r="P34">
            <v>350</v>
          </cell>
          <cell r="Q34">
            <v>10000</v>
          </cell>
          <cell r="R34">
            <v>40000</v>
          </cell>
          <cell r="S34">
            <v>1800</v>
          </cell>
          <cell r="T34">
            <v>0</v>
          </cell>
          <cell r="U34">
            <v>0</v>
          </cell>
          <cell r="V34">
            <v>4800</v>
          </cell>
          <cell r="W34">
            <v>0</v>
          </cell>
          <cell r="X34">
            <v>0</v>
          </cell>
        </row>
        <row r="35">
          <cell r="B35" t="str">
            <v>Gaurav Sharma</v>
          </cell>
          <cell r="C35" t="str">
            <v xml:space="preserve">Executive - Sales </v>
          </cell>
          <cell r="D35">
            <v>0</v>
          </cell>
          <cell r="E35">
            <v>12</v>
          </cell>
          <cell r="F35">
            <v>12000</v>
          </cell>
          <cell r="G35">
            <v>0</v>
          </cell>
          <cell r="H35">
            <v>12000</v>
          </cell>
          <cell r="I35">
            <v>144000</v>
          </cell>
          <cell r="J35">
            <v>6000</v>
          </cell>
          <cell r="K35">
            <v>1440</v>
          </cell>
          <cell r="L35">
            <v>800</v>
          </cell>
          <cell r="M35">
            <v>3300.0000000000005</v>
          </cell>
          <cell r="N35">
            <v>100</v>
          </cell>
          <cell r="O35">
            <v>200</v>
          </cell>
          <cell r="P35">
            <v>1600</v>
          </cell>
          <cell r="Q35">
            <v>10000</v>
          </cell>
          <cell r="R35">
            <v>154000</v>
          </cell>
          <cell r="S35">
            <v>8640</v>
          </cell>
          <cell r="T35">
            <v>0</v>
          </cell>
          <cell r="U35">
            <v>0</v>
          </cell>
          <cell r="V35">
            <v>9600</v>
          </cell>
          <cell r="W35">
            <v>1200</v>
          </cell>
          <cell r="X35">
            <v>2400</v>
          </cell>
        </row>
        <row r="36">
          <cell r="B36" t="str">
            <v>George Thomas</v>
          </cell>
          <cell r="C36" t="str">
            <v>Manager - Production</v>
          </cell>
          <cell r="D36">
            <v>0</v>
          </cell>
          <cell r="E36">
            <v>12</v>
          </cell>
          <cell r="F36">
            <v>20000</v>
          </cell>
          <cell r="G36">
            <v>0</v>
          </cell>
          <cell r="H36">
            <v>20000</v>
          </cell>
          <cell r="I36">
            <v>240000</v>
          </cell>
          <cell r="J36">
            <v>10000</v>
          </cell>
          <cell r="K36">
            <v>0</v>
          </cell>
          <cell r="L36">
            <v>800</v>
          </cell>
          <cell r="M36">
            <v>5500</v>
          </cell>
          <cell r="N36">
            <v>400</v>
          </cell>
          <cell r="O36">
            <v>600</v>
          </cell>
          <cell r="P36">
            <v>2700</v>
          </cell>
          <cell r="Q36">
            <v>5000</v>
          </cell>
          <cell r="R36">
            <v>245000</v>
          </cell>
          <cell r="S36">
            <v>0</v>
          </cell>
          <cell r="T36">
            <v>0</v>
          </cell>
          <cell r="U36">
            <v>0</v>
          </cell>
          <cell r="V36">
            <v>9600</v>
          </cell>
          <cell r="W36">
            <v>4800</v>
          </cell>
          <cell r="X36">
            <v>7200</v>
          </cell>
        </row>
        <row r="37">
          <cell r="B37" t="str">
            <v>Girish Chandra Dhal</v>
          </cell>
          <cell r="C37" t="str">
            <v xml:space="preserve">Executive - Sales </v>
          </cell>
          <cell r="D37">
            <v>0</v>
          </cell>
          <cell r="E37">
            <v>12</v>
          </cell>
          <cell r="F37">
            <v>3800</v>
          </cell>
          <cell r="G37">
            <v>0</v>
          </cell>
          <cell r="H37">
            <v>3800</v>
          </cell>
          <cell r="I37">
            <v>45600</v>
          </cell>
          <cell r="J37">
            <v>1900</v>
          </cell>
          <cell r="K37">
            <v>456</v>
          </cell>
          <cell r="L37">
            <v>400</v>
          </cell>
          <cell r="M37">
            <v>760</v>
          </cell>
          <cell r="N37">
            <v>0</v>
          </cell>
          <cell r="O37">
            <v>0</v>
          </cell>
          <cell r="P37">
            <v>740</v>
          </cell>
          <cell r="Q37">
            <v>10000</v>
          </cell>
          <cell r="R37">
            <v>55600</v>
          </cell>
          <cell r="S37">
            <v>2736</v>
          </cell>
          <cell r="T37">
            <v>0</v>
          </cell>
          <cell r="U37">
            <v>0</v>
          </cell>
          <cell r="V37">
            <v>4800</v>
          </cell>
          <cell r="W37">
            <v>0</v>
          </cell>
          <cell r="X37">
            <v>0</v>
          </cell>
        </row>
        <row r="38">
          <cell r="B38" t="str">
            <v>Guru Charan Das</v>
          </cell>
          <cell r="C38" t="str">
            <v xml:space="preserve">Executive - Sales </v>
          </cell>
          <cell r="D38">
            <v>0</v>
          </cell>
          <cell r="E38">
            <v>12</v>
          </cell>
          <cell r="F38">
            <v>7000</v>
          </cell>
          <cell r="G38">
            <v>0</v>
          </cell>
          <cell r="H38">
            <v>7000</v>
          </cell>
          <cell r="I38">
            <v>84000</v>
          </cell>
          <cell r="J38">
            <v>3500</v>
          </cell>
          <cell r="K38">
            <v>840</v>
          </cell>
          <cell r="L38">
            <v>800</v>
          </cell>
          <cell r="M38">
            <v>1400</v>
          </cell>
          <cell r="N38">
            <v>100</v>
          </cell>
          <cell r="O38">
            <v>200</v>
          </cell>
          <cell r="P38">
            <v>1000</v>
          </cell>
          <cell r="Q38">
            <v>10000</v>
          </cell>
          <cell r="R38">
            <v>94000</v>
          </cell>
          <cell r="S38">
            <v>5040</v>
          </cell>
          <cell r="T38">
            <v>0</v>
          </cell>
          <cell r="U38">
            <v>0</v>
          </cell>
          <cell r="V38">
            <v>9600</v>
          </cell>
          <cell r="W38">
            <v>1200</v>
          </cell>
          <cell r="X38">
            <v>2400</v>
          </cell>
        </row>
        <row r="39">
          <cell r="B39" t="str">
            <v>Gyanendra Deo Darshan</v>
          </cell>
          <cell r="C39" t="str">
            <v>Executive - Sales</v>
          </cell>
          <cell r="D39">
            <v>0</v>
          </cell>
          <cell r="E39">
            <v>12</v>
          </cell>
          <cell r="F39">
            <v>25000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10000</v>
          </cell>
          <cell r="R39">
            <v>10000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</row>
        <row r="40">
          <cell r="B40" t="str">
            <v>Harish Chandra  Deore</v>
          </cell>
          <cell r="C40" t="str">
            <v>Supervisor</v>
          </cell>
          <cell r="D40">
            <v>0</v>
          </cell>
          <cell r="E40">
            <v>12</v>
          </cell>
          <cell r="F40">
            <v>7500</v>
          </cell>
          <cell r="G40">
            <v>0</v>
          </cell>
          <cell r="H40">
            <v>7500</v>
          </cell>
          <cell r="I40">
            <v>90000</v>
          </cell>
          <cell r="J40">
            <v>3750</v>
          </cell>
          <cell r="K40">
            <v>900</v>
          </cell>
          <cell r="L40">
            <v>800</v>
          </cell>
          <cell r="M40">
            <v>1500</v>
          </cell>
          <cell r="N40">
            <v>200</v>
          </cell>
          <cell r="O40">
            <v>300</v>
          </cell>
          <cell r="P40">
            <v>950</v>
          </cell>
          <cell r="Q40">
            <v>10000</v>
          </cell>
          <cell r="R40">
            <v>100000</v>
          </cell>
          <cell r="S40">
            <v>5400</v>
          </cell>
          <cell r="T40">
            <v>0</v>
          </cell>
          <cell r="U40">
            <v>0</v>
          </cell>
          <cell r="V40">
            <v>9600</v>
          </cell>
          <cell r="W40">
            <v>2400</v>
          </cell>
          <cell r="X40">
            <v>3600</v>
          </cell>
        </row>
        <row r="41">
          <cell r="B41" t="str">
            <v>J. Divya</v>
          </cell>
          <cell r="C41" t="str">
            <v>Executive - Accounts</v>
          </cell>
          <cell r="D41">
            <v>0</v>
          </cell>
          <cell r="E41">
            <v>12</v>
          </cell>
          <cell r="F41">
            <v>8500</v>
          </cell>
          <cell r="G41">
            <v>0</v>
          </cell>
          <cell r="H41">
            <v>8500</v>
          </cell>
          <cell r="I41">
            <v>102000</v>
          </cell>
          <cell r="J41">
            <v>4250</v>
          </cell>
          <cell r="K41">
            <v>1020</v>
          </cell>
          <cell r="L41">
            <v>800</v>
          </cell>
          <cell r="M41">
            <v>1700</v>
          </cell>
          <cell r="N41">
            <v>300</v>
          </cell>
          <cell r="O41">
            <v>400</v>
          </cell>
          <cell r="P41">
            <v>1050</v>
          </cell>
          <cell r="Q41">
            <v>10000</v>
          </cell>
          <cell r="R41">
            <v>112000</v>
          </cell>
          <cell r="S41">
            <v>6120</v>
          </cell>
          <cell r="T41">
            <v>0</v>
          </cell>
          <cell r="U41">
            <v>0</v>
          </cell>
          <cell r="V41">
            <v>9600</v>
          </cell>
          <cell r="W41">
            <v>3600</v>
          </cell>
          <cell r="X41">
            <v>4800</v>
          </cell>
        </row>
        <row r="42">
          <cell r="B42" t="str">
            <v>Jagdish Kasera</v>
          </cell>
          <cell r="C42" t="str">
            <v>Service Engineer</v>
          </cell>
          <cell r="D42">
            <v>0</v>
          </cell>
          <cell r="E42">
            <v>12</v>
          </cell>
          <cell r="F42">
            <v>11000</v>
          </cell>
          <cell r="G42">
            <v>0</v>
          </cell>
          <cell r="H42">
            <v>11000</v>
          </cell>
          <cell r="I42">
            <v>132000</v>
          </cell>
          <cell r="J42">
            <v>5500</v>
          </cell>
          <cell r="K42">
            <v>1320</v>
          </cell>
          <cell r="L42">
            <v>800</v>
          </cell>
          <cell r="M42">
            <v>3025.0000000000005</v>
          </cell>
          <cell r="N42">
            <v>100</v>
          </cell>
          <cell r="O42">
            <v>200</v>
          </cell>
          <cell r="P42">
            <v>1375</v>
          </cell>
          <cell r="Q42">
            <v>10000</v>
          </cell>
          <cell r="R42">
            <v>142000</v>
          </cell>
          <cell r="S42">
            <v>7920</v>
          </cell>
          <cell r="T42">
            <v>0</v>
          </cell>
          <cell r="U42">
            <v>0</v>
          </cell>
          <cell r="V42">
            <v>9600</v>
          </cell>
          <cell r="W42">
            <v>1200</v>
          </cell>
          <cell r="X42">
            <v>2400</v>
          </cell>
        </row>
        <row r="43">
          <cell r="B43" t="str">
            <v>Jay Prakash Gabel</v>
          </cell>
          <cell r="C43" t="str">
            <v xml:space="preserve">Service Engineer </v>
          </cell>
          <cell r="D43">
            <v>0</v>
          </cell>
          <cell r="E43">
            <v>12</v>
          </cell>
          <cell r="F43">
            <v>7000</v>
          </cell>
          <cell r="G43">
            <v>0</v>
          </cell>
          <cell r="H43">
            <v>7000</v>
          </cell>
          <cell r="I43">
            <v>84000</v>
          </cell>
          <cell r="J43">
            <v>3500</v>
          </cell>
          <cell r="K43">
            <v>840</v>
          </cell>
          <cell r="L43">
            <v>800</v>
          </cell>
          <cell r="M43">
            <v>1400</v>
          </cell>
          <cell r="N43">
            <v>100</v>
          </cell>
          <cell r="O43">
            <v>200</v>
          </cell>
          <cell r="P43">
            <v>1000</v>
          </cell>
          <cell r="Q43">
            <v>10000</v>
          </cell>
          <cell r="R43">
            <v>94000</v>
          </cell>
          <cell r="S43">
            <v>5040</v>
          </cell>
          <cell r="T43">
            <v>0</v>
          </cell>
          <cell r="U43">
            <v>0</v>
          </cell>
          <cell r="V43">
            <v>9600</v>
          </cell>
          <cell r="W43">
            <v>1200</v>
          </cell>
          <cell r="X43">
            <v>2400</v>
          </cell>
        </row>
        <row r="44">
          <cell r="B44" t="str">
            <v>Kailash Yadav</v>
          </cell>
          <cell r="C44" t="str">
            <v>Executive - Accounts</v>
          </cell>
          <cell r="D44">
            <v>0</v>
          </cell>
          <cell r="E44">
            <v>12</v>
          </cell>
          <cell r="F44">
            <v>13650</v>
          </cell>
          <cell r="G44">
            <v>0</v>
          </cell>
          <cell r="H44">
            <v>13650</v>
          </cell>
          <cell r="I44">
            <v>163800</v>
          </cell>
          <cell r="J44">
            <v>6825</v>
          </cell>
          <cell r="K44">
            <v>1560</v>
          </cell>
          <cell r="L44">
            <v>800</v>
          </cell>
          <cell r="M44">
            <v>3753.7500000000005</v>
          </cell>
          <cell r="N44">
            <v>300</v>
          </cell>
          <cell r="O44">
            <v>400</v>
          </cell>
          <cell r="P44">
            <v>1571.25</v>
          </cell>
          <cell r="Q44">
            <v>10000</v>
          </cell>
          <cell r="R44">
            <v>173800</v>
          </cell>
          <cell r="S44">
            <v>9360</v>
          </cell>
          <cell r="T44">
            <v>0</v>
          </cell>
          <cell r="U44">
            <v>0</v>
          </cell>
          <cell r="V44">
            <v>9600</v>
          </cell>
          <cell r="W44">
            <v>3600</v>
          </cell>
          <cell r="X44">
            <v>4800</v>
          </cell>
        </row>
        <row r="45">
          <cell r="B45" t="str">
            <v>Kanchan Wagh</v>
          </cell>
          <cell r="C45" t="str">
            <v>Executive - Front office</v>
          </cell>
          <cell r="D45">
            <v>0</v>
          </cell>
          <cell r="E45">
            <v>12</v>
          </cell>
          <cell r="F45">
            <v>5000</v>
          </cell>
          <cell r="G45">
            <v>0</v>
          </cell>
          <cell r="H45">
            <v>5000</v>
          </cell>
          <cell r="I45">
            <v>60000</v>
          </cell>
          <cell r="J45">
            <v>2500</v>
          </cell>
          <cell r="K45">
            <v>600</v>
          </cell>
          <cell r="L45">
            <v>400</v>
          </cell>
          <cell r="M45">
            <v>1000</v>
          </cell>
          <cell r="N45">
            <v>100</v>
          </cell>
          <cell r="O45">
            <v>200</v>
          </cell>
          <cell r="P45">
            <v>800</v>
          </cell>
          <cell r="Q45">
            <v>10000</v>
          </cell>
          <cell r="R45">
            <v>70000</v>
          </cell>
          <cell r="S45">
            <v>3600</v>
          </cell>
          <cell r="T45">
            <v>0</v>
          </cell>
          <cell r="U45">
            <v>0</v>
          </cell>
          <cell r="V45">
            <v>4800</v>
          </cell>
          <cell r="W45">
            <v>1200</v>
          </cell>
          <cell r="X45">
            <v>2400</v>
          </cell>
        </row>
        <row r="46">
          <cell r="B46" t="str">
            <v>Kapil Dubey</v>
          </cell>
          <cell r="C46" t="str">
            <v>Worker</v>
          </cell>
          <cell r="D46">
            <v>0</v>
          </cell>
          <cell r="E46">
            <v>12</v>
          </cell>
          <cell r="F46">
            <v>3600</v>
          </cell>
          <cell r="G46">
            <v>0</v>
          </cell>
          <cell r="H46">
            <v>3600</v>
          </cell>
          <cell r="I46">
            <v>43200</v>
          </cell>
          <cell r="J46">
            <v>1800</v>
          </cell>
          <cell r="K46">
            <v>432</v>
          </cell>
          <cell r="L46">
            <v>400</v>
          </cell>
          <cell r="M46">
            <v>720</v>
          </cell>
          <cell r="N46">
            <v>0</v>
          </cell>
          <cell r="O46">
            <v>0</v>
          </cell>
          <cell r="P46">
            <v>680</v>
          </cell>
          <cell r="Q46">
            <v>10000</v>
          </cell>
          <cell r="R46">
            <v>53200</v>
          </cell>
          <cell r="S46">
            <v>2592</v>
          </cell>
          <cell r="T46">
            <v>0</v>
          </cell>
          <cell r="U46">
            <v>0</v>
          </cell>
          <cell r="V46">
            <v>4800</v>
          </cell>
          <cell r="W46">
            <v>0</v>
          </cell>
          <cell r="X46">
            <v>0</v>
          </cell>
        </row>
        <row r="47">
          <cell r="B47" t="str">
            <v>Karunakara Kuanr</v>
          </cell>
          <cell r="C47" t="str">
            <v>Delivery Man</v>
          </cell>
          <cell r="D47">
            <v>0</v>
          </cell>
          <cell r="E47">
            <v>12</v>
          </cell>
          <cell r="F47">
            <v>2600</v>
          </cell>
          <cell r="G47">
            <v>0</v>
          </cell>
          <cell r="H47">
            <v>2600</v>
          </cell>
          <cell r="I47">
            <v>31200</v>
          </cell>
          <cell r="J47">
            <v>1300</v>
          </cell>
          <cell r="K47">
            <v>312</v>
          </cell>
          <cell r="L47">
            <v>400</v>
          </cell>
          <cell r="M47">
            <v>520</v>
          </cell>
          <cell r="N47">
            <v>0</v>
          </cell>
          <cell r="O47">
            <v>0</v>
          </cell>
          <cell r="P47">
            <v>380</v>
          </cell>
          <cell r="Q47">
            <v>10000</v>
          </cell>
          <cell r="R47">
            <v>41200</v>
          </cell>
          <cell r="S47">
            <v>1872</v>
          </cell>
          <cell r="T47">
            <v>0</v>
          </cell>
          <cell r="U47">
            <v>0</v>
          </cell>
          <cell r="V47">
            <v>4800</v>
          </cell>
          <cell r="W47">
            <v>0</v>
          </cell>
          <cell r="X47">
            <v>0</v>
          </cell>
        </row>
        <row r="48">
          <cell r="B48" t="str">
            <v>Koela Basu</v>
          </cell>
          <cell r="C48" t="str">
            <v>Coordinator</v>
          </cell>
          <cell r="D48">
            <v>0</v>
          </cell>
          <cell r="E48">
            <v>12</v>
          </cell>
          <cell r="F48">
            <v>16000</v>
          </cell>
          <cell r="G48">
            <v>0</v>
          </cell>
          <cell r="H48">
            <v>16000</v>
          </cell>
          <cell r="I48">
            <v>192000</v>
          </cell>
          <cell r="J48">
            <v>8000</v>
          </cell>
          <cell r="K48">
            <v>1560</v>
          </cell>
          <cell r="L48">
            <v>800</v>
          </cell>
          <cell r="M48">
            <v>4400</v>
          </cell>
          <cell r="N48">
            <v>400</v>
          </cell>
          <cell r="O48">
            <v>600</v>
          </cell>
          <cell r="P48">
            <v>1800</v>
          </cell>
          <cell r="Q48">
            <v>10000</v>
          </cell>
          <cell r="R48">
            <v>202000</v>
          </cell>
          <cell r="S48">
            <v>9360</v>
          </cell>
          <cell r="T48">
            <v>0</v>
          </cell>
          <cell r="U48">
            <v>0</v>
          </cell>
          <cell r="V48">
            <v>9600</v>
          </cell>
          <cell r="W48">
            <v>4800</v>
          </cell>
          <cell r="X48">
            <v>7200</v>
          </cell>
        </row>
        <row r="49">
          <cell r="B49" t="str">
            <v>Krishna Chadar</v>
          </cell>
          <cell r="C49" t="str">
            <v>Godown Supervisor</v>
          </cell>
          <cell r="D49">
            <v>0</v>
          </cell>
          <cell r="E49">
            <v>12</v>
          </cell>
          <cell r="F49">
            <v>3200</v>
          </cell>
          <cell r="G49">
            <v>0</v>
          </cell>
          <cell r="H49">
            <v>3200</v>
          </cell>
          <cell r="I49">
            <v>38400</v>
          </cell>
          <cell r="J49">
            <v>1600</v>
          </cell>
          <cell r="K49">
            <v>384</v>
          </cell>
          <cell r="L49">
            <v>400</v>
          </cell>
          <cell r="M49">
            <v>640</v>
          </cell>
          <cell r="N49">
            <v>0</v>
          </cell>
          <cell r="O49">
            <v>0</v>
          </cell>
          <cell r="P49">
            <v>560</v>
          </cell>
          <cell r="Q49">
            <v>10000</v>
          </cell>
          <cell r="R49">
            <v>48400</v>
          </cell>
          <cell r="S49">
            <v>2304</v>
          </cell>
          <cell r="T49">
            <v>0</v>
          </cell>
          <cell r="U49">
            <v>0</v>
          </cell>
          <cell r="V49">
            <v>4800</v>
          </cell>
          <cell r="W49">
            <v>0</v>
          </cell>
          <cell r="X49">
            <v>0</v>
          </cell>
        </row>
        <row r="50">
          <cell r="B50" t="str">
            <v>Krishna Prasad Sahu</v>
          </cell>
          <cell r="C50" t="str">
            <v>Executive - Correspondent</v>
          </cell>
          <cell r="D50">
            <v>0</v>
          </cell>
          <cell r="E50">
            <v>12</v>
          </cell>
          <cell r="F50">
            <v>13000</v>
          </cell>
          <cell r="G50">
            <v>0</v>
          </cell>
          <cell r="H50">
            <v>13000</v>
          </cell>
          <cell r="I50">
            <v>156000</v>
          </cell>
          <cell r="J50">
            <v>6500</v>
          </cell>
          <cell r="K50">
            <v>1560</v>
          </cell>
          <cell r="L50">
            <v>800</v>
          </cell>
          <cell r="M50">
            <v>3575.0000000000005</v>
          </cell>
          <cell r="N50">
            <v>200</v>
          </cell>
          <cell r="O50">
            <v>300</v>
          </cell>
          <cell r="P50">
            <v>1625</v>
          </cell>
          <cell r="Q50">
            <v>10000</v>
          </cell>
          <cell r="R50">
            <v>166000</v>
          </cell>
          <cell r="S50">
            <v>9360</v>
          </cell>
          <cell r="T50">
            <v>0</v>
          </cell>
          <cell r="U50">
            <v>0</v>
          </cell>
          <cell r="V50">
            <v>9600</v>
          </cell>
          <cell r="W50">
            <v>2400</v>
          </cell>
          <cell r="X50">
            <v>3600</v>
          </cell>
        </row>
        <row r="51">
          <cell r="B51" t="str">
            <v>Lal Bahadur Yadav</v>
          </cell>
          <cell r="C51" t="str">
            <v>Executive - Accts. &amp; Admin</v>
          </cell>
          <cell r="D51">
            <v>0</v>
          </cell>
          <cell r="E51">
            <v>12</v>
          </cell>
          <cell r="F51">
            <v>14000</v>
          </cell>
          <cell r="G51">
            <v>0</v>
          </cell>
          <cell r="H51">
            <v>14000</v>
          </cell>
          <cell r="I51">
            <v>168000</v>
          </cell>
          <cell r="J51">
            <v>7000</v>
          </cell>
          <cell r="K51">
            <v>1560</v>
          </cell>
          <cell r="L51">
            <v>800</v>
          </cell>
          <cell r="M51">
            <v>3850.0000000000005</v>
          </cell>
          <cell r="N51">
            <v>300</v>
          </cell>
          <cell r="O51">
            <v>400</v>
          </cell>
          <cell r="P51">
            <v>1650</v>
          </cell>
          <cell r="Q51">
            <v>10000</v>
          </cell>
          <cell r="R51">
            <v>178000</v>
          </cell>
          <cell r="S51">
            <v>9360</v>
          </cell>
          <cell r="T51">
            <v>0</v>
          </cell>
          <cell r="U51">
            <v>0</v>
          </cell>
          <cell r="V51">
            <v>9600</v>
          </cell>
          <cell r="W51">
            <v>3600</v>
          </cell>
          <cell r="X51">
            <v>4800</v>
          </cell>
        </row>
        <row r="52">
          <cell r="B52" t="str">
            <v>Lal Mani Dwivedi</v>
          </cell>
          <cell r="C52" t="str">
            <v>Worker</v>
          </cell>
          <cell r="D52">
            <v>0</v>
          </cell>
          <cell r="E52">
            <v>12</v>
          </cell>
          <cell r="F52">
            <v>3600</v>
          </cell>
          <cell r="G52">
            <v>0</v>
          </cell>
          <cell r="H52">
            <v>3600</v>
          </cell>
          <cell r="I52">
            <v>43200</v>
          </cell>
          <cell r="J52">
            <v>1800</v>
          </cell>
          <cell r="K52">
            <v>432</v>
          </cell>
          <cell r="L52">
            <v>400</v>
          </cell>
          <cell r="M52">
            <v>720</v>
          </cell>
          <cell r="N52">
            <v>0</v>
          </cell>
          <cell r="O52">
            <v>0</v>
          </cell>
          <cell r="P52">
            <v>680</v>
          </cell>
          <cell r="Q52">
            <v>10000</v>
          </cell>
          <cell r="R52">
            <v>53200</v>
          </cell>
          <cell r="S52">
            <v>2592</v>
          </cell>
          <cell r="T52">
            <v>0</v>
          </cell>
          <cell r="U52">
            <v>0</v>
          </cell>
          <cell r="V52">
            <v>4800</v>
          </cell>
          <cell r="W52">
            <v>0</v>
          </cell>
          <cell r="X52">
            <v>0</v>
          </cell>
        </row>
        <row r="53">
          <cell r="B53" t="str">
            <v>Lalit Sangani</v>
          </cell>
          <cell r="C53" t="str">
            <v>Executive - Accounts</v>
          </cell>
          <cell r="D53">
            <v>0</v>
          </cell>
          <cell r="E53">
            <v>6</v>
          </cell>
          <cell r="F53">
            <v>17000</v>
          </cell>
          <cell r="G53">
            <v>0</v>
          </cell>
          <cell r="H53">
            <v>17000</v>
          </cell>
          <cell r="I53">
            <v>102000</v>
          </cell>
          <cell r="J53">
            <v>8500</v>
          </cell>
          <cell r="K53">
            <v>1560</v>
          </cell>
          <cell r="L53">
            <v>800</v>
          </cell>
          <cell r="M53">
            <v>4675</v>
          </cell>
          <cell r="N53">
            <v>400</v>
          </cell>
          <cell r="O53">
            <v>600</v>
          </cell>
          <cell r="P53">
            <v>2025</v>
          </cell>
          <cell r="Q53">
            <v>10000</v>
          </cell>
          <cell r="R53">
            <v>112000</v>
          </cell>
          <cell r="S53">
            <v>9360</v>
          </cell>
          <cell r="T53">
            <v>0</v>
          </cell>
          <cell r="U53">
            <v>0</v>
          </cell>
          <cell r="V53">
            <v>4800</v>
          </cell>
          <cell r="W53">
            <v>2400</v>
          </cell>
          <cell r="X53">
            <v>3600</v>
          </cell>
        </row>
        <row r="54">
          <cell r="B54" t="str">
            <v>M.N Puttaswamy</v>
          </cell>
          <cell r="C54" t="str">
            <v xml:space="preserve">Executive - Sales </v>
          </cell>
          <cell r="D54">
            <v>0</v>
          </cell>
          <cell r="E54">
            <v>12</v>
          </cell>
          <cell r="F54">
            <v>11000</v>
          </cell>
          <cell r="G54">
            <v>0</v>
          </cell>
          <cell r="H54">
            <v>11000</v>
          </cell>
          <cell r="I54">
            <v>132000</v>
          </cell>
          <cell r="J54">
            <v>5500</v>
          </cell>
          <cell r="K54">
            <v>1320</v>
          </cell>
          <cell r="L54">
            <v>800</v>
          </cell>
          <cell r="M54">
            <v>3025.0000000000005</v>
          </cell>
          <cell r="N54">
            <v>100</v>
          </cell>
          <cell r="O54">
            <v>200</v>
          </cell>
          <cell r="P54">
            <v>1375</v>
          </cell>
          <cell r="Q54">
            <v>10000</v>
          </cell>
          <cell r="R54">
            <v>142000</v>
          </cell>
          <cell r="S54">
            <v>7920</v>
          </cell>
          <cell r="T54">
            <v>0</v>
          </cell>
          <cell r="U54">
            <v>0</v>
          </cell>
          <cell r="V54">
            <v>9600</v>
          </cell>
          <cell r="W54">
            <v>1200</v>
          </cell>
          <cell r="X54">
            <v>2400</v>
          </cell>
        </row>
        <row r="55">
          <cell r="B55" t="str">
            <v>Mahendra Patil</v>
          </cell>
          <cell r="C55" t="str">
            <v xml:space="preserve">Electrician </v>
          </cell>
          <cell r="D55">
            <v>0</v>
          </cell>
          <cell r="E55">
            <v>12</v>
          </cell>
          <cell r="F55">
            <v>6700</v>
          </cell>
          <cell r="G55">
            <v>0</v>
          </cell>
          <cell r="H55">
            <v>6700</v>
          </cell>
          <cell r="I55">
            <v>80400</v>
          </cell>
          <cell r="J55">
            <v>3350</v>
          </cell>
          <cell r="K55">
            <v>804</v>
          </cell>
          <cell r="L55">
            <v>800</v>
          </cell>
          <cell r="M55">
            <v>1340</v>
          </cell>
          <cell r="N55">
            <v>100</v>
          </cell>
          <cell r="O55">
            <v>200</v>
          </cell>
          <cell r="P55">
            <v>910</v>
          </cell>
          <cell r="Q55">
            <v>10000</v>
          </cell>
          <cell r="R55">
            <v>90400</v>
          </cell>
          <cell r="S55">
            <v>4824</v>
          </cell>
          <cell r="T55">
            <v>0</v>
          </cell>
          <cell r="U55">
            <v>0</v>
          </cell>
          <cell r="V55">
            <v>9600</v>
          </cell>
          <cell r="W55">
            <v>1200</v>
          </cell>
          <cell r="X55">
            <v>2400</v>
          </cell>
        </row>
        <row r="56">
          <cell r="B56" t="str">
            <v>Mahesh Kori</v>
          </cell>
          <cell r="C56" t="str">
            <v xml:space="preserve">Executive - Sales </v>
          </cell>
          <cell r="D56">
            <v>0</v>
          </cell>
          <cell r="E56">
            <v>12</v>
          </cell>
          <cell r="F56">
            <v>8000</v>
          </cell>
          <cell r="G56">
            <v>0</v>
          </cell>
          <cell r="H56">
            <v>8000</v>
          </cell>
          <cell r="I56">
            <v>96000</v>
          </cell>
          <cell r="J56">
            <v>4000</v>
          </cell>
          <cell r="K56">
            <v>960</v>
          </cell>
          <cell r="L56">
            <v>800</v>
          </cell>
          <cell r="M56">
            <v>1600</v>
          </cell>
          <cell r="N56">
            <v>200</v>
          </cell>
          <cell r="O56">
            <v>300</v>
          </cell>
          <cell r="P56">
            <v>1100</v>
          </cell>
          <cell r="Q56">
            <v>10000</v>
          </cell>
          <cell r="R56">
            <v>106000</v>
          </cell>
          <cell r="S56">
            <v>5760</v>
          </cell>
          <cell r="T56">
            <v>0</v>
          </cell>
          <cell r="U56">
            <v>0</v>
          </cell>
          <cell r="V56">
            <v>9600</v>
          </cell>
          <cell r="W56">
            <v>2400</v>
          </cell>
          <cell r="X56">
            <v>3600</v>
          </cell>
        </row>
        <row r="57">
          <cell r="B57" t="str">
            <v>Mahesh Sahu</v>
          </cell>
          <cell r="C57" t="str">
            <v>Assistant - Office</v>
          </cell>
          <cell r="D57">
            <v>0</v>
          </cell>
          <cell r="E57">
            <v>12</v>
          </cell>
          <cell r="F57">
            <v>6000</v>
          </cell>
          <cell r="G57">
            <v>0</v>
          </cell>
          <cell r="H57">
            <v>6000</v>
          </cell>
          <cell r="I57">
            <v>72000</v>
          </cell>
          <cell r="J57">
            <v>3000</v>
          </cell>
          <cell r="K57">
            <v>720</v>
          </cell>
          <cell r="L57">
            <v>400</v>
          </cell>
          <cell r="M57">
            <v>1200</v>
          </cell>
          <cell r="N57">
            <v>200</v>
          </cell>
          <cell r="O57">
            <v>300</v>
          </cell>
          <cell r="P57">
            <v>900</v>
          </cell>
          <cell r="Q57">
            <v>10000</v>
          </cell>
          <cell r="R57">
            <v>82000</v>
          </cell>
          <cell r="S57">
            <v>4320</v>
          </cell>
          <cell r="T57">
            <v>0</v>
          </cell>
          <cell r="U57">
            <v>0</v>
          </cell>
          <cell r="V57">
            <v>4800</v>
          </cell>
          <cell r="W57">
            <v>2400</v>
          </cell>
          <cell r="X57">
            <v>3600</v>
          </cell>
        </row>
        <row r="58">
          <cell r="B58" t="str">
            <v>Manish Kumar Masih</v>
          </cell>
          <cell r="C58" t="str">
            <v xml:space="preserve">Service Engineer </v>
          </cell>
          <cell r="D58">
            <v>0</v>
          </cell>
          <cell r="E58">
            <v>12</v>
          </cell>
          <cell r="F58">
            <v>7000</v>
          </cell>
          <cell r="G58">
            <v>0</v>
          </cell>
          <cell r="H58">
            <v>7000</v>
          </cell>
          <cell r="I58">
            <v>84000</v>
          </cell>
          <cell r="J58">
            <v>3500</v>
          </cell>
          <cell r="K58">
            <v>840</v>
          </cell>
          <cell r="L58">
            <v>800</v>
          </cell>
          <cell r="M58">
            <v>1400</v>
          </cell>
          <cell r="N58">
            <v>100</v>
          </cell>
          <cell r="O58">
            <v>200</v>
          </cell>
          <cell r="P58">
            <v>1000</v>
          </cell>
          <cell r="Q58">
            <v>10000</v>
          </cell>
          <cell r="R58">
            <v>94000</v>
          </cell>
          <cell r="S58">
            <v>5040</v>
          </cell>
          <cell r="T58">
            <v>0</v>
          </cell>
          <cell r="U58">
            <v>0</v>
          </cell>
          <cell r="V58">
            <v>9600</v>
          </cell>
          <cell r="W58">
            <v>1200</v>
          </cell>
          <cell r="X58">
            <v>2400</v>
          </cell>
        </row>
        <row r="59">
          <cell r="B59" t="str">
            <v>Manmohan Singh</v>
          </cell>
          <cell r="C59" t="str">
            <v>Assistant - Office</v>
          </cell>
          <cell r="D59">
            <v>0</v>
          </cell>
          <cell r="E59">
            <v>12</v>
          </cell>
          <cell r="F59">
            <v>5000</v>
          </cell>
          <cell r="G59">
            <v>0</v>
          </cell>
          <cell r="H59">
            <v>5000</v>
          </cell>
          <cell r="I59">
            <v>60000</v>
          </cell>
          <cell r="J59">
            <v>2500</v>
          </cell>
          <cell r="K59">
            <v>600</v>
          </cell>
          <cell r="L59">
            <v>400</v>
          </cell>
          <cell r="M59">
            <v>1000</v>
          </cell>
          <cell r="N59">
            <v>100</v>
          </cell>
          <cell r="O59">
            <v>200</v>
          </cell>
          <cell r="P59">
            <v>800</v>
          </cell>
          <cell r="Q59">
            <v>10000</v>
          </cell>
          <cell r="R59">
            <v>70000</v>
          </cell>
          <cell r="S59">
            <v>3600</v>
          </cell>
          <cell r="T59">
            <v>0</v>
          </cell>
          <cell r="U59">
            <v>0</v>
          </cell>
          <cell r="V59">
            <v>4800</v>
          </cell>
          <cell r="W59">
            <v>1200</v>
          </cell>
          <cell r="X59">
            <v>2400</v>
          </cell>
        </row>
        <row r="60">
          <cell r="B60" t="str">
            <v>Mukesh Pandey</v>
          </cell>
          <cell r="C60" t="str">
            <v>Executive - Accounts</v>
          </cell>
          <cell r="D60">
            <v>0</v>
          </cell>
          <cell r="E60">
            <v>12</v>
          </cell>
          <cell r="F60">
            <v>9000</v>
          </cell>
          <cell r="G60">
            <v>0</v>
          </cell>
          <cell r="H60">
            <v>9000</v>
          </cell>
          <cell r="I60">
            <v>108000</v>
          </cell>
          <cell r="J60">
            <v>4500</v>
          </cell>
          <cell r="K60">
            <v>1080</v>
          </cell>
          <cell r="L60">
            <v>800</v>
          </cell>
          <cell r="M60">
            <v>2475</v>
          </cell>
          <cell r="N60">
            <v>0</v>
          </cell>
          <cell r="O60">
            <v>0</v>
          </cell>
          <cell r="P60">
            <v>1225</v>
          </cell>
          <cell r="Q60">
            <v>10000</v>
          </cell>
          <cell r="R60">
            <v>118000</v>
          </cell>
          <cell r="S60">
            <v>6480</v>
          </cell>
          <cell r="T60">
            <v>0</v>
          </cell>
          <cell r="U60">
            <v>0</v>
          </cell>
          <cell r="V60">
            <v>9600</v>
          </cell>
          <cell r="W60">
            <v>0</v>
          </cell>
          <cell r="X60">
            <v>0</v>
          </cell>
        </row>
        <row r="61">
          <cell r="B61" t="str">
            <v>Mukesh Photphode</v>
          </cell>
          <cell r="C61" t="str">
            <v>Executive - Accounts</v>
          </cell>
          <cell r="D61">
            <v>0</v>
          </cell>
          <cell r="E61">
            <v>12</v>
          </cell>
          <cell r="F61">
            <v>9000</v>
          </cell>
          <cell r="G61">
            <v>0</v>
          </cell>
          <cell r="H61">
            <v>9000</v>
          </cell>
          <cell r="I61">
            <v>108000</v>
          </cell>
          <cell r="J61">
            <v>4500</v>
          </cell>
          <cell r="K61">
            <v>1080</v>
          </cell>
          <cell r="L61">
            <v>800</v>
          </cell>
          <cell r="M61">
            <v>2475</v>
          </cell>
          <cell r="N61">
            <v>0</v>
          </cell>
          <cell r="O61">
            <v>0</v>
          </cell>
          <cell r="P61">
            <v>1225</v>
          </cell>
          <cell r="Q61">
            <v>10000</v>
          </cell>
          <cell r="R61">
            <v>118000</v>
          </cell>
          <cell r="S61">
            <v>6480</v>
          </cell>
          <cell r="T61">
            <v>0</v>
          </cell>
          <cell r="U61">
            <v>0</v>
          </cell>
          <cell r="V61">
            <v>9600</v>
          </cell>
          <cell r="W61">
            <v>0</v>
          </cell>
          <cell r="X61">
            <v>0</v>
          </cell>
        </row>
        <row r="62">
          <cell r="B62" t="str">
            <v>Mukesh Rathi</v>
          </cell>
          <cell r="C62" t="str">
            <v>Manager - Sales</v>
          </cell>
          <cell r="D62">
            <v>0</v>
          </cell>
          <cell r="E62">
            <v>12</v>
          </cell>
          <cell r="F62">
            <v>30000</v>
          </cell>
          <cell r="G62">
            <v>0</v>
          </cell>
          <cell r="H62">
            <v>30000</v>
          </cell>
          <cell r="I62">
            <v>360000</v>
          </cell>
          <cell r="J62">
            <v>15000</v>
          </cell>
          <cell r="K62">
            <v>1560</v>
          </cell>
          <cell r="L62">
            <v>800</v>
          </cell>
          <cell r="M62">
            <v>8250</v>
          </cell>
          <cell r="N62">
            <v>400</v>
          </cell>
          <cell r="O62">
            <v>600</v>
          </cell>
          <cell r="P62">
            <v>4950</v>
          </cell>
          <cell r="Q62">
            <v>10000</v>
          </cell>
          <cell r="R62">
            <v>370000</v>
          </cell>
          <cell r="S62">
            <v>9360</v>
          </cell>
          <cell r="T62">
            <v>0</v>
          </cell>
          <cell r="U62">
            <v>0</v>
          </cell>
          <cell r="V62">
            <v>9600</v>
          </cell>
          <cell r="W62">
            <v>4800</v>
          </cell>
          <cell r="X62">
            <v>7200</v>
          </cell>
        </row>
        <row r="63">
          <cell r="B63" t="str">
            <v>N. Franklin Tilak</v>
          </cell>
          <cell r="C63" t="str">
            <v>Godown Staff</v>
          </cell>
          <cell r="D63">
            <v>0</v>
          </cell>
          <cell r="E63">
            <v>12</v>
          </cell>
          <cell r="F63">
            <v>3500</v>
          </cell>
          <cell r="G63">
            <v>0</v>
          </cell>
          <cell r="H63">
            <v>3500</v>
          </cell>
          <cell r="I63">
            <v>42000</v>
          </cell>
          <cell r="J63">
            <v>1750</v>
          </cell>
          <cell r="K63">
            <v>420</v>
          </cell>
          <cell r="L63">
            <v>400</v>
          </cell>
          <cell r="M63">
            <v>700</v>
          </cell>
          <cell r="N63">
            <v>0</v>
          </cell>
          <cell r="O63">
            <v>0</v>
          </cell>
          <cell r="P63">
            <v>650</v>
          </cell>
          <cell r="Q63">
            <v>10000</v>
          </cell>
          <cell r="R63">
            <v>52000</v>
          </cell>
          <cell r="S63">
            <v>2520</v>
          </cell>
          <cell r="T63">
            <v>0</v>
          </cell>
          <cell r="U63">
            <v>0</v>
          </cell>
          <cell r="V63">
            <v>4800</v>
          </cell>
          <cell r="W63">
            <v>0</v>
          </cell>
          <cell r="X63">
            <v>0</v>
          </cell>
        </row>
        <row r="64">
          <cell r="B64" t="str">
            <v>N. Prakash</v>
          </cell>
          <cell r="C64" t="str">
            <v>Executive - Accts. &amp; Admin</v>
          </cell>
          <cell r="D64">
            <v>0</v>
          </cell>
          <cell r="E64">
            <v>12</v>
          </cell>
          <cell r="F64">
            <v>7000</v>
          </cell>
          <cell r="G64">
            <v>0</v>
          </cell>
          <cell r="H64">
            <v>7000</v>
          </cell>
          <cell r="I64">
            <v>84000</v>
          </cell>
          <cell r="J64">
            <v>3500</v>
          </cell>
          <cell r="K64">
            <v>840</v>
          </cell>
          <cell r="L64">
            <v>800</v>
          </cell>
          <cell r="M64">
            <v>1400</v>
          </cell>
          <cell r="N64">
            <v>100</v>
          </cell>
          <cell r="O64">
            <v>200</v>
          </cell>
          <cell r="P64">
            <v>1000</v>
          </cell>
          <cell r="Q64">
            <v>10000</v>
          </cell>
          <cell r="R64">
            <v>94000</v>
          </cell>
          <cell r="S64">
            <v>5040</v>
          </cell>
          <cell r="T64">
            <v>0</v>
          </cell>
          <cell r="U64">
            <v>0</v>
          </cell>
          <cell r="V64">
            <v>9600</v>
          </cell>
          <cell r="W64">
            <v>1200</v>
          </cell>
          <cell r="X64">
            <v>2400</v>
          </cell>
        </row>
        <row r="65">
          <cell r="B65" t="str">
            <v>Nana Lal Salvi</v>
          </cell>
          <cell r="C65" t="str">
            <v>Cook</v>
          </cell>
          <cell r="D65">
            <v>0</v>
          </cell>
          <cell r="E65">
            <v>12</v>
          </cell>
          <cell r="F65">
            <v>6500</v>
          </cell>
          <cell r="G65">
            <v>0</v>
          </cell>
          <cell r="H65">
            <v>6500</v>
          </cell>
          <cell r="I65">
            <v>78000</v>
          </cell>
          <cell r="J65">
            <v>3250</v>
          </cell>
          <cell r="K65">
            <v>780</v>
          </cell>
          <cell r="L65">
            <v>800</v>
          </cell>
          <cell r="M65">
            <v>1300</v>
          </cell>
          <cell r="N65">
            <v>100</v>
          </cell>
          <cell r="O65">
            <v>200</v>
          </cell>
          <cell r="P65">
            <v>850</v>
          </cell>
          <cell r="Q65">
            <v>10000</v>
          </cell>
          <cell r="R65">
            <v>88000</v>
          </cell>
          <cell r="S65">
            <v>4680</v>
          </cell>
          <cell r="T65">
            <v>0</v>
          </cell>
          <cell r="U65">
            <v>0</v>
          </cell>
          <cell r="V65">
            <v>9600</v>
          </cell>
          <cell r="W65">
            <v>1200</v>
          </cell>
          <cell r="X65">
            <v>2400</v>
          </cell>
        </row>
        <row r="66">
          <cell r="B66" t="str">
            <v>Narendra Ambekar</v>
          </cell>
          <cell r="C66" t="str">
            <v>Manager - Branch</v>
          </cell>
          <cell r="D66">
            <v>0</v>
          </cell>
          <cell r="E66">
            <v>12</v>
          </cell>
          <cell r="F66">
            <v>19000</v>
          </cell>
          <cell r="G66">
            <v>0</v>
          </cell>
          <cell r="H66">
            <v>19000</v>
          </cell>
          <cell r="I66">
            <v>228000</v>
          </cell>
          <cell r="J66">
            <v>9500</v>
          </cell>
          <cell r="K66">
            <v>1560</v>
          </cell>
          <cell r="L66">
            <v>800</v>
          </cell>
          <cell r="M66">
            <v>5225</v>
          </cell>
          <cell r="N66">
            <v>400</v>
          </cell>
          <cell r="O66">
            <v>600</v>
          </cell>
          <cell r="P66">
            <v>2475</v>
          </cell>
          <cell r="Q66">
            <v>10000</v>
          </cell>
          <cell r="R66">
            <v>238000</v>
          </cell>
          <cell r="S66">
            <v>9360</v>
          </cell>
          <cell r="T66">
            <v>30600</v>
          </cell>
          <cell r="U66">
            <v>0</v>
          </cell>
          <cell r="V66">
            <v>9600</v>
          </cell>
          <cell r="W66">
            <v>4800</v>
          </cell>
          <cell r="X66">
            <v>7200</v>
          </cell>
        </row>
        <row r="67">
          <cell r="B67" t="str">
            <v>Narottam Sahu</v>
          </cell>
          <cell r="C67" t="str">
            <v>Executive - Accounts</v>
          </cell>
          <cell r="D67">
            <v>0</v>
          </cell>
          <cell r="E67">
            <v>12</v>
          </cell>
          <cell r="F67">
            <v>7000</v>
          </cell>
          <cell r="G67">
            <v>0</v>
          </cell>
          <cell r="H67">
            <v>7000</v>
          </cell>
          <cell r="I67">
            <v>84000</v>
          </cell>
          <cell r="J67">
            <v>3500</v>
          </cell>
          <cell r="K67">
            <v>840</v>
          </cell>
          <cell r="L67">
            <v>800</v>
          </cell>
          <cell r="M67">
            <v>1400</v>
          </cell>
          <cell r="N67">
            <v>100</v>
          </cell>
          <cell r="O67">
            <v>200</v>
          </cell>
          <cell r="P67">
            <v>1000</v>
          </cell>
          <cell r="Q67">
            <v>10000</v>
          </cell>
          <cell r="R67">
            <v>94000</v>
          </cell>
          <cell r="S67">
            <v>5040</v>
          </cell>
          <cell r="T67">
            <v>0</v>
          </cell>
          <cell r="U67">
            <v>0</v>
          </cell>
          <cell r="V67">
            <v>9600</v>
          </cell>
          <cell r="W67">
            <v>1200</v>
          </cell>
          <cell r="X67">
            <v>2400</v>
          </cell>
        </row>
        <row r="68">
          <cell r="B68" t="str">
            <v>Naveen Kumar Sahu</v>
          </cell>
          <cell r="C68" t="str">
            <v xml:space="preserve">Executive - Sales </v>
          </cell>
          <cell r="D68">
            <v>0</v>
          </cell>
          <cell r="E68">
            <v>12</v>
          </cell>
          <cell r="F68">
            <v>6000</v>
          </cell>
          <cell r="G68">
            <v>0</v>
          </cell>
          <cell r="H68">
            <v>6000</v>
          </cell>
          <cell r="I68">
            <v>72000</v>
          </cell>
          <cell r="J68">
            <v>3000</v>
          </cell>
          <cell r="K68">
            <v>720</v>
          </cell>
          <cell r="L68">
            <v>400</v>
          </cell>
          <cell r="M68">
            <v>1200</v>
          </cell>
          <cell r="N68">
            <v>200</v>
          </cell>
          <cell r="O68">
            <v>300</v>
          </cell>
          <cell r="P68">
            <v>900</v>
          </cell>
          <cell r="Q68">
            <v>10000</v>
          </cell>
          <cell r="R68">
            <v>82000</v>
          </cell>
          <cell r="S68">
            <v>4320</v>
          </cell>
          <cell r="T68">
            <v>0</v>
          </cell>
          <cell r="U68">
            <v>0</v>
          </cell>
          <cell r="V68">
            <v>4800</v>
          </cell>
          <cell r="W68">
            <v>2400</v>
          </cell>
          <cell r="X68">
            <v>3600</v>
          </cell>
        </row>
        <row r="69">
          <cell r="B69" t="str">
            <v>Naveen Sharma</v>
          </cell>
          <cell r="C69" t="str">
            <v>Manager - Branch</v>
          </cell>
          <cell r="D69">
            <v>0</v>
          </cell>
          <cell r="E69">
            <v>12</v>
          </cell>
          <cell r="F69">
            <v>15000</v>
          </cell>
          <cell r="G69">
            <v>0</v>
          </cell>
          <cell r="H69">
            <v>15000</v>
          </cell>
          <cell r="I69">
            <v>180000</v>
          </cell>
          <cell r="J69">
            <v>7500</v>
          </cell>
          <cell r="K69">
            <v>1560</v>
          </cell>
          <cell r="L69">
            <v>800</v>
          </cell>
          <cell r="M69">
            <v>4125</v>
          </cell>
          <cell r="N69">
            <v>400</v>
          </cell>
          <cell r="O69">
            <v>600</v>
          </cell>
          <cell r="P69">
            <v>1575</v>
          </cell>
          <cell r="Q69">
            <v>10000</v>
          </cell>
          <cell r="R69">
            <v>190000</v>
          </cell>
          <cell r="S69">
            <v>9360</v>
          </cell>
          <cell r="T69">
            <v>0</v>
          </cell>
          <cell r="U69">
            <v>0</v>
          </cell>
          <cell r="V69">
            <v>9600</v>
          </cell>
          <cell r="W69">
            <v>4800</v>
          </cell>
          <cell r="X69">
            <v>7200</v>
          </cell>
        </row>
        <row r="70">
          <cell r="B70" t="str">
            <v>Neeraj Rathi</v>
          </cell>
          <cell r="C70" t="str">
            <v>Executive - Sales</v>
          </cell>
          <cell r="D70">
            <v>0</v>
          </cell>
          <cell r="E70">
            <v>12</v>
          </cell>
          <cell r="F70">
            <v>15000</v>
          </cell>
          <cell r="G70">
            <v>0</v>
          </cell>
          <cell r="H70">
            <v>15000</v>
          </cell>
          <cell r="I70">
            <v>180000</v>
          </cell>
          <cell r="J70">
            <v>7500</v>
          </cell>
          <cell r="K70">
            <v>1560</v>
          </cell>
          <cell r="L70">
            <v>800</v>
          </cell>
          <cell r="M70">
            <v>4125</v>
          </cell>
          <cell r="N70">
            <v>400</v>
          </cell>
          <cell r="O70">
            <v>600</v>
          </cell>
          <cell r="P70">
            <v>1575</v>
          </cell>
          <cell r="Q70">
            <v>10000</v>
          </cell>
          <cell r="R70">
            <v>190000</v>
          </cell>
          <cell r="S70">
            <v>9360</v>
          </cell>
          <cell r="T70">
            <v>0</v>
          </cell>
          <cell r="U70">
            <v>0</v>
          </cell>
          <cell r="V70">
            <v>9600</v>
          </cell>
          <cell r="W70">
            <v>4800</v>
          </cell>
          <cell r="X70">
            <v>7200</v>
          </cell>
        </row>
        <row r="71">
          <cell r="B71" t="str">
            <v>Neha Mishra</v>
          </cell>
          <cell r="C71" t="str">
            <v>Assistant - Office</v>
          </cell>
          <cell r="D71">
            <v>0</v>
          </cell>
          <cell r="E71">
            <v>12</v>
          </cell>
          <cell r="F71">
            <v>5000</v>
          </cell>
          <cell r="G71">
            <v>0</v>
          </cell>
          <cell r="H71">
            <v>5000</v>
          </cell>
          <cell r="I71">
            <v>60000</v>
          </cell>
          <cell r="J71">
            <v>2500</v>
          </cell>
          <cell r="K71">
            <v>600</v>
          </cell>
          <cell r="L71">
            <v>400</v>
          </cell>
          <cell r="M71">
            <v>1000</v>
          </cell>
          <cell r="N71">
            <v>100</v>
          </cell>
          <cell r="O71">
            <v>200</v>
          </cell>
          <cell r="P71">
            <v>800</v>
          </cell>
          <cell r="Q71">
            <v>10000</v>
          </cell>
          <cell r="R71">
            <v>70000</v>
          </cell>
          <cell r="S71">
            <v>3600</v>
          </cell>
          <cell r="T71">
            <v>0</v>
          </cell>
          <cell r="U71">
            <v>0</v>
          </cell>
          <cell r="V71">
            <v>4800</v>
          </cell>
          <cell r="W71">
            <v>1200</v>
          </cell>
          <cell r="X71">
            <v>2400</v>
          </cell>
        </row>
        <row r="72">
          <cell r="B72" t="str">
            <v>Nirbhay Mishra</v>
          </cell>
          <cell r="C72" t="str">
            <v xml:space="preserve">Executive - Sales </v>
          </cell>
          <cell r="D72">
            <v>0</v>
          </cell>
          <cell r="E72">
            <v>12</v>
          </cell>
          <cell r="F72">
            <v>8000</v>
          </cell>
          <cell r="G72">
            <v>0</v>
          </cell>
          <cell r="H72">
            <v>8000</v>
          </cell>
          <cell r="I72">
            <v>96000</v>
          </cell>
          <cell r="J72">
            <v>4000</v>
          </cell>
          <cell r="K72">
            <v>960</v>
          </cell>
          <cell r="L72">
            <v>800</v>
          </cell>
          <cell r="M72">
            <v>1600</v>
          </cell>
          <cell r="N72">
            <v>200</v>
          </cell>
          <cell r="O72">
            <v>300</v>
          </cell>
          <cell r="P72">
            <v>1100</v>
          </cell>
          <cell r="Q72">
            <v>10000</v>
          </cell>
          <cell r="R72">
            <v>106000</v>
          </cell>
          <cell r="S72">
            <v>5760</v>
          </cell>
          <cell r="T72">
            <v>0</v>
          </cell>
          <cell r="U72">
            <v>0</v>
          </cell>
          <cell r="V72">
            <v>9600</v>
          </cell>
          <cell r="W72">
            <v>2400</v>
          </cell>
          <cell r="X72">
            <v>3600</v>
          </cell>
        </row>
        <row r="73">
          <cell r="B73" t="str">
            <v>Nirmal pradhan</v>
          </cell>
          <cell r="C73" t="str">
            <v>Assistant - Office</v>
          </cell>
          <cell r="D73">
            <v>0</v>
          </cell>
          <cell r="E73">
            <v>12</v>
          </cell>
          <cell r="F73">
            <v>3600</v>
          </cell>
          <cell r="G73">
            <v>0</v>
          </cell>
          <cell r="H73">
            <v>3600</v>
          </cell>
          <cell r="I73">
            <v>43200</v>
          </cell>
          <cell r="J73">
            <v>1800</v>
          </cell>
          <cell r="K73">
            <v>432</v>
          </cell>
          <cell r="L73">
            <v>400</v>
          </cell>
          <cell r="M73">
            <v>720</v>
          </cell>
          <cell r="N73">
            <v>0</v>
          </cell>
          <cell r="O73">
            <v>0</v>
          </cell>
          <cell r="P73">
            <v>680</v>
          </cell>
          <cell r="Q73">
            <v>10000</v>
          </cell>
          <cell r="R73">
            <v>53200</v>
          </cell>
          <cell r="S73">
            <v>2592</v>
          </cell>
          <cell r="T73">
            <v>0</v>
          </cell>
          <cell r="U73">
            <v>0</v>
          </cell>
          <cell r="V73">
            <v>4800</v>
          </cell>
          <cell r="W73">
            <v>0</v>
          </cell>
          <cell r="X73">
            <v>0</v>
          </cell>
        </row>
        <row r="74">
          <cell r="B74" t="str">
            <v>Nishikant Routray</v>
          </cell>
          <cell r="C74" t="str">
            <v xml:space="preserve">Manager - Branch </v>
          </cell>
          <cell r="D74">
            <v>0</v>
          </cell>
          <cell r="E74">
            <v>12</v>
          </cell>
          <cell r="F74">
            <v>25000</v>
          </cell>
          <cell r="G74">
            <v>0</v>
          </cell>
          <cell r="H74">
            <v>25000</v>
          </cell>
          <cell r="I74">
            <v>300000</v>
          </cell>
          <cell r="J74">
            <v>12500</v>
          </cell>
          <cell r="K74">
            <v>0</v>
          </cell>
          <cell r="L74">
            <v>800</v>
          </cell>
          <cell r="M74">
            <v>6875.0000000000009</v>
          </cell>
          <cell r="N74">
            <v>400</v>
          </cell>
          <cell r="O74">
            <v>600</v>
          </cell>
          <cell r="P74">
            <v>3825</v>
          </cell>
          <cell r="Q74">
            <v>10000</v>
          </cell>
          <cell r="R74">
            <v>310000</v>
          </cell>
          <cell r="S74">
            <v>0</v>
          </cell>
          <cell r="T74">
            <v>51000</v>
          </cell>
          <cell r="U74">
            <v>0</v>
          </cell>
          <cell r="V74">
            <v>9600</v>
          </cell>
          <cell r="W74">
            <v>0</v>
          </cell>
          <cell r="X74">
            <v>0</v>
          </cell>
        </row>
        <row r="75">
          <cell r="B75" t="str">
            <v>Nityanand Sahu</v>
          </cell>
          <cell r="C75" t="str">
            <v>Delivery Man</v>
          </cell>
          <cell r="D75">
            <v>0</v>
          </cell>
          <cell r="E75">
            <v>12</v>
          </cell>
          <cell r="F75">
            <v>1700</v>
          </cell>
          <cell r="G75">
            <v>0</v>
          </cell>
          <cell r="H75">
            <v>1700</v>
          </cell>
          <cell r="I75">
            <v>20400</v>
          </cell>
          <cell r="J75">
            <v>850</v>
          </cell>
          <cell r="K75">
            <v>204</v>
          </cell>
          <cell r="L75">
            <v>400</v>
          </cell>
          <cell r="M75">
            <v>340</v>
          </cell>
          <cell r="N75">
            <v>0</v>
          </cell>
          <cell r="O75">
            <v>0</v>
          </cell>
          <cell r="P75">
            <v>110</v>
          </cell>
          <cell r="Q75">
            <v>10000</v>
          </cell>
          <cell r="R75">
            <v>30400</v>
          </cell>
          <cell r="S75">
            <v>1224</v>
          </cell>
          <cell r="T75">
            <v>0</v>
          </cell>
          <cell r="U75">
            <v>0</v>
          </cell>
          <cell r="V75">
            <v>4800</v>
          </cell>
          <cell r="W75">
            <v>0</v>
          </cell>
          <cell r="X75">
            <v>0</v>
          </cell>
        </row>
        <row r="76">
          <cell r="B76" t="str">
            <v>Om Prakash Sah</v>
          </cell>
          <cell r="C76" t="str">
            <v>Operator</v>
          </cell>
          <cell r="D76">
            <v>0</v>
          </cell>
          <cell r="E76">
            <v>12</v>
          </cell>
          <cell r="F76">
            <v>9231</v>
          </cell>
          <cell r="G76">
            <v>0</v>
          </cell>
          <cell r="H76">
            <v>9231</v>
          </cell>
          <cell r="I76">
            <v>110772</v>
          </cell>
          <cell r="J76">
            <v>4615.5</v>
          </cell>
          <cell r="K76">
            <v>1107.72</v>
          </cell>
          <cell r="L76">
            <v>800</v>
          </cell>
          <cell r="M76">
            <v>2538.5250000000001</v>
          </cell>
          <cell r="N76">
            <v>0</v>
          </cell>
          <cell r="O76">
            <v>0</v>
          </cell>
          <cell r="P76">
            <v>1276.9749999999992</v>
          </cell>
          <cell r="Q76">
            <v>10000</v>
          </cell>
          <cell r="R76">
            <v>120772</v>
          </cell>
          <cell r="S76">
            <v>6646.32</v>
          </cell>
          <cell r="T76">
            <v>0</v>
          </cell>
          <cell r="U76">
            <v>0</v>
          </cell>
          <cell r="V76">
            <v>9600</v>
          </cell>
          <cell r="W76">
            <v>0</v>
          </cell>
          <cell r="X76">
            <v>0</v>
          </cell>
        </row>
        <row r="77">
          <cell r="B77" t="str">
            <v>P.M. Pandab</v>
          </cell>
          <cell r="C77" t="str">
            <v>Manager - Admin &amp; Audit</v>
          </cell>
          <cell r="D77">
            <v>0</v>
          </cell>
          <cell r="E77">
            <v>12</v>
          </cell>
          <cell r="F77">
            <v>22000</v>
          </cell>
          <cell r="G77">
            <v>0</v>
          </cell>
          <cell r="H77">
            <v>22000</v>
          </cell>
          <cell r="I77">
            <v>264000</v>
          </cell>
          <cell r="J77">
            <v>11000</v>
          </cell>
          <cell r="K77">
            <v>1560</v>
          </cell>
          <cell r="L77">
            <v>800</v>
          </cell>
          <cell r="M77">
            <v>6050.0000000000009</v>
          </cell>
          <cell r="N77">
            <v>400</v>
          </cell>
          <cell r="O77">
            <v>600</v>
          </cell>
          <cell r="P77">
            <v>3150</v>
          </cell>
          <cell r="Q77">
            <v>10000</v>
          </cell>
          <cell r="R77">
            <v>274000</v>
          </cell>
          <cell r="S77">
            <v>9360</v>
          </cell>
          <cell r="T77">
            <v>10800</v>
          </cell>
          <cell r="U77">
            <v>0</v>
          </cell>
          <cell r="V77">
            <v>9600</v>
          </cell>
          <cell r="W77">
            <v>4800</v>
          </cell>
          <cell r="X77">
            <v>7200</v>
          </cell>
        </row>
        <row r="78">
          <cell r="B78" t="str">
            <v>Pankaj Pathak</v>
          </cell>
          <cell r="C78" t="str">
            <v>Manager - Branch</v>
          </cell>
          <cell r="D78">
            <v>0</v>
          </cell>
          <cell r="E78">
            <v>12</v>
          </cell>
          <cell r="F78">
            <v>9000</v>
          </cell>
          <cell r="G78">
            <v>0</v>
          </cell>
          <cell r="H78">
            <v>9000</v>
          </cell>
          <cell r="I78">
            <v>108000</v>
          </cell>
          <cell r="J78">
            <v>4500</v>
          </cell>
          <cell r="K78">
            <v>1080</v>
          </cell>
          <cell r="L78">
            <v>800</v>
          </cell>
          <cell r="M78">
            <v>2475</v>
          </cell>
          <cell r="N78">
            <v>0</v>
          </cell>
          <cell r="O78">
            <v>0</v>
          </cell>
          <cell r="P78">
            <v>1225</v>
          </cell>
          <cell r="Q78">
            <v>10000</v>
          </cell>
          <cell r="R78">
            <v>118000</v>
          </cell>
          <cell r="S78">
            <v>6480</v>
          </cell>
          <cell r="T78">
            <v>0</v>
          </cell>
          <cell r="U78">
            <v>0</v>
          </cell>
          <cell r="V78">
            <v>9600</v>
          </cell>
          <cell r="W78">
            <v>0</v>
          </cell>
          <cell r="X78">
            <v>0</v>
          </cell>
        </row>
        <row r="79">
          <cell r="B79" t="str">
            <v>Pooja Singh</v>
          </cell>
          <cell r="C79" t="str">
            <v>Executive - Front office</v>
          </cell>
          <cell r="D79">
            <v>0</v>
          </cell>
          <cell r="E79">
            <v>12</v>
          </cell>
          <cell r="F79">
            <v>6000</v>
          </cell>
          <cell r="G79">
            <v>0</v>
          </cell>
          <cell r="H79">
            <v>6000</v>
          </cell>
          <cell r="I79">
            <v>72000</v>
          </cell>
          <cell r="J79">
            <v>3000</v>
          </cell>
          <cell r="K79">
            <v>720</v>
          </cell>
          <cell r="L79">
            <v>400</v>
          </cell>
          <cell r="M79">
            <v>1200</v>
          </cell>
          <cell r="N79">
            <v>200</v>
          </cell>
          <cell r="O79">
            <v>300</v>
          </cell>
          <cell r="P79">
            <v>900</v>
          </cell>
          <cell r="Q79">
            <v>10000</v>
          </cell>
          <cell r="R79">
            <v>82000</v>
          </cell>
          <cell r="S79">
            <v>4320</v>
          </cell>
          <cell r="T79">
            <v>0</v>
          </cell>
          <cell r="U79">
            <v>0</v>
          </cell>
          <cell r="V79">
            <v>4800</v>
          </cell>
          <cell r="W79">
            <v>2400</v>
          </cell>
          <cell r="X79">
            <v>3600</v>
          </cell>
        </row>
        <row r="80">
          <cell r="B80" t="str">
            <v>Pradeep Sahu</v>
          </cell>
          <cell r="C80" t="str">
            <v>IT Engineer</v>
          </cell>
          <cell r="D80">
            <v>0</v>
          </cell>
          <cell r="E80">
            <v>12</v>
          </cell>
          <cell r="F80">
            <v>17000</v>
          </cell>
          <cell r="G80">
            <v>0</v>
          </cell>
          <cell r="H80">
            <v>17000</v>
          </cell>
          <cell r="I80">
            <v>204000</v>
          </cell>
          <cell r="J80">
            <v>8500</v>
          </cell>
          <cell r="K80">
            <v>1560</v>
          </cell>
          <cell r="L80">
            <v>800</v>
          </cell>
          <cell r="M80">
            <v>4675</v>
          </cell>
          <cell r="N80">
            <v>400</v>
          </cell>
          <cell r="O80">
            <v>600</v>
          </cell>
          <cell r="P80">
            <v>2025</v>
          </cell>
          <cell r="Q80">
            <v>10000</v>
          </cell>
          <cell r="R80">
            <v>214000</v>
          </cell>
          <cell r="S80">
            <v>9360</v>
          </cell>
          <cell r="T80">
            <v>0</v>
          </cell>
          <cell r="U80">
            <v>0</v>
          </cell>
          <cell r="V80">
            <v>9600</v>
          </cell>
          <cell r="W80">
            <v>4800</v>
          </cell>
          <cell r="X80">
            <v>7200</v>
          </cell>
        </row>
        <row r="81">
          <cell r="B81" t="str">
            <v>Prakash Goyal</v>
          </cell>
          <cell r="C81" t="str">
            <v xml:space="preserve">Executive - Sales </v>
          </cell>
          <cell r="D81">
            <v>0</v>
          </cell>
          <cell r="E81">
            <v>12</v>
          </cell>
          <cell r="F81">
            <v>7500</v>
          </cell>
          <cell r="G81">
            <v>0</v>
          </cell>
          <cell r="H81">
            <v>7500</v>
          </cell>
          <cell r="I81">
            <v>90000</v>
          </cell>
          <cell r="J81">
            <v>3750</v>
          </cell>
          <cell r="K81">
            <v>900</v>
          </cell>
          <cell r="L81">
            <v>800</v>
          </cell>
          <cell r="M81">
            <v>1500</v>
          </cell>
          <cell r="N81">
            <v>200</v>
          </cell>
          <cell r="O81">
            <v>300</v>
          </cell>
          <cell r="P81">
            <v>950</v>
          </cell>
          <cell r="Q81">
            <v>10000</v>
          </cell>
          <cell r="R81">
            <v>100000</v>
          </cell>
          <cell r="S81">
            <v>5400</v>
          </cell>
          <cell r="T81">
            <v>0</v>
          </cell>
          <cell r="U81">
            <v>0</v>
          </cell>
          <cell r="V81">
            <v>9600</v>
          </cell>
          <cell r="W81">
            <v>2400</v>
          </cell>
          <cell r="X81">
            <v>3600</v>
          </cell>
        </row>
        <row r="82">
          <cell r="B82" t="str">
            <v>Pramod Patel</v>
          </cell>
          <cell r="C82" t="str">
            <v>Assistant - Accounts</v>
          </cell>
          <cell r="D82">
            <v>0</v>
          </cell>
          <cell r="E82">
            <v>12</v>
          </cell>
          <cell r="F82">
            <v>7000</v>
          </cell>
          <cell r="G82">
            <v>0</v>
          </cell>
          <cell r="H82">
            <v>7000</v>
          </cell>
          <cell r="I82">
            <v>84000</v>
          </cell>
          <cell r="J82">
            <v>3500</v>
          </cell>
          <cell r="K82">
            <v>840</v>
          </cell>
          <cell r="L82">
            <v>800</v>
          </cell>
          <cell r="M82">
            <v>1400</v>
          </cell>
          <cell r="N82">
            <v>100</v>
          </cell>
          <cell r="O82">
            <v>200</v>
          </cell>
          <cell r="P82">
            <v>1000</v>
          </cell>
          <cell r="Q82">
            <v>10000</v>
          </cell>
          <cell r="R82">
            <v>94000</v>
          </cell>
          <cell r="S82">
            <v>5040</v>
          </cell>
          <cell r="T82">
            <v>0</v>
          </cell>
          <cell r="U82">
            <v>0</v>
          </cell>
          <cell r="V82">
            <v>9600</v>
          </cell>
          <cell r="W82">
            <v>1200</v>
          </cell>
          <cell r="X82">
            <v>2400</v>
          </cell>
        </row>
        <row r="83">
          <cell r="B83" t="str">
            <v>Pranjal B. Lekurwale</v>
          </cell>
          <cell r="C83" t="str">
            <v>Godown staff</v>
          </cell>
          <cell r="D83">
            <v>0</v>
          </cell>
          <cell r="E83">
            <v>12</v>
          </cell>
          <cell r="F83">
            <v>4500</v>
          </cell>
          <cell r="G83">
            <v>0</v>
          </cell>
          <cell r="H83">
            <v>4500</v>
          </cell>
          <cell r="I83">
            <v>54000</v>
          </cell>
          <cell r="J83">
            <v>2250</v>
          </cell>
          <cell r="K83">
            <v>540</v>
          </cell>
          <cell r="L83">
            <v>400</v>
          </cell>
          <cell r="M83">
            <v>900</v>
          </cell>
          <cell r="N83">
            <v>100</v>
          </cell>
          <cell r="O83">
            <v>200</v>
          </cell>
          <cell r="P83">
            <v>650</v>
          </cell>
          <cell r="Q83">
            <v>10000</v>
          </cell>
          <cell r="R83">
            <v>64000</v>
          </cell>
          <cell r="S83">
            <v>3240</v>
          </cell>
          <cell r="T83">
            <v>0</v>
          </cell>
          <cell r="U83">
            <v>0</v>
          </cell>
          <cell r="V83">
            <v>4800</v>
          </cell>
          <cell r="W83">
            <v>1200</v>
          </cell>
          <cell r="X83">
            <v>2400</v>
          </cell>
        </row>
        <row r="84">
          <cell r="B84" t="str">
            <v>Prashant Paradkar</v>
          </cell>
          <cell r="C84" t="str">
            <v>National Sales Manager</v>
          </cell>
          <cell r="D84">
            <v>0</v>
          </cell>
          <cell r="E84">
            <v>12</v>
          </cell>
          <cell r="F84">
            <v>45000</v>
          </cell>
          <cell r="G84">
            <v>0</v>
          </cell>
          <cell r="H84">
            <v>45000</v>
          </cell>
          <cell r="I84">
            <v>540000</v>
          </cell>
          <cell r="J84">
            <v>22500</v>
          </cell>
          <cell r="K84">
            <v>1560</v>
          </cell>
          <cell r="L84">
            <v>800</v>
          </cell>
          <cell r="M84">
            <v>12375.000000000002</v>
          </cell>
          <cell r="N84">
            <v>400</v>
          </cell>
          <cell r="O84">
            <v>600</v>
          </cell>
          <cell r="P84">
            <v>8325</v>
          </cell>
          <cell r="Q84">
            <v>0</v>
          </cell>
          <cell r="R84">
            <v>540000</v>
          </cell>
          <cell r="S84">
            <v>9360</v>
          </cell>
          <cell r="T84">
            <v>57000</v>
          </cell>
          <cell r="U84">
            <v>0</v>
          </cell>
          <cell r="V84">
            <v>9600</v>
          </cell>
          <cell r="W84">
            <v>4800</v>
          </cell>
          <cell r="X84">
            <v>7200</v>
          </cell>
        </row>
        <row r="85">
          <cell r="B85" t="str">
            <v>Premshankar Mishra</v>
          </cell>
          <cell r="C85" t="str">
            <v>Driver</v>
          </cell>
          <cell r="D85">
            <v>0</v>
          </cell>
          <cell r="E85">
            <v>12</v>
          </cell>
          <cell r="F85">
            <v>4700</v>
          </cell>
          <cell r="G85">
            <v>0</v>
          </cell>
          <cell r="H85">
            <v>4700</v>
          </cell>
          <cell r="I85">
            <v>56400</v>
          </cell>
          <cell r="J85">
            <v>2350</v>
          </cell>
          <cell r="K85">
            <v>564</v>
          </cell>
          <cell r="L85">
            <v>400</v>
          </cell>
          <cell r="M85">
            <v>940</v>
          </cell>
          <cell r="N85">
            <v>100</v>
          </cell>
          <cell r="O85">
            <v>200</v>
          </cell>
          <cell r="P85">
            <v>710</v>
          </cell>
          <cell r="Q85">
            <v>10000</v>
          </cell>
          <cell r="R85">
            <v>66400</v>
          </cell>
          <cell r="S85">
            <v>3384</v>
          </cell>
          <cell r="T85">
            <v>0</v>
          </cell>
          <cell r="U85">
            <v>0</v>
          </cell>
          <cell r="V85">
            <v>4800</v>
          </cell>
          <cell r="W85">
            <v>1200</v>
          </cell>
          <cell r="X85">
            <v>2400</v>
          </cell>
        </row>
        <row r="86">
          <cell r="B86" t="str">
            <v>Rahul Hiwarkar</v>
          </cell>
          <cell r="C86" t="str">
            <v>Godown Staff</v>
          </cell>
          <cell r="D86">
            <v>0</v>
          </cell>
          <cell r="E86">
            <v>12</v>
          </cell>
          <cell r="F86">
            <v>2500</v>
          </cell>
          <cell r="G86">
            <v>0</v>
          </cell>
          <cell r="H86">
            <v>2500</v>
          </cell>
          <cell r="I86">
            <v>30000</v>
          </cell>
          <cell r="J86">
            <v>1250</v>
          </cell>
          <cell r="K86">
            <v>300</v>
          </cell>
          <cell r="L86">
            <v>400</v>
          </cell>
          <cell r="M86">
            <v>500</v>
          </cell>
          <cell r="N86">
            <v>0</v>
          </cell>
          <cell r="O86">
            <v>0</v>
          </cell>
          <cell r="P86">
            <v>350</v>
          </cell>
          <cell r="Q86">
            <v>10000</v>
          </cell>
          <cell r="R86">
            <v>40000</v>
          </cell>
          <cell r="S86">
            <v>1800</v>
          </cell>
          <cell r="T86">
            <v>0</v>
          </cell>
          <cell r="U86">
            <v>0</v>
          </cell>
          <cell r="V86">
            <v>4800</v>
          </cell>
          <cell r="W86">
            <v>0</v>
          </cell>
          <cell r="X86">
            <v>0</v>
          </cell>
        </row>
        <row r="87">
          <cell r="B87" t="str">
            <v>Rahul Kumar Soni</v>
          </cell>
          <cell r="C87" t="str">
            <v xml:space="preserve">Service Engineer </v>
          </cell>
          <cell r="D87">
            <v>0</v>
          </cell>
          <cell r="E87">
            <v>12</v>
          </cell>
          <cell r="F87">
            <v>8000</v>
          </cell>
          <cell r="G87">
            <v>0</v>
          </cell>
          <cell r="H87">
            <v>8000</v>
          </cell>
          <cell r="I87">
            <v>96000</v>
          </cell>
          <cell r="J87">
            <v>4000</v>
          </cell>
          <cell r="K87">
            <v>960</v>
          </cell>
          <cell r="L87">
            <v>800</v>
          </cell>
          <cell r="M87">
            <v>1600</v>
          </cell>
          <cell r="N87">
            <v>200</v>
          </cell>
          <cell r="O87">
            <v>300</v>
          </cell>
          <cell r="P87">
            <v>1100</v>
          </cell>
          <cell r="Q87">
            <v>10000</v>
          </cell>
          <cell r="R87">
            <v>106000</v>
          </cell>
          <cell r="S87">
            <v>5760</v>
          </cell>
          <cell r="T87">
            <v>0</v>
          </cell>
          <cell r="U87">
            <v>0</v>
          </cell>
          <cell r="V87">
            <v>9600</v>
          </cell>
          <cell r="W87">
            <v>2400</v>
          </cell>
          <cell r="X87">
            <v>3600</v>
          </cell>
        </row>
        <row r="88">
          <cell r="B88" t="str">
            <v>Rahul Solanki</v>
          </cell>
          <cell r="C88" t="str">
            <v>Godown Staff</v>
          </cell>
          <cell r="D88">
            <v>0</v>
          </cell>
          <cell r="E88">
            <v>12</v>
          </cell>
          <cell r="F88">
            <v>3200</v>
          </cell>
          <cell r="G88">
            <v>0</v>
          </cell>
          <cell r="H88">
            <v>3200</v>
          </cell>
          <cell r="I88">
            <v>38400</v>
          </cell>
          <cell r="J88">
            <v>1600</v>
          </cell>
          <cell r="K88">
            <v>384</v>
          </cell>
          <cell r="L88">
            <v>400</v>
          </cell>
          <cell r="M88">
            <v>640</v>
          </cell>
          <cell r="N88">
            <v>0</v>
          </cell>
          <cell r="O88">
            <v>0</v>
          </cell>
          <cell r="P88">
            <v>560</v>
          </cell>
          <cell r="Q88">
            <v>10000</v>
          </cell>
          <cell r="R88">
            <v>48400</v>
          </cell>
          <cell r="S88">
            <v>2304</v>
          </cell>
          <cell r="T88">
            <v>0</v>
          </cell>
          <cell r="U88">
            <v>0</v>
          </cell>
          <cell r="V88">
            <v>4800</v>
          </cell>
          <cell r="W88">
            <v>0</v>
          </cell>
          <cell r="X88">
            <v>0</v>
          </cell>
        </row>
        <row r="89">
          <cell r="B89" t="str">
            <v>Rahul Tiwari</v>
          </cell>
          <cell r="C89" t="str">
            <v>Worker</v>
          </cell>
          <cell r="D89">
            <v>0</v>
          </cell>
          <cell r="E89">
            <v>12</v>
          </cell>
          <cell r="F89">
            <v>3600</v>
          </cell>
          <cell r="G89">
            <v>0</v>
          </cell>
          <cell r="H89">
            <v>3600</v>
          </cell>
          <cell r="I89">
            <v>43200</v>
          </cell>
          <cell r="J89">
            <v>1800</v>
          </cell>
          <cell r="K89">
            <v>432</v>
          </cell>
          <cell r="L89">
            <v>400</v>
          </cell>
          <cell r="M89">
            <v>720</v>
          </cell>
          <cell r="N89">
            <v>0</v>
          </cell>
          <cell r="O89">
            <v>0</v>
          </cell>
          <cell r="P89">
            <v>680</v>
          </cell>
          <cell r="Q89">
            <v>10000</v>
          </cell>
          <cell r="R89">
            <v>53200</v>
          </cell>
          <cell r="S89">
            <v>2592</v>
          </cell>
          <cell r="T89">
            <v>0</v>
          </cell>
          <cell r="U89">
            <v>0</v>
          </cell>
          <cell r="V89">
            <v>4800</v>
          </cell>
          <cell r="W89">
            <v>0</v>
          </cell>
          <cell r="X89">
            <v>0</v>
          </cell>
        </row>
        <row r="90">
          <cell r="B90" t="str">
            <v>Rajeev Tiwari</v>
          </cell>
          <cell r="C90" t="str">
            <v xml:space="preserve">Executive - Sales </v>
          </cell>
          <cell r="D90">
            <v>0</v>
          </cell>
          <cell r="E90">
            <v>12</v>
          </cell>
          <cell r="F90">
            <v>8400</v>
          </cell>
          <cell r="G90">
            <v>0</v>
          </cell>
          <cell r="H90">
            <v>8400</v>
          </cell>
          <cell r="I90">
            <v>100800</v>
          </cell>
          <cell r="J90">
            <v>4200</v>
          </cell>
          <cell r="K90">
            <v>1008</v>
          </cell>
          <cell r="L90">
            <v>800</v>
          </cell>
          <cell r="M90">
            <v>1680</v>
          </cell>
          <cell r="N90">
            <v>300</v>
          </cell>
          <cell r="O90">
            <v>400</v>
          </cell>
          <cell r="P90">
            <v>1020</v>
          </cell>
          <cell r="Q90">
            <v>10000</v>
          </cell>
          <cell r="R90">
            <v>110800</v>
          </cell>
          <cell r="S90">
            <v>6048</v>
          </cell>
          <cell r="T90">
            <v>0</v>
          </cell>
          <cell r="U90">
            <v>0</v>
          </cell>
          <cell r="V90">
            <v>9600</v>
          </cell>
          <cell r="W90">
            <v>3600</v>
          </cell>
          <cell r="X90">
            <v>4800</v>
          </cell>
        </row>
        <row r="91">
          <cell r="B91" t="str">
            <v>Rajendra Derkar</v>
          </cell>
          <cell r="C91" t="str">
            <v>Supervisor</v>
          </cell>
          <cell r="D91">
            <v>0</v>
          </cell>
          <cell r="E91">
            <v>12</v>
          </cell>
          <cell r="F91">
            <v>8000</v>
          </cell>
          <cell r="G91">
            <v>0</v>
          </cell>
          <cell r="H91">
            <v>8000</v>
          </cell>
          <cell r="I91">
            <v>96000</v>
          </cell>
          <cell r="J91">
            <v>4000</v>
          </cell>
          <cell r="K91">
            <v>960</v>
          </cell>
          <cell r="L91">
            <v>800</v>
          </cell>
          <cell r="M91">
            <v>1600</v>
          </cell>
          <cell r="N91">
            <v>200</v>
          </cell>
          <cell r="O91">
            <v>300</v>
          </cell>
          <cell r="P91">
            <v>1100</v>
          </cell>
          <cell r="Q91">
            <v>10000</v>
          </cell>
          <cell r="R91">
            <v>106000</v>
          </cell>
          <cell r="S91">
            <v>5760</v>
          </cell>
          <cell r="T91">
            <v>0</v>
          </cell>
          <cell r="U91">
            <v>0</v>
          </cell>
          <cell r="V91">
            <v>9600</v>
          </cell>
          <cell r="W91">
            <v>2400</v>
          </cell>
          <cell r="X91">
            <v>3600</v>
          </cell>
        </row>
        <row r="92">
          <cell r="B92" t="str">
            <v>Rajesh Pede</v>
          </cell>
          <cell r="C92" t="str">
            <v>Executive - Tender correspondence</v>
          </cell>
          <cell r="D92">
            <v>0</v>
          </cell>
          <cell r="E92">
            <v>12</v>
          </cell>
          <cell r="F92">
            <v>14000</v>
          </cell>
          <cell r="G92">
            <v>0</v>
          </cell>
          <cell r="H92">
            <v>14000</v>
          </cell>
          <cell r="I92">
            <v>168000</v>
          </cell>
          <cell r="J92">
            <v>7000</v>
          </cell>
          <cell r="K92">
            <v>1560</v>
          </cell>
          <cell r="L92">
            <v>800</v>
          </cell>
          <cell r="M92">
            <v>3850.0000000000005</v>
          </cell>
          <cell r="N92">
            <v>300</v>
          </cell>
          <cell r="O92">
            <v>400</v>
          </cell>
          <cell r="P92">
            <v>1650</v>
          </cell>
          <cell r="Q92">
            <v>10000</v>
          </cell>
          <cell r="R92">
            <v>178000</v>
          </cell>
          <cell r="S92">
            <v>9360</v>
          </cell>
          <cell r="T92">
            <v>0</v>
          </cell>
          <cell r="U92">
            <v>0</v>
          </cell>
          <cell r="V92">
            <v>9600</v>
          </cell>
          <cell r="W92">
            <v>3600</v>
          </cell>
          <cell r="X92">
            <v>4800</v>
          </cell>
        </row>
        <row r="93">
          <cell r="B93" t="str">
            <v>Rajib Das</v>
          </cell>
          <cell r="C93" t="str">
            <v>Manager - Sales</v>
          </cell>
          <cell r="D93">
            <v>0</v>
          </cell>
          <cell r="E93">
            <v>12</v>
          </cell>
          <cell r="F93">
            <v>20000</v>
          </cell>
          <cell r="G93">
            <v>5000</v>
          </cell>
          <cell r="H93">
            <v>25000</v>
          </cell>
          <cell r="I93">
            <v>300000</v>
          </cell>
          <cell r="J93">
            <v>12500</v>
          </cell>
          <cell r="K93">
            <v>1560</v>
          </cell>
          <cell r="L93">
            <v>800</v>
          </cell>
          <cell r="M93">
            <v>6875.0000000000009</v>
          </cell>
          <cell r="N93">
            <v>400</v>
          </cell>
          <cell r="O93">
            <v>600</v>
          </cell>
          <cell r="P93">
            <v>3825</v>
          </cell>
          <cell r="Q93">
            <v>0</v>
          </cell>
          <cell r="R93">
            <v>300000</v>
          </cell>
          <cell r="S93">
            <v>8580</v>
          </cell>
          <cell r="T93">
            <v>60000</v>
          </cell>
          <cell r="U93">
            <v>0</v>
          </cell>
          <cell r="V93">
            <v>9600</v>
          </cell>
          <cell r="W93">
            <v>0</v>
          </cell>
          <cell r="X93">
            <v>0</v>
          </cell>
        </row>
        <row r="94">
          <cell r="B94" t="str">
            <v>Rajneesh Kumar</v>
          </cell>
          <cell r="C94" t="str">
            <v>Country General Manager</v>
          </cell>
          <cell r="D94">
            <v>0</v>
          </cell>
          <cell r="E94">
            <v>10</v>
          </cell>
          <cell r="F94">
            <v>66000</v>
          </cell>
          <cell r="G94">
            <v>0</v>
          </cell>
          <cell r="H94">
            <v>66000</v>
          </cell>
          <cell r="I94">
            <v>660000</v>
          </cell>
          <cell r="J94">
            <v>33000</v>
          </cell>
          <cell r="K94">
            <v>0</v>
          </cell>
          <cell r="L94">
            <v>800</v>
          </cell>
          <cell r="M94">
            <v>18150</v>
          </cell>
          <cell r="N94">
            <v>400</v>
          </cell>
          <cell r="O94">
            <v>600</v>
          </cell>
          <cell r="P94">
            <v>13050</v>
          </cell>
          <cell r="Q94">
            <v>0</v>
          </cell>
          <cell r="R94">
            <v>660000</v>
          </cell>
          <cell r="S94">
            <v>0</v>
          </cell>
          <cell r="T94">
            <v>0</v>
          </cell>
          <cell r="U94">
            <v>0</v>
          </cell>
          <cell r="V94">
            <v>8000</v>
          </cell>
          <cell r="W94">
            <v>4000</v>
          </cell>
          <cell r="X94">
            <v>6000</v>
          </cell>
        </row>
        <row r="95">
          <cell r="B95" t="str">
            <v>Rakesh S. Bawankar</v>
          </cell>
          <cell r="C95" t="str">
            <v>Gowown Supervisor</v>
          </cell>
          <cell r="D95">
            <v>0</v>
          </cell>
          <cell r="E95">
            <v>12</v>
          </cell>
          <cell r="F95">
            <v>5500</v>
          </cell>
          <cell r="G95">
            <v>0</v>
          </cell>
          <cell r="H95">
            <v>5500</v>
          </cell>
          <cell r="I95">
            <v>66000</v>
          </cell>
          <cell r="J95">
            <v>2750</v>
          </cell>
          <cell r="K95">
            <v>660</v>
          </cell>
          <cell r="L95">
            <v>400</v>
          </cell>
          <cell r="M95">
            <v>1100</v>
          </cell>
          <cell r="N95">
            <v>200</v>
          </cell>
          <cell r="O95">
            <v>300</v>
          </cell>
          <cell r="P95">
            <v>750</v>
          </cell>
          <cell r="Q95">
            <v>10000</v>
          </cell>
          <cell r="R95">
            <v>76000</v>
          </cell>
          <cell r="S95">
            <v>3960</v>
          </cell>
          <cell r="T95">
            <v>0</v>
          </cell>
          <cell r="U95">
            <v>0</v>
          </cell>
          <cell r="V95">
            <v>4800</v>
          </cell>
          <cell r="W95">
            <v>2400</v>
          </cell>
          <cell r="X95">
            <v>3600</v>
          </cell>
        </row>
        <row r="96">
          <cell r="B96" t="str">
            <v>Ram Narayan</v>
          </cell>
          <cell r="C96" t="str">
            <v>Worker</v>
          </cell>
          <cell r="D96">
            <v>0</v>
          </cell>
          <cell r="E96">
            <v>12</v>
          </cell>
          <cell r="F96">
            <v>3600</v>
          </cell>
          <cell r="G96">
            <v>0</v>
          </cell>
          <cell r="H96">
            <v>3600</v>
          </cell>
          <cell r="I96">
            <v>43200</v>
          </cell>
          <cell r="J96">
            <v>1800</v>
          </cell>
          <cell r="K96">
            <v>432</v>
          </cell>
          <cell r="L96">
            <v>400</v>
          </cell>
          <cell r="M96">
            <v>720</v>
          </cell>
          <cell r="N96">
            <v>0</v>
          </cell>
          <cell r="O96">
            <v>0</v>
          </cell>
          <cell r="P96">
            <v>680</v>
          </cell>
          <cell r="Q96">
            <v>10000</v>
          </cell>
          <cell r="R96">
            <v>53200</v>
          </cell>
          <cell r="S96">
            <v>2592</v>
          </cell>
          <cell r="T96">
            <v>0</v>
          </cell>
          <cell r="U96">
            <v>0</v>
          </cell>
          <cell r="V96">
            <v>4800</v>
          </cell>
          <cell r="W96">
            <v>0</v>
          </cell>
          <cell r="X96">
            <v>0</v>
          </cell>
        </row>
        <row r="97">
          <cell r="B97" t="str">
            <v>Ramanathan</v>
          </cell>
          <cell r="C97">
            <v>0</v>
          </cell>
          <cell r="D97">
            <v>0</v>
          </cell>
          <cell r="E97">
            <v>12</v>
          </cell>
          <cell r="F97">
            <v>4000</v>
          </cell>
          <cell r="G97">
            <v>0</v>
          </cell>
          <cell r="H97">
            <v>4000</v>
          </cell>
          <cell r="I97">
            <v>48000</v>
          </cell>
          <cell r="J97">
            <v>2000</v>
          </cell>
          <cell r="K97">
            <v>480</v>
          </cell>
          <cell r="L97">
            <v>400</v>
          </cell>
          <cell r="M97">
            <v>800</v>
          </cell>
          <cell r="N97">
            <v>100</v>
          </cell>
          <cell r="O97">
            <v>200</v>
          </cell>
          <cell r="P97">
            <v>500</v>
          </cell>
          <cell r="Q97">
            <v>10000</v>
          </cell>
          <cell r="R97">
            <v>58000</v>
          </cell>
          <cell r="S97">
            <v>2880</v>
          </cell>
          <cell r="T97">
            <v>0</v>
          </cell>
          <cell r="U97">
            <v>0</v>
          </cell>
          <cell r="V97">
            <v>4800</v>
          </cell>
          <cell r="W97">
            <v>1200</v>
          </cell>
          <cell r="X97">
            <v>2400</v>
          </cell>
        </row>
        <row r="98">
          <cell r="B98" t="str">
            <v>Ramashankar Mishra</v>
          </cell>
          <cell r="C98" t="str">
            <v>Driver</v>
          </cell>
          <cell r="D98">
            <v>0</v>
          </cell>
          <cell r="E98">
            <v>12</v>
          </cell>
          <cell r="F98">
            <v>4000</v>
          </cell>
          <cell r="G98">
            <v>0</v>
          </cell>
          <cell r="H98">
            <v>4000</v>
          </cell>
          <cell r="I98">
            <v>48000</v>
          </cell>
          <cell r="J98">
            <v>2000</v>
          </cell>
          <cell r="K98">
            <v>480</v>
          </cell>
          <cell r="L98">
            <v>400</v>
          </cell>
          <cell r="M98">
            <v>800</v>
          </cell>
          <cell r="N98">
            <v>100</v>
          </cell>
          <cell r="O98">
            <v>200</v>
          </cell>
          <cell r="P98">
            <v>500</v>
          </cell>
          <cell r="Q98">
            <v>10000</v>
          </cell>
          <cell r="R98">
            <v>58000</v>
          </cell>
          <cell r="S98">
            <v>2880</v>
          </cell>
          <cell r="T98">
            <v>0</v>
          </cell>
          <cell r="U98">
            <v>0</v>
          </cell>
          <cell r="V98">
            <v>4800</v>
          </cell>
          <cell r="W98">
            <v>1200</v>
          </cell>
          <cell r="X98">
            <v>2400</v>
          </cell>
        </row>
        <row r="99">
          <cell r="B99" t="str">
            <v>Ramesh Singh</v>
          </cell>
          <cell r="C99" t="str">
            <v>Delivery Man</v>
          </cell>
          <cell r="D99">
            <v>0</v>
          </cell>
          <cell r="E99">
            <v>12</v>
          </cell>
          <cell r="F99">
            <v>2400</v>
          </cell>
          <cell r="G99">
            <v>0</v>
          </cell>
          <cell r="H99">
            <v>2400</v>
          </cell>
          <cell r="I99">
            <v>28800</v>
          </cell>
          <cell r="J99">
            <v>1200</v>
          </cell>
          <cell r="K99">
            <v>288</v>
          </cell>
          <cell r="L99">
            <v>400</v>
          </cell>
          <cell r="M99">
            <v>480</v>
          </cell>
          <cell r="N99">
            <v>0</v>
          </cell>
          <cell r="O99">
            <v>0</v>
          </cell>
          <cell r="P99">
            <v>320</v>
          </cell>
          <cell r="Q99">
            <v>10000</v>
          </cell>
          <cell r="R99">
            <v>38800</v>
          </cell>
          <cell r="S99">
            <v>1728</v>
          </cell>
          <cell r="T99">
            <v>0</v>
          </cell>
          <cell r="U99">
            <v>0</v>
          </cell>
          <cell r="V99">
            <v>4800</v>
          </cell>
          <cell r="W99">
            <v>0</v>
          </cell>
          <cell r="X99">
            <v>0</v>
          </cell>
        </row>
        <row r="100">
          <cell r="B100" t="str">
            <v>Ranjan Kumar</v>
          </cell>
          <cell r="C100" t="str">
            <v>Godown Staff</v>
          </cell>
          <cell r="D100">
            <v>0</v>
          </cell>
          <cell r="E100">
            <v>12</v>
          </cell>
          <cell r="F100">
            <v>2300</v>
          </cell>
          <cell r="G100">
            <v>0</v>
          </cell>
          <cell r="H100">
            <v>2300</v>
          </cell>
          <cell r="I100">
            <v>27600</v>
          </cell>
          <cell r="J100">
            <v>1150</v>
          </cell>
          <cell r="K100">
            <v>276</v>
          </cell>
          <cell r="L100">
            <v>400</v>
          </cell>
          <cell r="M100">
            <v>460</v>
          </cell>
          <cell r="N100">
            <v>0</v>
          </cell>
          <cell r="O100">
            <v>0</v>
          </cell>
          <cell r="P100">
            <v>290</v>
          </cell>
          <cell r="Q100">
            <v>10000</v>
          </cell>
          <cell r="R100">
            <v>37600</v>
          </cell>
          <cell r="S100">
            <v>1656</v>
          </cell>
          <cell r="T100">
            <v>0</v>
          </cell>
          <cell r="U100">
            <v>0</v>
          </cell>
          <cell r="V100">
            <v>4800</v>
          </cell>
          <cell r="W100">
            <v>0</v>
          </cell>
          <cell r="X100">
            <v>0</v>
          </cell>
        </row>
        <row r="101">
          <cell r="B101" t="str">
            <v>Ravindra Sahu</v>
          </cell>
          <cell r="C101" t="str">
            <v>Executive - Accounts</v>
          </cell>
          <cell r="D101">
            <v>0</v>
          </cell>
          <cell r="E101">
            <v>12</v>
          </cell>
          <cell r="F101">
            <v>6000</v>
          </cell>
          <cell r="G101">
            <v>0</v>
          </cell>
          <cell r="H101">
            <v>6000</v>
          </cell>
          <cell r="I101">
            <v>72000</v>
          </cell>
          <cell r="J101">
            <v>3000</v>
          </cell>
          <cell r="K101">
            <v>720</v>
          </cell>
          <cell r="L101">
            <v>400</v>
          </cell>
          <cell r="M101">
            <v>1200</v>
          </cell>
          <cell r="N101">
            <v>200</v>
          </cell>
          <cell r="O101">
            <v>300</v>
          </cell>
          <cell r="P101">
            <v>900</v>
          </cell>
          <cell r="Q101">
            <v>10000</v>
          </cell>
          <cell r="R101">
            <v>82000</v>
          </cell>
          <cell r="S101">
            <v>4320</v>
          </cell>
          <cell r="T101">
            <v>0</v>
          </cell>
          <cell r="U101">
            <v>0</v>
          </cell>
          <cell r="V101">
            <v>4800</v>
          </cell>
          <cell r="W101">
            <v>2400</v>
          </cell>
          <cell r="X101">
            <v>3600</v>
          </cell>
        </row>
        <row r="102">
          <cell r="B102" t="str">
            <v>Ravishankar Naik</v>
          </cell>
          <cell r="C102" t="str">
            <v xml:space="preserve">Manager - Regional Sales </v>
          </cell>
          <cell r="D102">
            <v>0</v>
          </cell>
          <cell r="E102">
            <v>12</v>
          </cell>
          <cell r="F102">
            <v>34350</v>
          </cell>
          <cell r="G102">
            <v>0</v>
          </cell>
          <cell r="H102">
            <v>34350</v>
          </cell>
          <cell r="I102">
            <v>412200</v>
          </cell>
          <cell r="J102">
            <v>17175</v>
          </cell>
          <cell r="K102">
            <v>1560</v>
          </cell>
          <cell r="L102">
            <v>800</v>
          </cell>
          <cell r="M102">
            <v>9446.25</v>
          </cell>
          <cell r="N102">
            <v>400</v>
          </cell>
          <cell r="O102">
            <v>600</v>
          </cell>
          <cell r="P102">
            <v>5928.75</v>
          </cell>
          <cell r="Q102">
            <v>0</v>
          </cell>
          <cell r="R102">
            <v>412200</v>
          </cell>
          <cell r="S102">
            <v>9360</v>
          </cell>
          <cell r="T102">
            <v>0</v>
          </cell>
          <cell r="U102">
            <v>0</v>
          </cell>
          <cell r="V102">
            <v>9600</v>
          </cell>
          <cell r="W102">
            <v>4800</v>
          </cell>
          <cell r="X102">
            <v>7200</v>
          </cell>
        </row>
        <row r="103">
          <cell r="B103" t="str">
            <v>Ritesh Bhola</v>
          </cell>
          <cell r="C103" t="str">
            <v xml:space="preserve">Executive - Sales </v>
          </cell>
          <cell r="D103">
            <v>0</v>
          </cell>
          <cell r="E103">
            <v>12</v>
          </cell>
          <cell r="F103">
            <v>5000</v>
          </cell>
          <cell r="G103">
            <v>0</v>
          </cell>
          <cell r="H103">
            <v>5000</v>
          </cell>
          <cell r="I103">
            <v>60000</v>
          </cell>
          <cell r="J103">
            <v>2500</v>
          </cell>
          <cell r="K103">
            <v>600</v>
          </cell>
          <cell r="L103">
            <v>400</v>
          </cell>
          <cell r="M103">
            <v>1000</v>
          </cell>
          <cell r="N103">
            <v>100</v>
          </cell>
          <cell r="O103">
            <v>200</v>
          </cell>
          <cell r="P103">
            <v>800</v>
          </cell>
          <cell r="Q103">
            <v>10000</v>
          </cell>
          <cell r="R103">
            <v>70000</v>
          </cell>
          <cell r="S103">
            <v>3600</v>
          </cell>
          <cell r="T103">
            <v>0</v>
          </cell>
          <cell r="U103">
            <v>0</v>
          </cell>
          <cell r="V103">
            <v>4800</v>
          </cell>
          <cell r="W103">
            <v>1200</v>
          </cell>
          <cell r="X103">
            <v>2400</v>
          </cell>
        </row>
        <row r="104">
          <cell r="B104" t="str">
            <v>Ritesh Tank</v>
          </cell>
          <cell r="C104" t="str">
            <v>Executive - Accounts</v>
          </cell>
          <cell r="D104">
            <v>0</v>
          </cell>
          <cell r="E104">
            <v>12</v>
          </cell>
          <cell r="F104">
            <v>7000</v>
          </cell>
          <cell r="G104">
            <v>0</v>
          </cell>
          <cell r="H104">
            <v>7000</v>
          </cell>
          <cell r="I104">
            <v>84000</v>
          </cell>
          <cell r="J104">
            <v>3500</v>
          </cell>
          <cell r="K104">
            <v>840</v>
          </cell>
          <cell r="L104">
            <v>800</v>
          </cell>
          <cell r="M104">
            <v>1400</v>
          </cell>
          <cell r="N104">
            <v>100</v>
          </cell>
          <cell r="O104">
            <v>200</v>
          </cell>
          <cell r="P104">
            <v>1000</v>
          </cell>
          <cell r="Q104">
            <v>10000</v>
          </cell>
          <cell r="R104">
            <v>94000</v>
          </cell>
          <cell r="S104">
            <v>5040</v>
          </cell>
          <cell r="T104">
            <v>0</v>
          </cell>
          <cell r="U104">
            <v>0</v>
          </cell>
          <cell r="V104">
            <v>9600</v>
          </cell>
          <cell r="W104">
            <v>1200</v>
          </cell>
          <cell r="X104">
            <v>2400</v>
          </cell>
        </row>
        <row r="105">
          <cell r="B105" t="str">
            <v>Rupesh Kumar</v>
          </cell>
          <cell r="C105">
            <v>0</v>
          </cell>
          <cell r="D105">
            <v>0</v>
          </cell>
          <cell r="E105">
            <v>12</v>
          </cell>
          <cell r="F105">
            <v>6000</v>
          </cell>
          <cell r="G105">
            <v>0</v>
          </cell>
          <cell r="H105">
            <v>6000</v>
          </cell>
          <cell r="I105">
            <v>72000</v>
          </cell>
          <cell r="J105">
            <v>3000</v>
          </cell>
          <cell r="K105">
            <v>720</v>
          </cell>
          <cell r="L105">
            <v>400</v>
          </cell>
          <cell r="M105">
            <v>1200</v>
          </cell>
          <cell r="N105">
            <v>200</v>
          </cell>
          <cell r="O105">
            <v>300</v>
          </cell>
          <cell r="P105">
            <v>900</v>
          </cell>
          <cell r="Q105">
            <v>10000</v>
          </cell>
          <cell r="R105">
            <v>82000</v>
          </cell>
          <cell r="S105">
            <v>4320</v>
          </cell>
          <cell r="T105">
            <v>0</v>
          </cell>
          <cell r="U105">
            <v>0</v>
          </cell>
          <cell r="V105">
            <v>4800</v>
          </cell>
          <cell r="W105">
            <v>2400</v>
          </cell>
          <cell r="X105">
            <v>3600</v>
          </cell>
        </row>
        <row r="106">
          <cell r="B106" t="str">
            <v>S. Monoharan</v>
          </cell>
          <cell r="C106" t="str">
            <v>Office Boy</v>
          </cell>
          <cell r="D106">
            <v>0</v>
          </cell>
          <cell r="E106">
            <v>12</v>
          </cell>
          <cell r="F106">
            <v>6000</v>
          </cell>
          <cell r="G106">
            <v>0</v>
          </cell>
          <cell r="H106">
            <v>6000</v>
          </cell>
          <cell r="I106">
            <v>72000</v>
          </cell>
          <cell r="J106">
            <v>3000</v>
          </cell>
          <cell r="K106">
            <v>720</v>
          </cell>
          <cell r="L106">
            <v>400</v>
          </cell>
          <cell r="M106">
            <v>1200</v>
          </cell>
          <cell r="N106">
            <v>200</v>
          </cell>
          <cell r="O106">
            <v>300</v>
          </cell>
          <cell r="P106">
            <v>900</v>
          </cell>
          <cell r="Q106">
            <v>10000</v>
          </cell>
          <cell r="R106">
            <v>82000</v>
          </cell>
          <cell r="S106">
            <v>4320</v>
          </cell>
          <cell r="T106">
            <v>0</v>
          </cell>
          <cell r="U106">
            <v>0</v>
          </cell>
          <cell r="V106">
            <v>4800</v>
          </cell>
          <cell r="W106">
            <v>2400</v>
          </cell>
          <cell r="X106">
            <v>3600</v>
          </cell>
        </row>
        <row r="107">
          <cell r="B107" t="str">
            <v>Sachin Gorle</v>
          </cell>
          <cell r="C107" t="str">
            <v xml:space="preserve">Executive - Sales </v>
          </cell>
          <cell r="D107">
            <v>0</v>
          </cell>
          <cell r="E107">
            <v>12</v>
          </cell>
          <cell r="F107">
            <v>8500</v>
          </cell>
          <cell r="G107">
            <v>0</v>
          </cell>
          <cell r="H107">
            <v>8500</v>
          </cell>
          <cell r="I107">
            <v>102000</v>
          </cell>
          <cell r="J107">
            <v>4250</v>
          </cell>
          <cell r="K107">
            <v>1020</v>
          </cell>
          <cell r="L107">
            <v>800</v>
          </cell>
          <cell r="M107">
            <v>1700</v>
          </cell>
          <cell r="N107">
            <v>300</v>
          </cell>
          <cell r="O107">
            <v>400</v>
          </cell>
          <cell r="P107">
            <v>1050</v>
          </cell>
          <cell r="Q107">
            <v>10000</v>
          </cell>
          <cell r="R107">
            <v>112000</v>
          </cell>
          <cell r="S107">
            <v>6120</v>
          </cell>
          <cell r="T107">
            <v>0</v>
          </cell>
          <cell r="U107">
            <v>0</v>
          </cell>
          <cell r="V107">
            <v>9600</v>
          </cell>
          <cell r="W107">
            <v>3600</v>
          </cell>
          <cell r="X107">
            <v>4800</v>
          </cell>
        </row>
        <row r="108">
          <cell r="B108" t="str">
            <v>Samin D. Joshi</v>
          </cell>
          <cell r="C108" t="str">
            <v>Executive - Sales</v>
          </cell>
          <cell r="D108">
            <v>0</v>
          </cell>
          <cell r="E108">
            <v>12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400</v>
          </cell>
          <cell r="M108">
            <v>0</v>
          </cell>
          <cell r="N108">
            <v>0</v>
          </cell>
          <cell r="O108">
            <v>0</v>
          </cell>
          <cell r="P108">
            <v>-400</v>
          </cell>
          <cell r="Q108">
            <v>10000</v>
          </cell>
          <cell r="R108">
            <v>10000</v>
          </cell>
          <cell r="S108">
            <v>0</v>
          </cell>
          <cell r="T108">
            <v>0</v>
          </cell>
          <cell r="U108">
            <v>0</v>
          </cell>
          <cell r="V108">
            <v>4800</v>
          </cell>
          <cell r="W108">
            <v>0</v>
          </cell>
          <cell r="X108">
            <v>0</v>
          </cell>
        </row>
        <row r="109">
          <cell r="B109" t="str">
            <v>Sandeep Kanchanpure</v>
          </cell>
          <cell r="C109" t="str">
            <v>Executive - Accts. &amp; Admin</v>
          </cell>
          <cell r="D109">
            <v>0</v>
          </cell>
          <cell r="E109">
            <v>12</v>
          </cell>
          <cell r="F109">
            <v>4500</v>
          </cell>
          <cell r="G109">
            <v>0</v>
          </cell>
          <cell r="H109">
            <v>4500</v>
          </cell>
          <cell r="I109">
            <v>54000</v>
          </cell>
          <cell r="J109">
            <v>2250</v>
          </cell>
          <cell r="K109">
            <v>540</v>
          </cell>
          <cell r="L109">
            <v>400</v>
          </cell>
          <cell r="M109">
            <v>900</v>
          </cell>
          <cell r="N109">
            <v>100</v>
          </cell>
          <cell r="O109">
            <v>200</v>
          </cell>
          <cell r="P109">
            <v>650</v>
          </cell>
          <cell r="Q109">
            <v>10000</v>
          </cell>
          <cell r="R109">
            <v>64000</v>
          </cell>
          <cell r="S109">
            <v>3240</v>
          </cell>
          <cell r="T109">
            <v>0</v>
          </cell>
          <cell r="U109">
            <v>0</v>
          </cell>
          <cell r="V109">
            <v>4800</v>
          </cell>
          <cell r="W109">
            <v>1200</v>
          </cell>
          <cell r="X109">
            <v>2400</v>
          </cell>
        </row>
        <row r="110">
          <cell r="B110" t="str">
            <v>Sandeep Kumar Gond</v>
          </cell>
          <cell r="C110" t="str">
            <v>Service Engineer</v>
          </cell>
          <cell r="D110">
            <v>0</v>
          </cell>
          <cell r="E110">
            <v>12</v>
          </cell>
          <cell r="F110">
            <v>9000</v>
          </cell>
          <cell r="G110">
            <v>0</v>
          </cell>
          <cell r="H110">
            <v>9000</v>
          </cell>
          <cell r="I110">
            <v>108000</v>
          </cell>
          <cell r="J110">
            <v>4500</v>
          </cell>
          <cell r="K110">
            <v>1080</v>
          </cell>
          <cell r="L110">
            <v>800</v>
          </cell>
          <cell r="M110">
            <v>2475</v>
          </cell>
          <cell r="N110">
            <v>0</v>
          </cell>
          <cell r="O110">
            <v>0</v>
          </cell>
          <cell r="P110">
            <v>1225</v>
          </cell>
          <cell r="Q110">
            <v>10000</v>
          </cell>
          <cell r="R110">
            <v>118000</v>
          </cell>
          <cell r="S110">
            <v>6480</v>
          </cell>
          <cell r="T110">
            <v>0</v>
          </cell>
          <cell r="U110">
            <v>0</v>
          </cell>
          <cell r="V110">
            <v>9600</v>
          </cell>
          <cell r="W110">
            <v>0</v>
          </cell>
          <cell r="X110">
            <v>0</v>
          </cell>
        </row>
        <row r="111">
          <cell r="B111" t="str">
            <v>Sandeep Manjerekar</v>
          </cell>
          <cell r="C111" t="str">
            <v>Driver</v>
          </cell>
          <cell r="D111">
            <v>0</v>
          </cell>
          <cell r="E111">
            <v>12</v>
          </cell>
          <cell r="F111">
            <v>7000</v>
          </cell>
          <cell r="G111">
            <v>0</v>
          </cell>
          <cell r="H111">
            <v>7000</v>
          </cell>
          <cell r="I111">
            <v>84000</v>
          </cell>
          <cell r="J111">
            <v>3500</v>
          </cell>
          <cell r="K111">
            <v>840</v>
          </cell>
          <cell r="L111">
            <v>800</v>
          </cell>
          <cell r="M111">
            <v>1400</v>
          </cell>
          <cell r="N111">
            <v>100</v>
          </cell>
          <cell r="O111">
            <v>200</v>
          </cell>
          <cell r="P111">
            <v>1000</v>
          </cell>
          <cell r="Q111">
            <v>10000</v>
          </cell>
          <cell r="R111">
            <v>94000</v>
          </cell>
          <cell r="S111">
            <v>5040</v>
          </cell>
          <cell r="T111">
            <v>0</v>
          </cell>
          <cell r="U111">
            <v>0</v>
          </cell>
          <cell r="V111">
            <v>9600</v>
          </cell>
          <cell r="W111">
            <v>1200</v>
          </cell>
          <cell r="X111">
            <v>2400</v>
          </cell>
        </row>
        <row r="112">
          <cell r="B112" t="str">
            <v>Sandeep Vaishya</v>
          </cell>
          <cell r="C112" t="str">
            <v>Executive - Accts. &amp; Admin</v>
          </cell>
          <cell r="D112">
            <v>0</v>
          </cell>
          <cell r="E112">
            <v>12</v>
          </cell>
          <cell r="F112">
            <v>15000</v>
          </cell>
          <cell r="G112">
            <v>0</v>
          </cell>
          <cell r="H112">
            <v>15000</v>
          </cell>
          <cell r="I112">
            <v>180000</v>
          </cell>
          <cell r="J112">
            <v>7500</v>
          </cell>
          <cell r="K112">
            <v>1560</v>
          </cell>
          <cell r="L112">
            <v>800</v>
          </cell>
          <cell r="M112">
            <v>4125</v>
          </cell>
          <cell r="N112">
            <v>400</v>
          </cell>
          <cell r="O112">
            <v>600</v>
          </cell>
          <cell r="P112">
            <v>1575</v>
          </cell>
          <cell r="Q112">
            <v>10000</v>
          </cell>
          <cell r="R112">
            <v>190000</v>
          </cell>
          <cell r="S112">
            <v>9360</v>
          </cell>
          <cell r="T112">
            <v>0</v>
          </cell>
          <cell r="U112">
            <v>0</v>
          </cell>
          <cell r="V112">
            <v>9600</v>
          </cell>
          <cell r="W112">
            <v>4800</v>
          </cell>
          <cell r="X112">
            <v>7200</v>
          </cell>
        </row>
        <row r="113">
          <cell r="B113" t="str">
            <v>Sandesh Thorse</v>
          </cell>
          <cell r="C113" t="str">
            <v>Assistant - Office</v>
          </cell>
          <cell r="D113">
            <v>0</v>
          </cell>
          <cell r="E113">
            <v>12</v>
          </cell>
          <cell r="F113">
            <v>7000</v>
          </cell>
          <cell r="G113">
            <v>0</v>
          </cell>
          <cell r="H113">
            <v>7000</v>
          </cell>
          <cell r="I113">
            <v>84000</v>
          </cell>
          <cell r="J113">
            <v>3500</v>
          </cell>
          <cell r="K113">
            <v>840</v>
          </cell>
          <cell r="L113">
            <v>800</v>
          </cell>
          <cell r="M113">
            <v>1400</v>
          </cell>
          <cell r="N113">
            <v>100</v>
          </cell>
          <cell r="O113">
            <v>200</v>
          </cell>
          <cell r="P113">
            <v>1000</v>
          </cell>
          <cell r="Q113">
            <v>10000</v>
          </cell>
          <cell r="R113">
            <v>94000</v>
          </cell>
          <cell r="S113">
            <v>5040</v>
          </cell>
          <cell r="T113">
            <v>0</v>
          </cell>
          <cell r="U113">
            <v>0</v>
          </cell>
          <cell r="V113">
            <v>9600</v>
          </cell>
          <cell r="W113">
            <v>1200</v>
          </cell>
          <cell r="X113">
            <v>2400</v>
          </cell>
        </row>
        <row r="114">
          <cell r="B114" t="str">
            <v>Sanjay Kumar Phalke</v>
          </cell>
          <cell r="C114" t="str">
            <v xml:space="preserve">Executive - Sales </v>
          </cell>
          <cell r="D114">
            <v>0</v>
          </cell>
          <cell r="E114">
            <v>12</v>
          </cell>
          <cell r="F114">
            <v>10000</v>
          </cell>
          <cell r="G114">
            <v>0</v>
          </cell>
          <cell r="H114">
            <v>10000</v>
          </cell>
          <cell r="I114">
            <v>120000</v>
          </cell>
          <cell r="J114">
            <v>5000</v>
          </cell>
          <cell r="K114">
            <v>1200</v>
          </cell>
          <cell r="L114">
            <v>800</v>
          </cell>
          <cell r="M114">
            <v>2750</v>
          </cell>
          <cell r="N114">
            <v>0</v>
          </cell>
          <cell r="O114">
            <v>0</v>
          </cell>
          <cell r="P114">
            <v>1450</v>
          </cell>
          <cell r="Q114">
            <v>10000</v>
          </cell>
          <cell r="R114">
            <v>130000</v>
          </cell>
          <cell r="S114">
            <v>7200</v>
          </cell>
          <cell r="T114">
            <v>0</v>
          </cell>
          <cell r="U114">
            <v>0</v>
          </cell>
          <cell r="V114">
            <v>9600</v>
          </cell>
          <cell r="W114">
            <v>0</v>
          </cell>
          <cell r="X114">
            <v>0</v>
          </cell>
        </row>
        <row r="115">
          <cell r="B115" t="str">
            <v>Sanjay Kumar Sahu</v>
          </cell>
          <cell r="C115" t="str">
            <v>Worker</v>
          </cell>
          <cell r="D115">
            <v>0</v>
          </cell>
          <cell r="E115">
            <v>12</v>
          </cell>
          <cell r="F115">
            <v>4000</v>
          </cell>
          <cell r="G115">
            <v>0</v>
          </cell>
          <cell r="H115">
            <v>4000</v>
          </cell>
          <cell r="I115">
            <v>48000</v>
          </cell>
          <cell r="J115">
            <v>2000</v>
          </cell>
          <cell r="K115">
            <v>480</v>
          </cell>
          <cell r="L115">
            <v>400</v>
          </cell>
          <cell r="M115">
            <v>800</v>
          </cell>
          <cell r="N115">
            <v>100</v>
          </cell>
          <cell r="O115">
            <v>200</v>
          </cell>
          <cell r="P115">
            <v>500</v>
          </cell>
          <cell r="Q115">
            <v>10000</v>
          </cell>
          <cell r="R115">
            <v>58000</v>
          </cell>
          <cell r="S115">
            <v>2880</v>
          </cell>
          <cell r="T115">
            <v>0</v>
          </cell>
          <cell r="U115">
            <v>0</v>
          </cell>
          <cell r="V115">
            <v>4800</v>
          </cell>
          <cell r="W115">
            <v>1200</v>
          </cell>
          <cell r="X115">
            <v>2400</v>
          </cell>
        </row>
        <row r="116">
          <cell r="B116" t="str">
            <v>Sanjay Pandey</v>
          </cell>
          <cell r="C116" t="str">
            <v>Product Manager</v>
          </cell>
          <cell r="D116">
            <v>0</v>
          </cell>
          <cell r="E116">
            <v>12</v>
          </cell>
          <cell r="F116">
            <v>50000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400</v>
          </cell>
          <cell r="M116">
            <v>0</v>
          </cell>
          <cell r="N116">
            <v>400</v>
          </cell>
          <cell r="O116">
            <v>600</v>
          </cell>
          <cell r="P116">
            <v>-1400</v>
          </cell>
          <cell r="Q116">
            <v>10000</v>
          </cell>
          <cell r="R116">
            <v>10000</v>
          </cell>
          <cell r="S116">
            <v>0</v>
          </cell>
          <cell r="T116">
            <v>0</v>
          </cell>
          <cell r="U116">
            <v>0</v>
          </cell>
          <cell r="V116">
            <v>4800</v>
          </cell>
          <cell r="W116">
            <v>4800</v>
          </cell>
          <cell r="X116">
            <v>7200</v>
          </cell>
        </row>
        <row r="117">
          <cell r="B117" t="str">
            <v>Sanjay S. Chahande</v>
          </cell>
          <cell r="C117" t="str">
            <v>Driver</v>
          </cell>
          <cell r="D117">
            <v>0</v>
          </cell>
          <cell r="E117">
            <v>12</v>
          </cell>
          <cell r="F117">
            <v>4000</v>
          </cell>
          <cell r="G117">
            <v>0</v>
          </cell>
          <cell r="H117">
            <v>4000</v>
          </cell>
          <cell r="I117">
            <v>48000</v>
          </cell>
          <cell r="J117">
            <v>2000</v>
          </cell>
          <cell r="K117">
            <v>480</v>
          </cell>
          <cell r="L117">
            <v>400</v>
          </cell>
          <cell r="M117">
            <v>800</v>
          </cell>
          <cell r="N117">
            <v>100</v>
          </cell>
          <cell r="O117">
            <v>200</v>
          </cell>
          <cell r="P117">
            <v>500</v>
          </cell>
          <cell r="Q117">
            <v>10000</v>
          </cell>
          <cell r="R117">
            <v>58000</v>
          </cell>
          <cell r="S117">
            <v>2880</v>
          </cell>
          <cell r="T117">
            <v>0</v>
          </cell>
          <cell r="U117">
            <v>0</v>
          </cell>
          <cell r="V117">
            <v>4800</v>
          </cell>
          <cell r="W117">
            <v>1200</v>
          </cell>
          <cell r="X117">
            <v>2400</v>
          </cell>
        </row>
        <row r="118">
          <cell r="B118" t="str">
            <v>Sankar S. Tiwade</v>
          </cell>
          <cell r="C118" t="str">
            <v>Executive - Accounts</v>
          </cell>
          <cell r="D118">
            <v>0</v>
          </cell>
          <cell r="E118">
            <v>12</v>
          </cell>
          <cell r="F118">
            <v>13000</v>
          </cell>
          <cell r="G118">
            <v>0</v>
          </cell>
          <cell r="H118">
            <v>13000</v>
          </cell>
          <cell r="I118">
            <v>156000</v>
          </cell>
          <cell r="J118">
            <v>6500</v>
          </cell>
          <cell r="K118">
            <v>1560</v>
          </cell>
          <cell r="L118">
            <v>800</v>
          </cell>
          <cell r="M118">
            <v>3575.0000000000005</v>
          </cell>
          <cell r="N118">
            <v>200</v>
          </cell>
          <cell r="O118">
            <v>300</v>
          </cell>
          <cell r="P118">
            <v>1625</v>
          </cell>
          <cell r="Q118">
            <v>10000</v>
          </cell>
          <cell r="R118">
            <v>166000</v>
          </cell>
          <cell r="S118">
            <v>9360</v>
          </cell>
          <cell r="T118">
            <v>0</v>
          </cell>
          <cell r="U118">
            <v>0</v>
          </cell>
          <cell r="V118">
            <v>9600</v>
          </cell>
          <cell r="W118">
            <v>2400</v>
          </cell>
          <cell r="X118">
            <v>3600</v>
          </cell>
        </row>
        <row r="119">
          <cell r="B119" t="str">
            <v>Santosh kumar Parida</v>
          </cell>
          <cell r="C119" t="str">
            <v>Executive - Accounts</v>
          </cell>
          <cell r="D119">
            <v>0</v>
          </cell>
          <cell r="E119">
            <v>12</v>
          </cell>
          <cell r="F119">
            <v>5200</v>
          </cell>
          <cell r="G119">
            <v>0</v>
          </cell>
          <cell r="H119">
            <v>5200</v>
          </cell>
          <cell r="I119">
            <v>62400</v>
          </cell>
          <cell r="J119">
            <v>2600</v>
          </cell>
          <cell r="K119">
            <v>624</v>
          </cell>
          <cell r="L119">
            <v>400</v>
          </cell>
          <cell r="M119">
            <v>1040</v>
          </cell>
          <cell r="N119">
            <v>200</v>
          </cell>
          <cell r="O119">
            <v>300</v>
          </cell>
          <cell r="P119">
            <v>660</v>
          </cell>
          <cell r="Q119">
            <v>10000</v>
          </cell>
          <cell r="R119">
            <v>72400</v>
          </cell>
          <cell r="S119">
            <v>3744</v>
          </cell>
          <cell r="T119">
            <v>0</v>
          </cell>
          <cell r="U119">
            <v>0</v>
          </cell>
          <cell r="V119">
            <v>4800</v>
          </cell>
          <cell r="W119">
            <v>2400</v>
          </cell>
          <cell r="X119">
            <v>3600</v>
          </cell>
        </row>
        <row r="120">
          <cell r="B120" t="str">
            <v>Satendra Upadhya</v>
          </cell>
          <cell r="C120" t="str">
            <v xml:space="preserve">Executive - Sales </v>
          </cell>
          <cell r="D120">
            <v>0</v>
          </cell>
          <cell r="E120">
            <v>12</v>
          </cell>
          <cell r="F120">
            <v>8000</v>
          </cell>
          <cell r="G120">
            <v>0</v>
          </cell>
          <cell r="H120">
            <v>8000</v>
          </cell>
          <cell r="I120">
            <v>96000</v>
          </cell>
          <cell r="J120">
            <v>4000</v>
          </cell>
          <cell r="K120">
            <v>960</v>
          </cell>
          <cell r="L120">
            <v>800</v>
          </cell>
          <cell r="M120">
            <v>1600</v>
          </cell>
          <cell r="N120">
            <v>200</v>
          </cell>
          <cell r="O120">
            <v>300</v>
          </cell>
          <cell r="P120">
            <v>1100</v>
          </cell>
          <cell r="Q120">
            <v>10000</v>
          </cell>
          <cell r="R120">
            <v>106000</v>
          </cell>
          <cell r="S120">
            <v>5760</v>
          </cell>
          <cell r="T120">
            <v>0</v>
          </cell>
          <cell r="U120">
            <v>0</v>
          </cell>
          <cell r="V120">
            <v>9600</v>
          </cell>
          <cell r="W120">
            <v>2400</v>
          </cell>
          <cell r="X120">
            <v>3600</v>
          </cell>
        </row>
        <row r="121">
          <cell r="B121" t="str">
            <v>Satish Menon</v>
          </cell>
          <cell r="C121" t="str">
            <v>G. M - Business Operation</v>
          </cell>
          <cell r="D121">
            <v>0</v>
          </cell>
          <cell r="E121">
            <v>12</v>
          </cell>
          <cell r="F121">
            <v>100000</v>
          </cell>
          <cell r="G121">
            <v>0</v>
          </cell>
          <cell r="H121">
            <v>100000</v>
          </cell>
          <cell r="I121">
            <v>1200000</v>
          </cell>
          <cell r="J121">
            <v>50000</v>
          </cell>
          <cell r="K121">
            <v>1560</v>
          </cell>
          <cell r="L121">
            <v>800</v>
          </cell>
          <cell r="M121">
            <v>27500.000000000004</v>
          </cell>
          <cell r="N121">
            <v>400</v>
          </cell>
          <cell r="O121">
            <v>600</v>
          </cell>
          <cell r="P121">
            <v>20700</v>
          </cell>
          <cell r="Q121">
            <v>0</v>
          </cell>
          <cell r="R121">
            <v>1200000</v>
          </cell>
          <cell r="S121">
            <v>9360</v>
          </cell>
          <cell r="T121">
            <v>109000</v>
          </cell>
          <cell r="U121">
            <v>0</v>
          </cell>
          <cell r="V121">
            <v>9600</v>
          </cell>
          <cell r="W121">
            <v>4800</v>
          </cell>
          <cell r="X121">
            <v>7200</v>
          </cell>
        </row>
        <row r="122">
          <cell r="B122" t="str">
            <v>Saurabh Bhatia</v>
          </cell>
          <cell r="C122" t="str">
            <v>Manager - Branch</v>
          </cell>
          <cell r="D122">
            <v>0</v>
          </cell>
          <cell r="E122">
            <v>12</v>
          </cell>
          <cell r="F122">
            <v>17000</v>
          </cell>
          <cell r="G122">
            <v>0</v>
          </cell>
          <cell r="H122">
            <v>17000</v>
          </cell>
          <cell r="I122">
            <v>204000</v>
          </cell>
          <cell r="J122">
            <v>8500</v>
          </cell>
          <cell r="K122">
            <v>1560</v>
          </cell>
          <cell r="L122">
            <v>800</v>
          </cell>
          <cell r="M122">
            <v>4675</v>
          </cell>
          <cell r="N122">
            <v>400</v>
          </cell>
          <cell r="O122">
            <v>600</v>
          </cell>
          <cell r="P122">
            <v>2025</v>
          </cell>
          <cell r="Q122">
            <v>10000</v>
          </cell>
          <cell r="R122">
            <v>214000</v>
          </cell>
          <cell r="S122">
            <v>9360</v>
          </cell>
          <cell r="T122">
            <v>37800</v>
          </cell>
          <cell r="U122">
            <v>0</v>
          </cell>
          <cell r="V122">
            <v>9600</v>
          </cell>
          <cell r="W122">
            <v>4800</v>
          </cell>
          <cell r="X122">
            <v>7200</v>
          </cell>
        </row>
        <row r="123">
          <cell r="B123" t="str">
            <v>Saurabh Shrivastava</v>
          </cell>
          <cell r="C123" t="str">
            <v>Executive - Accounts</v>
          </cell>
          <cell r="D123">
            <v>0</v>
          </cell>
          <cell r="E123">
            <v>12</v>
          </cell>
          <cell r="F123">
            <v>7000</v>
          </cell>
          <cell r="G123">
            <v>0</v>
          </cell>
          <cell r="H123">
            <v>7000</v>
          </cell>
          <cell r="I123">
            <v>84000</v>
          </cell>
          <cell r="J123">
            <v>3500</v>
          </cell>
          <cell r="K123">
            <v>840</v>
          </cell>
          <cell r="L123">
            <v>800</v>
          </cell>
          <cell r="M123">
            <v>1400</v>
          </cell>
          <cell r="N123">
            <v>100</v>
          </cell>
          <cell r="O123">
            <v>200</v>
          </cell>
          <cell r="P123">
            <v>1000</v>
          </cell>
          <cell r="Q123">
            <v>10000</v>
          </cell>
          <cell r="R123">
            <v>94000</v>
          </cell>
          <cell r="S123">
            <v>5040</v>
          </cell>
          <cell r="T123">
            <v>0</v>
          </cell>
          <cell r="U123">
            <v>0</v>
          </cell>
          <cell r="V123">
            <v>9600</v>
          </cell>
          <cell r="W123">
            <v>1200</v>
          </cell>
          <cell r="X123">
            <v>2400</v>
          </cell>
        </row>
        <row r="124">
          <cell r="B124" t="str">
            <v>Somesh Maheshwari</v>
          </cell>
          <cell r="C124" t="str">
            <v xml:space="preserve">Executive - Sales </v>
          </cell>
          <cell r="D124">
            <v>0</v>
          </cell>
          <cell r="E124">
            <v>12</v>
          </cell>
          <cell r="F124">
            <v>12000</v>
          </cell>
          <cell r="G124">
            <v>0</v>
          </cell>
          <cell r="H124">
            <v>12000</v>
          </cell>
          <cell r="I124">
            <v>144000</v>
          </cell>
          <cell r="J124">
            <v>6000</v>
          </cell>
          <cell r="K124">
            <v>1440</v>
          </cell>
          <cell r="L124">
            <v>800</v>
          </cell>
          <cell r="M124">
            <v>3300.0000000000005</v>
          </cell>
          <cell r="N124">
            <v>100</v>
          </cell>
          <cell r="O124">
            <v>200</v>
          </cell>
          <cell r="P124">
            <v>1600</v>
          </cell>
          <cell r="Q124">
            <v>10000</v>
          </cell>
          <cell r="R124">
            <v>154000</v>
          </cell>
          <cell r="S124">
            <v>8640</v>
          </cell>
          <cell r="T124">
            <v>0</v>
          </cell>
          <cell r="U124">
            <v>0</v>
          </cell>
          <cell r="V124">
            <v>9600</v>
          </cell>
          <cell r="W124">
            <v>1200</v>
          </cell>
          <cell r="X124">
            <v>2400</v>
          </cell>
        </row>
        <row r="125">
          <cell r="B125" t="str">
            <v>Somnath Behera</v>
          </cell>
          <cell r="C125" t="str">
            <v>Godown Staff</v>
          </cell>
          <cell r="D125">
            <v>0</v>
          </cell>
          <cell r="E125">
            <v>12</v>
          </cell>
          <cell r="F125">
            <v>2200</v>
          </cell>
          <cell r="G125">
            <v>0</v>
          </cell>
          <cell r="H125">
            <v>2200</v>
          </cell>
          <cell r="I125">
            <v>26400</v>
          </cell>
          <cell r="J125">
            <v>1100</v>
          </cell>
          <cell r="K125">
            <v>264</v>
          </cell>
          <cell r="L125">
            <v>400</v>
          </cell>
          <cell r="M125">
            <v>440</v>
          </cell>
          <cell r="N125">
            <v>0</v>
          </cell>
          <cell r="O125">
            <v>0</v>
          </cell>
          <cell r="P125">
            <v>260</v>
          </cell>
          <cell r="Q125">
            <v>10000</v>
          </cell>
          <cell r="R125">
            <v>36400</v>
          </cell>
          <cell r="S125">
            <v>1584</v>
          </cell>
          <cell r="T125">
            <v>0</v>
          </cell>
          <cell r="U125">
            <v>0</v>
          </cell>
          <cell r="V125">
            <v>4800</v>
          </cell>
          <cell r="W125">
            <v>0</v>
          </cell>
          <cell r="X125">
            <v>0</v>
          </cell>
        </row>
        <row r="126">
          <cell r="B126" t="str">
            <v>Soumya Mishra</v>
          </cell>
          <cell r="C126" t="str">
            <v>Executive - Accounts</v>
          </cell>
          <cell r="D126">
            <v>0</v>
          </cell>
          <cell r="E126">
            <v>12</v>
          </cell>
          <cell r="F126">
            <v>18000</v>
          </cell>
          <cell r="G126">
            <v>0</v>
          </cell>
          <cell r="H126">
            <v>18000</v>
          </cell>
          <cell r="I126">
            <v>216000</v>
          </cell>
          <cell r="J126">
            <v>9000</v>
          </cell>
          <cell r="K126">
            <v>1560</v>
          </cell>
          <cell r="L126">
            <v>800</v>
          </cell>
          <cell r="M126">
            <v>4950</v>
          </cell>
          <cell r="N126">
            <v>400</v>
          </cell>
          <cell r="O126">
            <v>600</v>
          </cell>
          <cell r="P126">
            <v>2250</v>
          </cell>
          <cell r="Q126">
            <v>10000</v>
          </cell>
          <cell r="R126">
            <v>226000</v>
          </cell>
          <cell r="S126">
            <v>9360</v>
          </cell>
          <cell r="T126">
            <v>25200</v>
          </cell>
          <cell r="U126">
            <v>0</v>
          </cell>
          <cell r="V126">
            <v>9600</v>
          </cell>
          <cell r="W126">
            <v>4800</v>
          </cell>
          <cell r="X126">
            <v>7200</v>
          </cell>
        </row>
        <row r="127">
          <cell r="B127" t="str">
            <v>Sudhir Sahu</v>
          </cell>
          <cell r="C127" t="str">
            <v>Executive - Accounts</v>
          </cell>
          <cell r="D127">
            <v>0</v>
          </cell>
          <cell r="E127">
            <v>12</v>
          </cell>
          <cell r="F127">
            <v>12000</v>
          </cell>
          <cell r="G127">
            <v>0</v>
          </cell>
          <cell r="H127">
            <v>12000</v>
          </cell>
          <cell r="I127">
            <v>144000</v>
          </cell>
          <cell r="J127">
            <v>6000</v>
          </cell>
          <cell r="K127">
            <v>1440</v>
          </cell>
          <cell r="L127">
            <v>800</v>
          </cell>
          <cell r="M127">
            <v>3300.0000000000005</v>
          </cell>
          <cell r="N127">
            <v>100</v>
          </cell>
          <cell r="O127">
            <v>200</v>
          </cell>
          <cell r="P127">
            <v>1600</v>
          </cell>
          <cell r="Q127">
            <v>10000</v>
          </cell>
          <cell r="R127">
            <v>154000</v>
          </cell>
          <cell r="S127">
            <v>8640</v>
          </cell>
          <cell r="T127">
            <v>0</v>
          </cell>
          <cell r="U127">
            <v>0</v>
          </cell>
          <cell r="V127">
            <v>9600</v>
          </cell>
          <cell r="W127">
            <v>1200</v>
          </cell>
          <cell r="X127">
            <v>2400</v>
          </cell>
        </row>
        <row r="128">
          <cell r="B128" t="str">
            <v>Sujit Bhosale</v>
          </cell>
          <cell r="C128" t="str">
            <v xml:space="preserve">Executive - Sales </v>
          </cell>
          <cell r="D128">
            <v>0</v>
          </cell>
          <cell r="E128">
            <v>12</v>
          </cell>
          <cell r="F128">
            <v>14000</v>
          </cell>
          <cell r="G128">
            <v>0</v>
          </cell>
          <cell r="H128">
            <v>14000</v>
          </cell>
          <cell r="I128">
            <v>168000</v>
          </cell>
          <cell r="J128">
            <v>7000</v>
          </cell>
          <cell r="K128">
            <v>1560</v>
          </cell>
          <cell r="L128">
            <v>800</v>
          </cell>
          <cell r="M128">
            <v>3850.0000000000005</v>
          </cell>
          <cell r="N128">
            <v>300</v>
          </cell>
          <cell r="O128">
            <v>400</v>
          </cell>
          <cell r="P128">
            <v>1650</v>
          </cell>
          <cell r="Q128">
            <v>10000</v>
          </cell>
          <cell r="R128">
            <v>178000</v>
          </cell>
          <cell r="S128">
            <v>9360</v>
          </cell>
          <cell r="T128">
            <v>0</v>
          </cell>
          <cell r="U128">
            <v>0</v>
          </cell>
          <cell r="V128">
            <v>9600</v>
          </cell>
          <cell r="W128">
            <v>3600</v>
          </cell>
          <cell r="X128">
            <v>4800</v>
          </cell>
        </row>
        <row r="129">
          <cell r="B129" t="str">
            <v>Sunil Bonde</v>
          </cell>
          <cell r="C129" t="str">
            <v xml:space="preserve">Executive - Sales </v>
          </cell>
          <cell r="D129">
            <v>0</v>
          </cell>
          <cell r="E129">
            <v>12</v>
          </cell>
          <cell r="F129">
            <v>8000</v>
          </cell>
          <cell r="G129">
            <v>0</v>
          </cell>
          <cell r="H129">
            <v>8000</v>
          </cell>
          <cell r="I129">
            <v>96000</v>
          </cell>
          <cell r="J129">
            <v>4000</v>
          </cell>
          <cell r="K129">
            <v>960</v>
          </cell>
          <cell r="L129">
            <v>800</v>
          </cell>
          <cell r="M129">
            <v>1600</v>
          </cell>
          <cell r="N129">
            <v>200</v>
          </cell>
          <cell r="O129">
            <v>300</v>
          </cell>
          <cell r="P129">
            <v>1100</v>
          </cell>
          <cell r="Q129">
            <v>10000</v>
          </cell>
          <cell r="R129">
            <v>106000</v>
          </cell>
          <cell r="S129">
            <v>5760</v>
          </cell>
          <cell r="T129">
            <v>0</v>
          </cell>
          <cell r="U129">
            <v>0</v>
          </cell>
          <cell r="V129">
            <v>9600</v>
          </cell>
          <cell r="W129">
            <v>2400</v>
          </cell>
          <cell r="X129">
            <v>3600</v>
          </cell>
        </row>
        <row r="130">
          <cell r="B130" t="str">
            <v>Sunil Kumar Dubey</v>
          </cell>
          <cell r="C130" t="str">
            <v>Manager - Logistics</v>
          </cell>
          <cell r="D130">
            <v>0</v>
          </cell>
          <cell r="E130">
            <v>12</v>
          </cell>
          <cell r="F130">
            <v>20000</v>
          </cell>
          <cell r="G130">
            <v>0</v>
          </cell>
          <cell r="H130">
            <v>20000</v>
          </cell>
          <cell r="I130">
            <v>240000</v>
          </cell>
          <cell r="J130">
            <v>10000</v>
          </cell>
          <cell r="K130">
            <v>1920</v>
          </cell>
          <cell r="L130">
            <v>800</v>
          </cell>
          <cell r="M130">
            <v>5500</v>
          </cell>
          <cell r="N130">
            <v>400</v>
          </cell>
          <cell r="O130">
            <v>600</v>
          </cell>
          <cell r="P130">
            <v>2700</v>
          </cell>
          <cell r="Q130">
            <v>10000</v>
          </cell>
          <cell r="R130">
            <v>250000</v>
          </cell>
          <cell r="S130">
            <v>11520</v>
          </cell>
          <cell r="T130">
            <v>24000</v>
          </cell>
          <cell r="U130">
            <v>0</v>
          </cell>
          <cell r="V130">
            <v>9600</v>
          </cell>
          <cell r="W130">
            <v>4800</v>
          </cell>
          <cell r="X130">
            <v>7200</v>
          </cell>
        </row>
        <row r="131">
          <cell r="B131" t="str">
            <v>Suresh Sharma</v>
          </cell>
          <cell r="C131" t="str">
            <v>Office Assistant</v>
          </cell>
          <cell r="D131">
            <v>0</v>
          </cell>
          <cell r="E131">
            <v>12</v>
          </cell>
          <cell r="F131">
            <v>2500</v>
          </cell>
          <cell r="G131">
            <v>0</v>
          </cell>
          <cell r="H131">
            <v>2500</v>
          </cell>
          <cell r="I131">
            <v>30000</v>
          </cell>
          <cell r="J131">
            <v>1250</v>
          </cell>
          <cell r="K131">
            <v>300</v>
          </cell>
          <cell r="L131">
            <v>400</v>
          </cell>
          <cell r="M131">
            <v>500</v>
          </cell>
          <cell r="N131">
            <v>0</v>
          </cell>
          <cell r="O131">
            <v>0</v>
          </cell>
          <cell r="P131">
            <v>350</v>
          </cell>
          <cell r="Q131">
            <v>10000</v>
          </cell>
          <cell r="R131">
            <v>40000</v>
          </cell>
          <cell r="S131">
            <v>1800</v>
          </cell>
          <cell r="T131">
            <v>0</v>
          </cell>
          <cell r="U131">
            <v>0</v>
          </cell>
          <cell r="V131">
            <v>4800</v>
          </cell>
          <cell r="W131">
            <v>0</v>
          </cell>
          <cell r="X131">
            <v>0</v>
          </cell>
        </row>
        <row r="132">
          <cell r="B132" t="str">
            <v>Sushil Chourasia</v>
          </cell>
          <cell r="C132" t="str">
            <v>Manager - Regional Sales</v>
          </cell>
          <cell r="D132">
            <v>0</v>
          </cell>
          <cell r="E132">
            <v>12</v>
          </cell>
          <cell r="F132">
            <v>34350</v>
          </cell>
          <cell r="G132">
            <v>0</v>
          </cell>
          <cell r="H132">
            <v>38350</v>
          </cell>
          <cell r="I132">
            <v>460200</v>
          </cell>
          <cell r="J132">
            <v>19175</v>
          </cell>
          <cell r="K132">
            <v>1560</v>
          </cell>
          <cell r="L132">
            <v>800</v>
          </cell>
          <cell r="M132">
            <v>10546.25</v>
          </cell>
          <cell r="N132">
            <v>400</v>
          </cell>
          <cell r="O132">
            <v>600</v>
          </cell>
          <cell r="P132">
            <v>6828.75</v>
          </cell>
          <cell r="Q132">
            <v>0</v>
          </cell>
          <cell r="R132">
            <v>460200</v>
          </cell>
          <cell r="S132">
            <v>9360</v>
          </cell>
          <cell r="T132">
            <v>66990</v>
          </cell>
          <cell r="U132">
            <v>0</v>
          </cell>
          <cell r="V132">
            <v>9600</v>
          </cell>
          <cell r="W132">
            <v>4800</v>
          </cell>
          <cell r="X132">
            <v>7200</v>
          </cell>
        </row>
        <row r="133">
          <cell r="B133" t="str">
            <v>Sushma Singh</v>
          </cell>
          <cell r="C133" t="str">
            <v>Executive - Accounts</v>
          </cell>
          <cell r="D133">
            <v>0</v>
          </cell>
          <cell r="E133">
            <v>12</v>
          </cell>
          <cell r="F133">
            <v>11000</v>
          </cell>
          <cell r="G133">
            <v>0</v>
          </cell>
          <cell r="H133">
            <v>11000</v>
          </cell>
          <cell r="I133">
            <v>132000</v>
          </cell>
          <cell r="J133">
            <v>5500</v>
          </cell>
          <cell r="K133">
            <v>1320</v>
          </cell>
          <cell r="L133">
            <v>800</v>
          </cell>
          <cell r="M133">
            <v>3025.0000000000005</v>
          </cell>
          <cell r="N133">
            <v>100</v>
          </cell>
          <cell r="O133">
            <v>200</v>
          </cell>
          <cell r="P133">
            <v>1375</v>
          </cell>
          <cell r="Q133">
            <v>10000</v>
          </cell>
          <cell r="R133">
            <v>142000</v>
          </cell>
          <cell r="S133">
            <v>7920</v>
          </cell>
          <cell r="T133">
            <v>0</v>
          </cell>
          <cell r="U133">
            <v>0</v>
          </cell>
          <cell r="V133">
            <v>9600</v>
          </cell>
          <cell r="W133">
            <v>1200</v>
          </cell>
          <cell r="X133">
            <v>2400</v>
          </cell>
        </row>
        <row r="134">
          <cell r="B134" t="str">
            <v>T.P Nayak</v>
          </cell>
          <cell r="C134" t="str">
            <v>Manager - Accounts</v>
          </cell>
          <cell r="D134">
            <v>0</v>
          </cell>
          <cell r="E134">
            <v>12</v>
          </cell>
          <cell r="F134">
            <v>25000</v>
          </cell>
          <cell r="G134">
            <v>0</v>
          </cell>
          <cell r="H134">
            <v>25000</v>
          </cell>
          <cell r="I134">
            <v>300000</v>
          </cell>
          <cell r="J134">
            <v>12500</v>
          </cell>
          <cell r="K134">
            <v>1560</v>
          </cell>
          <cell r="L134">
            <v>800</v>
          </cell>
          <cell r="M134">
            <v>6875.0000000000009</v>
          </cell>
          <cell r="N134">
            <v>400</v>
          </cell>
          <cell r="O134">
            <v>600</v>
          </cell>
          <cell r="P134">
            <v>3825</v>
          </cell>
          <cell r="Q134">
            <v>10000</v>
          </cell>
          <cell r="R134">
            <v>310000</v>
          </cell>
          <cell r="S134">
            <v>9360</v>
          </cell>
          <cell r="T134">
            <v>27000</v>
          </cell>
          <cell r="U134">
            <v>0</v>
          </cell>
          <cell r="V134">
            <v>9600</v>
          </cell>
          <cell r="W134">
            <v>4800</v>
          </cell>
          <cell r="X134">
            <v>7200</v>
          </cell>
        </row>
        <row r="135">
          <cell r="B135" t="str">
            <v>Tapas Chakrabarthy</v>
          </cell>
          <cell r="C135" t="str">
            <v>Computer Operator</v>
          </cell>
          <cell r="D135">
            <v>0</v>
          </cell>
          <cell r="E135">
            <v>12</v>
          </cell>
          <cell r="F135">
            <v>3500</v>
          </cell>
          <cell r="G135">
            <v>0</v>
          </cell>
          <cell r="H135">
            <v>3500</v>
          </cell>
          <cell r="I135">
            <v>42000</v>
          </cell>
          <cell r="J135">
            <v>1750</v>
          </cell>
          <cell r="K135">
            <v>420</v>
          </cell>
          <cell r="L135">
            <v>400</v>
          </cell>
          <cell r="M135">
            <v>700</v>
          </cell>
          <cell r="N135">
            <v>0</v>
          </cell>
          <cell r="O135">
            <v>0</v>
          </cell>
          <cell r="P135">
            <v>650</v>
          </cell>
          <cell r="Q135">
            <v>10000</v>
          </cell>
          <cell r="R135">
            <v>52000</v>
          </cell>
          <cell r="S135">
            <v>2520</v>
          </cell>
          <cell r="T135">
            <v>0</v>
          </cell>
          <cell r="U135">
            <v>0</v>
          </cell>
          <cell r="V135">
            <v>4800</v>
          </cell>
          <cell r="W135">
            <v>0</v>
          </cell>
          <cell r="X135">
            <v>0</v>
          </cell>
        </row>
        <row r="136">
          <cell r="B136" t="str">
            <v>Tapeshwar Singh Dikheet</v>
          </cell>
          <cell r="C136" t="str">
            <v>Godown Staff</v>
          </cell>
          <cell r="D136">
            <v>0</v>
          </cell>
          <cell r="E136">
            <v>12</v>
          </cell>
          <cell r="F136">
            <v>3000</v>
          </cell>
          <cell r="G136">
            <v>0</v>
          </cell>
          <cell r="H136">
            <v>3000</v>
          </cell>
          <cell r="I136">
            <v>36000</v>
          </cell>
          <cell r="J136">
            <v>1500</v>
          </cell>
          <cell r="K136">
            <v>360</v>
          </cell>
          <cell r="L136">
            <v>400</v>
          </cell>
          <cell r="M136">
            <v>600</v>
          </cell>
          <cell r="N136">
            <v>0</v>
          </cell>
          <cell r="O136">
            <v>0</v>
          </cell>
          <cell r="P136">
            <v>500</v>
          </cell>
          <cell r="Q136">
            <v>10000</v>
          </cell>
          <cell r="R136">
            <v>46000</v>
          </cell>
          <cell r="S136">
            <v>2160</v>
          </cell>
          <cell r="T136">
            <v>0</v>
          </cell>
          <cell r="U136">
            <v>0</v>
          </cell>
          <cell r="V136">
            <v>4800</v>
          </cell>
          <cell r="W136">
            <v>0</v>
          </cell>
          <cell r="X136">
            <v>0</v>
          </cell>
        </row>
        <row r="137">
          <cell r="B137" t="str">
            <v>Trailok Das</v>
          </cell>
          <cell r="C137" t="str">
            <v>Executive - HR</v>
          </cell>
          <cell r="D137">
            <v>0</v>
          </cell>
          <cell r="E137">
            <v>12</v>
          </cell>
          <cell r="F137">
            <v>17000</v>
          </cell>
          <cell r="G137">
            <v>0</v>
          </cell>
          <cell r="H137">
            <v>17000</v>
          </cell>
          <cell r="I137">
            <v>204000</v>
          </cell>
          <cell r="J137">
            <v>8500</v>
          </cell>
          <cell r="K137">
            <v>1560</v>
          </cell>
          <cell r="L137">
            <v>800</v>
          </cell>
          <cell r="M137">
            <v>4675</v>
          </cell>
          <cell r="N137">
            <v>400</v>
          </cell>
          <cell r="O137">
            <v>600</v>
          </cell>
          <cell r="P137">
            <v>2025</v>
          </cell>
          <cell r="Q137">
            <v>10000</v>
          </cell>
          <cell r="R137">
            <v>214000</v>
          </cell>
          <cell r="S137">
            <v>9360</v>
          </cell>
          <cell r="T137">
            <v>25800</v>
          </cell>
          <cell r="U137">
            <v>0</v>
          </cell>
          <cell r="V137">
            <v>9600</v>
          </cell>
          <cell r="W137">
            <v>0</v>
          </cell>
          <cell r="X137">
            <v>0</v>
          </cell>
        </row>
        <row r="138">
          <cell r="B138" t="str">
            <v>Umesh Bairagi</v>
          </cell>
          <cell r="C138" t="str">
            <v>Godown Staff</v>
          </cell>
          <cell r="D138">
            <v>0</v>
          </cell>
          <cell r="E138">
            <v>12</v>
          </cell>
          <cell r="F138">
            <v>2500</v>
          </cell>
          <cell r="G138">
            <v>0</v>
          </cell>
          <cell r="H138">
            <v>2500</v>
          </cell>
          <cell r="I138">
            <v>30000</v>
          </cell>
          <cell r="J138">
            <v>1250</v>
          </cell>
          <cell r="K138">
            <v>300</v>
          </cell>
          <cell r="L138">
            <v>400</v>
          </cell>
          <cell r="M138">
            <v>500</v>
          </cell>
          <cell r="N138">
            <v>0</v>
          </cell>
          <cell r="O138">
            <v>0</v>
          </cell>
          <cell r="P138">
            <v>350</v>
          </cell>
          <cell r="Q138">
            <v>10000</v>
          </cell>
          <cell r="R138">
            <v>40000</v>
          </cell>
          <cell r="S138">
            <v>1800</v>
          </cell>
          <cell r="T138">
            <v>0</v>
          </cell>
          <cell r="U138">
            <v>0</v>
          </cell>
          <cell r="V138">
            <v>4800</v>
          </cell>
          <cell r="W138">
            <v>0</v>
          </cell>
          <cell r="X138">
            <v>0</v>
          </cell>
        </row>
        <row r="139">
          <cell r="B139" t="str">
            <v>Upendra kumar yadav</v>
          </cell>
          <cell r="C139" t="str">
            <v>Executive - Accounts</v>
          </cell>
          <cell r="D139">
            <v>0</v>
          </cell>
          <cell r="E139">
            <v>12</v>
          </cell>
          <cell r="F139">
            <v>5000</v>
          </cell>
          <cell r="G139">
            <v>0</v>
          </cell>
          <cell r="H139">
            <v>5000</v>
          </cell>
          <cell r="I139">
            <v>60000</v>
          </cell>
          <cell r="J139">
            <v>2500</v>
          </cell>
          <cell r="K139">
            <v>600</v>
          </cell>
          <cell r="L139">
            <v>400</v>
          </cell>
          <cell r="M139">
            <v>1000</v>
          </cell>
          <cell r="N139">
            <v>100</v>
          </cell>
          <cell r="O139">
            <v>200</v>
          </cell>
          <cell r="P139">
            <v>800</v>
          </cell>
          <cell r="Q139">
            <v>10000</v>
          </cell>
          <cell r="R139">
            <v>70000</v>
          </cell>
          <cell r="S139">
            <v>3600</v>
          </cell>
          <cell r="T139">
            <v>0</v>
          </cell>
          <cell r="U139">
            <v>0</v>
          </cell>
          <cell r="V139">
            <v>4800</v>
          </cell>
          <cell r="W139">
            <v>1200</v>
          </cell>
          <cell r="X139">
            <v>2400</v>
          </cell>
        </row>
        <row r="140">
          <cell r="B140" t="str">
            <v>V Kameshwar Rao</v>
          </cell>
          <cell r="C140" t="str">
            <v>Executive - Accounts</v>
          </cell>
          <cell r="D140">
            <v>0</v>
          </cell>
          <cell r="E140">
            <v>12</v>
          </cell>
          <cell r="F140">
            <v>12000</v>
          </cell>
          <cell r="G140">
            <v>0</v>
          </cell>
          <cell r="H140">
            <v>12000</v>
          </cell>
          <cell r="I140">
            <v>144000</v>
          </cell>
          <cell r="J140">
            <v>6000</v>
          </cell>
          <cell r="K140">
            <v>1440</v>
          </cell>
          <cell r="L140">
            <v>800</v>
          </cell>
          <cell r="M140">
            <v>3300.0000000000005</v>
          </cell>
          <cell r="N140">
            <v>100</v>
          </cell>
          <cell r="O140">
            <v>200</v>
          </cell>
          <cell r="P140">
            <v>1600</v>
          </cell>
          <cell r="Q140">
            <v>10000</v>
          </cell>
          <cell r="R140">
            <v>154000</v>
          </cell>
          <cell r="S140">
            <v>8640</v>
          </cell>
          <cell r="T140">
            <v>0</v>
          </cell>
          <cell r="U140">
            <v>0</v>
          </cell>
          <cell r="V140">
            <v>9600</v>
          </cell>
          <cell r="W140">
            <v>1200</v>
          </cell>
          <cell r="X140">
            <v>2400</v>
          </cell>
        </row>
        <row r="141">
          <cell r="B141" t="str">
            <v>V. Shakilabharathi</v>
          </cell>
          <cell r="C141" t="str">
            <v>Assistant - Office</v>
          </cell>
          <cell r="D141">
            <v>0</v>
          </cell>
          <cell r="E141">
            <v>12</v>
          </cell>
          <cell r="F141">
            <v>3200</v>
          </cell>
          <cell r="G141">
            <v>0</v>
          </cell>
          <cell r="H141">
            <v>3200</v>
          </cell>
          <cell r="I141">
            <v>38400</v>
          </cell>
          <cell r="J141">
            <v>1600</v>
          </cell>
          <cell r="K141">
            <v>384</v>
          </cell>
          <cell r="L141">
            <v>400</v>
          </cell>
          <cell r="M141">
            <v>640</v>
          </cell>
          <cell r="N141">
            <v>0</v>
          </cell>
          <cell r="O141">
            <v>0</v>
          </cell>
          <cell r="P141">
            <v>560</v>
          </cell>
          <cell r="Q141">
            <v>10000</v>
          </cell>
          <cell r="R141">
            <v>48400</v>
          </cell>
          <cell r="S141">
            <v>2304</v>
          </cell>
          <cell r="T141">
            <v>0</v>
          </cell>
          <cell r="U141">
            <v>0</v>
          </cell>
          <cell r="V141">
            <v>4800</v>
          </cell>
          <cell r="W141">
            <v>0</v>
          </cell>
          <cell r="X141">
            <v>0</v>
          </cell>
        </row>
        <row r="142">
          <cell r="B142" t="str">
            <v>Vandana Sahu</v>
          </cell>
          <cell r="C142" t="str">
            <v>Executive - Accounts</v>
          </cell>
          <cell r="D142">
            <v>0</v>
          </cell>
          <cell r="E142">
            <v>12</v>
          </cell>
          <cell r="F142">
            <v>12000</v>
          </cell>
          <cell r="G142">
            <v>0</v>
          </cell>
          <cell r="H142">
            <v>12000</v>
          </cell>
          <cell r="I142">
            <v>144000</v>
          </cell>
          <cell r="J142">
            <v>6000</v>
          </cell>
          <cell r="K142">
            <v>1440</v>
          </cell>
          <cell r="L142">
            <v>800</v>
          </cell>
          <cell r="M142">
            <v>3300.0000000000005</v>
          </cell>
          <cell r="N142">
            <v>100</v>
          </cell>
          <cell r="O142">
            <v>200</v>
          </cell>
          <cell r="P142">
            <v>1600</v>
          </cell>
          <cell r="Q142">
            <v>10000</v>
          </cell>
          <cell r="R142">
            <v>154000</v>
          </cell>
          <cell r="S142">
            <v>8640</v>
          </cell>
          <cell r="T142">
            <v>0</v>
          </cell>
          <cell r="U142">
            <v>0</v>
          </cell>
          <cell r="V142">
            <v>9600</v>
          </cell>
          <cell r="W142">
            <v>1200</v>
          </cell>
          <cell r="X142">
            <v>2400</v>
          </cell>
        </row>
        <row r="143">
          <cell r="B143" t="str">
            <v>Vedprakash Jayant</v>
          </cell>
          <cell r="C143" t="str">
            <v>Manager - Quality Control</v>
          </cell>
          <cell r="D143">
            <v>0</v>
          </cell>
          <cell r="E143">
            <v>12</v>
          </cell>
          <cell r="F143">
            <v>23000</v>
          </cell>
          <cell r="G143">
            <v>0</v>
          </cell>
          <cell r="H143">
            <v>23000</v>
          </cell>
          <cell r="I143">
            <v>276000</v>
          </cell>
          <cell r="J143">
            <v>11500</v>
          </cell>
          <cell r="K143">
            <v>1560</v>
          </cell>
          <cell r="L143">
            <v>800</v>
          </cell>
          <cell r="M143">
            <v>6325.0000000000009</v>
          </cell>
          <cell r="N143">
            <v>400</v>
          </cell>
          <cell r="O143">
            <v>600</v>
          </cell>
          <cell r="P143">
            <v>3375</v>
          </cell>
          <cell r="Q143">
            <v>10000</v>
          </cell>
          <cell r="R143">
            <v>286000</v>
          </cell>
          <cell r="S143">
            <v>9360</v>
          </cell>
          <cell r="T143">
            <v>0</v>
          </cell>
          <cell r="U143">
            <v>0</v>
          </cell>
          <cell r="V143">
            <v>9600</v>
          </cell>
          <cell r="W143">
            <v>0</v>
          </cell>
          <cell r="X143">
            <v>0</v>
          </cell>
        </row>
        <row r="144">
          <cell r="B144" t="str">
            <v>Vijay Pratap Singh</v>
          </cell>
          <cell r="C144" t="str">
            <v>Worker</v>
          </cell>
          <cell r="D144">
            <v>0</v>
          </cell>
          <cell r="E144">
            <v>12</v>
          </cell>
          <cell r="F144">
            <v>4600</v>
          </cell>
          <cell r="G144">
            <v>0</v>
          </cell>
          <cell r="H144">
            <v>4600</v>
          </cell>
          <cell r="I144">
            <v>55200</v>
          </cell>
          <cell r="J144">
            <v>2300</v>
          </cell>
          <cell r="K144">
            <v>552</v>
          </cell>
          <cell r="L144">
            <v>400</v>
          </cell>
          <cell r="M144">
            <v>920</v>
          </cell>
          <cell r="N144">
            <v>100</v>
          </cell>
          <cell r="O144">
            <v>200</v>
          </cell>
          <cell r="P144">
            <v>680</v>
          </cell>
          <cell r="Q144">
            <v>10000</v>
          </cell>
          <cell r="R144">
            <v>65200</v>
          </cell>
          <cell r="S144">
            <v>3312</v>
          </cell>
          <cell r="T144">
            <v>0</v>
          </cell>
          <cell r="U144">
            <v>0</v>
          </cell>
          <cell r="V144">
            <v>4800</v>
          </cell>
          <cell r="W144">
            <v>1200</v>
          </cell>
          <cell r="X144">
            <v>2400</v>
          </cell>
        </row>
        <row r="145">
          <cell r="B145" t="str">
            <v>Vikash Maheshwari</v>
          </cell>
          <cell r="C145" t="str">
            <v>Manager - Accts. &amp; Admin</v>
          </cell>
          <cell r="D145">
            <v>0</v>
          </cell>
          <cell r="E145">
            <v>12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400</v>
          </cell>
          <cell r="M145">
            <v>0</v>
          </cell>
          <cell r="N145">
            <v>0</v>
          </cell>
          <cell r="O145">
            <v>0</v>
          </cell>
          <cell r="P145">
            <v>-400</v>
          </cell>
          <cell r="Q145">
            <v>10000</v>
          </cell>
          <cell r="R145">
            <v>10000</v>
          </cell>
          <cell r="S145">
            <v>0</v>
          </cell>
          <cell r="T145">
            <v>0</v>
          </cell>
          <cell r="U145">
            <v>0</v>
          </cell>
          <cell r="V145">
            <v>4800</v>
          </cell>
          <cell r="W145">
            <v>0</v>
          </cell>
          <cell r="X145">
            <v>0</v>
          </cell>
        </row>
        <row r="146">
          <cell r="B146" t="str">
            <v>Vikash Pandey</v>
          </cell>
          <cell r="C146" t="str">
            <v xml:space="preserve">Executive - Sales </v>
          </cell>
          <cell r="D146">
            <v>0</v>
          </cell>
          <cell r="E146">
            <v>12</v>
          </cell>
          <cell r="F146">
            <v>6500</v>
          </cell>
          <cell r="G146">
            <v>0</v>
          </cell>
          <cell r="H146">
            <v>6500</v>
          </cell>
          <cell r="I146">
            <v>78000</v>
          </cell>
          <cell r="J146">
            <v>3250</v>
          </cell>
          <cell r="K146">
            <v>780</v>
          </cell>
          <cell r="L146">
            <v>800</v>
          </cell>
          <cell r="M146">
            <v>1300</v>
          </cell>
          <cell r="N146">
            <v>100</v>
          </cell>
          <cell r="O146">
            <v>200</v>
          </cell>
          <cell r="P146">
            <v>850</v>
          </cell>
          <cell r="Q146">
            <v>10000</v>
          </cell>
          <cell r="R146">
            <v>88000</v>
          </cell>
          <cell r="S146">
            <v>4680</v>
          </cell>
          <cell r="T146">
            <v>0</v>
          </cell>
          <cell r="U146">
            <v>0</v>
          </cell>
          <cell r="V146">
            <v>9600</v>
          </cell>
          <cell r="W146">
            <v>1200</v>
          </cell>
          <cell r="X146">
            <v>2400</v>
          </cell>
        </row>
        <row r="147">
          <cell r="B147" t="str">
            <v>Vinay Diwan</v>
          </cell>
          <cell r="C147" t="str">
            <v>Supervisor</v>
          </cell>
          <cell r="D147">
            <v>0</v>
          </cell>
          <cell r="E147">
            <v>12</v>
          </cell>
          <cell r="F147">
            <v>8000</v>
          </cell>
          <cell r="G147">
            <v>0</v>
          </cell>
          <cell r="H147">
            <v>8000</v>
          </cell>
          <cell r="I147">
            <v>96000</v>
          </cell>
          <cell r="J147">
            <v>4000</v>
          </cell>
          <cell r="K147">
            <v>960</v>
          </cell>
          <cell r="L147">
            <v>800</v>
          </cell>
          <cell r="M147">
            <v>1600</v>
          </cell>
          <cell r="N147">
            <v>200</v>
          </cell>
          <cell r="O147">
            <v>300</v>
          </cell>
          <cell r="P147">
            <v>1100</v>
          </cell>
          <cell r="Q147">
            <v>10000</v>
          </cell>
          <cell r="R147">
            <v>106000</v>
          </cell>
          <cell r="S147">
            <v>5760</v>
          </cell>
          <cell r="T147">
            <v>0</v>
          </cell>
          <cell r="U147">
            <v>0</v>
          </cell>
          <cell r="V147">
            <v>9600</v>
          </cell>
          <cell r="W147">
            <v>2400</v>
          </cell>
          <cell r="X147">
            <v>3600</v>
          </cell>
        </row>
        <row r="148">
          <cell r="B148" t="str">
            <v>Vinod Tiwari</v>
          </cell>
          <cell r="C148" t="str">
            <v xml:space="preserve">Executive - Sales </v>
          </cell>
          <cell r="D148">
            <v>0</v>
          </cell>
          <cell r="E148">
            <v>12</v>
          </cell>
          <cell r="F148">
            <v>10500</v>
          </cell>
          <cell r="G148">
            <v>0</v>
          </cell>
          <cell r="H148">
            <v>10500</v>
          </cell>
          <cell r="I148">
            <v>126000</v>
          </cell>
          <cell r="J148">
            <v>5250</v>
          </cell>
          <cell r="K148">
            <v>1260</v>
          </cell>
          <cell r="L148">
            <v>800</v>
          </cell>
          <cell r="M148">
            <v>2887.5000000000005</v>
          </cell>
          <cell r="N148">
            <v>100</v>
          </cell>
          <cell r="O148">
            <v>200</v>
          </cell>
          <cell r="P148">
            <v>1262.5</v>
          </cell>
          <cell r="Q148">
            <v>10000</v>
          </cell>
          <cell r="R148">
            <v>136000</v>
          </cell>
          <cell r="S148">
            <v>7560</v>
          </cell>
          <cell r="T148">
            <v>0</v>
          </cell>
          <cell r="U148">
            <v>0</v>
          </cell>
          <cell r="V148">
            <v>9600</v>
          </cell>
          <cell r="W148">
            <v>1200</v>
          </cell>
          <cell r="X148">
            <v>2400</v>
          </cell>
        </row>
        <row r="149">
          <cell r="B149" t="str">
            <v>Virendra Gour</v>
          </cell>
          <cell r="C149" t="str">
            <v xml:space="preserve">Executive - Sales </v>
          </cell>
          <cell r="D149">
            <v>0</v>
          </cell>
          <cell r="E149">
            <v>12</v>
          </cell>
          <cell r="F149">
            <v>5000</v>
          </cell>
          <cell r="G149">
            <v>0</v>
          </cell>
          <cell r="H149">
            <v>5000</v>
          </cell>
          <cell r="I149">
            <v>60000</v>
          </cell>
          <cell r="J149">
            <v>2500</v>
          </cell>
          <cell r="K149">
            <v>600</v>
          </cell>
          <cell r="L149">
            <v>400</v>
          </cell>
          <cell r="M149">
            <v>1000</v>
          </cell>
          <cell r="N149">
            <v>100</v>
          </cell>
          <cell r="O149">
            <v>200</v>
          </cell>
          <cell r="P149">
            <v>800</v>
          </cell>
          <cell r="Q149">
            <v>10000</v>
          </cell>
          <cell r="R149">
            <v>70000</v>
          </cell>
          <cell r="S149">
            <v>3600</v>
          </cell>
          <cell r="T149">
            <v>0</v>
          </cell>
          <cell r="U149">
            <v>0</v>
          </cell>
          <cell r="V149">
            <v>4800</v>
          </cell>
          <cell r="W149">
            <v>1200</v>
          </cell>
          <cell r="X149">
            <v>2400</v>
          </cell>
        </row>
        <row r="150">
          <cell r="B150" t="str">
            <v>Vivek Asthana</v>
          </cell>
          <cell r="C150" t="str">
            <v xml:space="preserve">Executive - Sales </v>
          </cell>
          <cell r="D150">
            <v>0</v>
          </cell>
          <cell r="E150">
            <v>12</v>
          </cell>
          <cell r="F150">
            <v>12500</v>
          </cell>
          <cell r="G150">
            <v>0</v>
          </cell>
          <cell r="H150">
            <v>12500</v>
          </cell>
          <cell r="I150">
            <v>150000</v>
          </cell>
          <cell r="J150">
            <v>6250</v>
          </cell>
          <cell r="K150">
            <v>1500</v>
          </cell>
          <cell r="L150">
            <v>800</v>
          </cell>
          <cell r="M150">
            <v>3437.5000000000005</v>
          </cell>
          <cell r="N150">
            <v>200</v>
          </cell>
          <cell r="O150">
            <v>300</v>
          </cell>
          <cell r="P150">
            <v>1512.5</v>
          </cell>
          <cell r="Q150">
            <v>10000</v>
          </cell>
          <cell r="R150">
            <v>160000</v>
          </cell>
          <cell r="S150">
            <v>9000</v>
          </cell>
          <cell r="T150">
            <v>0</v>
          </cell>
          <cell r="U150">
            <v>0</v>
          </cell>
          <cell r="V150">
            <v>9600</v>
          </cell>
          <cell r="W150">
            <v>2400</v>
          </cell>
          <cell r="X150">
            <v>3600</v>
          </cell>
        </row>
        <row r="151">
          <cell r="B151" t="str">
            <v>Yogesh Maheshwari</v>
          </cell>
          <cell r="C151" t="str">
            <v>Executive - Accounts</v>
          </cell>
          <cell r="D151">
            <v>0</v>
          </cell>
          <cell r="E151">
            <v>12</v>
          </cell>
          <cell r="F151">
            <v>7000</v>
          </cell>
          <cell r="G151">
            <v>0</v>
          </cell>
          <cell r="H151">
            <v>7000</v>
          </cell>
          <cell r="I151">
            <v>84000</v>
          </cell>
          <cell r="J151">
            <v>3500</v>
          </cell>
          <cell r="K151">
            <v>840</v>
          </cell>
          <cell r="L151">
            <v>800</v>
          </cell>
          <cell r="M151">
            <v>1400</v>
          </cell>
          <cell r="N151">
            <v>100</v>
          </cell>
          <cell r="O151">
            <v>200</v>
          </cell>
          <cell r="P151">
            <v>1000</v>
          </cell>
          <cell r="Q151">
            <v>10000</v>
          </cell>
          <cell r="R151">
            <v>94000</v>
          </cell>
          <cell r="S151">
            <v>5040</v>
          </cell>
          <cell r="T151">
            <v>0</v>
          </cell>
          <cell r="U151">
            <v>0</v>
          </cell>
          <cell r="V151">
            <v>9600</v>
          </cell>
          <cell r="W151">
            <v>1200</v>
          </cell>
          <cell r="X151">
            <v>2400</v>
          </cell>
        </row>
        <row r="152">
          <cell r="B152" t="str">
            <v>Suresh Rathi</v>
          </cell>
          <cell r="C152">
            <v>0</v>
          </cell>
          <cell r="D152">
            <v>0</v>
          </cell>
          <cell r="E152">
            <v>12</v>
          </cell>
          <cell r="F152">
            <v>40000</v>
          </cell>
          <cell r="G152">
            <v>10000</v>
          </cell>
          <cell r="H152">
            <v>50000</v>
          </cell>
          <cell r="I152">
            <v>600000</v>
          </cell>
          <cell r="J152">
            <v>25000</v>
          </cell>
          <cell r="K152">
            <v>0</v>
          </cell>
          <cell r="L152">
            <v>800</v>
          </cell>
          <cell r="M152">
            <v>13750.000000000002</v>
          </cell>
          <cell r="N152">
            <v>100</v>
          </cell>
          <cell r="O152">
            <v>200</v>
          </cell>
          <cell r="P152">
            <v>10150</v>
          </cell>
          <cell r="Q152">
            <v>0</v>
          </cell>
          <cell r="R152">
            <v>600000</v>
          </cell>
          <cell r="S152">
            <v>0</v>
          </cell>
          <cell r="T152">
            <v>0</v>
          </cell>
          <cell r="U152">
            <v>0</v>
          </cell>
          <cell r="V152">
            <v>9600</v>
          </cell>
          <cell r="W152">
            <v>1200</v>
          </cell>
          <cell r="X152">
            <v>2400</v>
          </cell>
        </row>
        <row r="153">
          <cell r="B153" t="str">
            <v>Vinod Jaisinghani</v>
          </cell>
          <cell r="C153">
            <v>0</v>
          </cell>
          <cell r="D153">
            <v>0</v>
          </cell>
          <cell r="E153">
            <v>12</v>
          </cell>
          <cell r="F153">
            <v>40000</v>
          </cell>
          <cell r="G153">
            <v>10000</v>
          </cell>
          <cell r="H153">
            <v>50000</v>
          </cell>
          <cell r="I153">
            <v>600000</v>
          </cell>
          <cell r="J153">
            <v>25000</v>
          </cell>
          <cell r="K153">
            <v>0</v>
          </cell>
          <cell r="L153">
            <v>800</v>
          </cell>
          <cell r="M153">
            <v>13750.000000000002</v>
          </cell>
          <cell r="N153">
            <v>100</v>
          </cell>
          <cell r="O153">
            <v>200</v>
          </cell>
          <cell r="P153">
            <v>10150</v>
          </cell>
          <cell r="Q153">
            <v>0</v>
          </cell>
          <cell r="R153">
            <v>600000</v>
          </cell>
          <cell r="S153">
            <v>0</v>
          </cell>
          <cell r="T153">
            <v>0</v>
          </cell>
          <cell r="U153">
            <v>0</v>
          </cell>
          <cell r="V153">
            <v>9600</v>
          </cell>
          <cell r="W153">
            <v>1200</v>
          </cell>
          <cell r="X153">
            <v>2400</v>
          </cell>
        </row>
        <row r="154">
          <cell r="B154" t="str">
            <v>Kailash Rathi</v>
          </cell>
          <cell r="C154">
            <v>0</v>
          </cell>
          <cell r="D154">
            <v>0</v>
          </cell>
          <cell r="E154">
            <v>12</v>
          </cell>
          <cell r="F154">
            <v>40000</v>
          </cell>
          <cell r="G154">
            <v>10000</v>
          </cell>
          <cell r="H154">
            <v>50000</v>
          </cell>
          <cell r="I154">
            <v>600000</v>
          </cell>
          <cell r="J154">
            <v>25000</v>
          </cell>
          <cell r="K154">
            <v>0</v>
          </cell>
          <cell r="L154">
            <v>800</v>
          </cell>
          <cell r="M154">
            <v>13750.000000000002</v>
          </cell>
          <cell r="N154">
            <v>100</v>
          </cell>
          <cell r="O154">
            <v>200</v>
          </cell>
          <cell r="P154">
            <v>10150</v>
          </cell>
          <cell r="Q154">
            <v>0</v>
          </cell>
          <cell r="R154">
            <v>600000</v>
          </cell>
          <cell r="S154">
            <v>0</v>
          </cell>
          <cell r="T154">
            <v>0</v>
          </cell>
          <cell r="U154">
            <v>0</v>
          </cell>
          <cell r="V154">
            <v>9600</v>
          </cell>
          <cell r="W154">
            <v>1200</v>
          </cell>
          <cell r="X154">
            <v>2400</v>
          </cell>
        </row>
        <row r="155">
          <cell r="B155" t="str">
            <v>Narayan Rathi</v>
          </cell>
          <cell r="C155">
            <v>0</v>
          </cell>
          <cell r="D155">
            <v>0</v>
          </cell>
          <cell r="E155">
            <v>12</v>
          </cell>
          <cell r="F155">
            <v>40000</v>
          </cell>
          <cell r="G155">
            <v>10000</v>
          </cell>
          <cell r="H155">
            <v>50000</v>
          </cell>
          <cell r="I155">
            <v>600000</v>
          </cell>
          <cell r="J155">
            <v>25000</v>
          </cell>
          <cell r="K155">
            <v>0</v>
          </cell>
          <cell r="L155">
            <v>800</v>
          </cell>
          <cell r="M155">
            <v>13750.000000000002</v>
          </cell>
          <cell r="N155">
            <v>100</v>
          </cell>
          <cell r="O155">
            <v>200</v>
          </cell>
          <cell r="P155">
            <v>10150</v>
          </cell>
          <cell r="Q155">
            <v>0</v>
          </cell>
          <cell r="R155">
            <v>600000</v>
          </cell>
          <cell r="S155">
            <v>0</v>
          </cell>
          <cell r="T155">
            <v>0</v>
          </cell>
          <cell r="U155">
            <v>0</v>
          </cell>
          <cell r="V155">
            <v>9600</v>
          </cell>
          <cell r="W155">
            <v>1200</v>
          </cell>
          <cell r="X155">
            <v>2400</v>
          </cell>
        </row>
        <row r="156">
          <cell r="B156" t="str">
            <v>Jitendra Pathak</v>
          </cell>
          <cell r="C156">
            <v>0</v>
          </cell>
          <cell r="D156">
            <v>0</v>
          </cell>
          <cell r="E156">
            <v>4</v>
          </cell>
          <cell r="F156">
            <v>33333</v>
          </cell>
          <cell r="G156">
            <v>0</v>
          </cell>
          <cell r="H156">
            <v>33333</v>
          </cell>
          <cell r="I156">
            <v>133332</v>
          </cell>
          <cell r="J156">
            <v>16666.5</v>
          </cell>
          <cell r="K156">
            <v>0</v>
          </cell>
          <cell r="L156">
            <v>800</v>
          </cell>
          <cell r="M156">
            <v>9166.5750000000007</v>
          </cell>
          <cell r="N156">
            <v>100</v>
          </cell>
          <cell r="O156">
            <v>200</v>
          </cell>
          <cell r="P156">
            <v>6399.9249999999993</v>
          </cell>
          <cell r="Q156">
            <v>10000</v>
          </cell>
          <cell r="R156">
            <v>143332</v>
          </cell>
          <cell r="S156">
            <v>0</v>
          </cell>
          <cell r="T156">
            <v>11333.4</v>
          </cell>
          <cell r="U156">
            <v>0</v>
          </cell>
          <cell r="V156">
            <v>3200</v>
          </cell>
          <cell r="W156">
            <v>0</v>
          </cell>
          <cell r="X156">
            <v>0</v>
          </cell>
        </row>
        <row r="157">
          <cell r="B157" t="str">
            <v>Pranav Kumar</v>
          </cell>
          <cell r="C157">
            <v>0</v>
          </cell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</row>
        <row r="158">
          <cell r="B158" t="str">
            <v>Bali JI</v>
          </cell>
          <cell r="C158">
            <v>0</v>
          </cell>
          <cell r="D158">
            <v>0</v>
          </cell>
          <cell r="E158">
            <v>12</v>
          </cell>
          <cell r="F158">
            <v>0</v>
          </cell>
          <cell r="G158">
            <v>0</v>
          </cell>
          <cell r="H158">
            <v>27000</v>
          </cell>
          <cell r="I158">
            <v>324000</v>
          </cell>
          <cell r="J158">
            <v>13500</v>
          </cell>
          <cell r="K158">
            <v>0</v>
          </cell>
          <cell r="L158">
            <v>800</v>
          </cell>
          <cell r="M158">
            <v>7425.0000000000009</v>
          </cell>
          <cell r="N158">
            <v>100</v>
          </cell>
          <cell r="O158">
            <v>200</v>
          </cell>
          <cell r="P158">
            <v>4975</v>
          </cell>
          <cell r="Q158">
            <v>0</v>
          </cell>
          <cell r="R158">
            <v>324000</v>
          </cell>
          <cell r="S158">
            <v>0</v>
          </cell>
          <cell r="T158">
            <v>0</v>
          </cell>
          <cell r="U158">
            <v>0</v>
          </cell>
          <cell r="V158">
            <v>9600</v>
          </cell>
          <cell r="W158">
            <v>0</v>
          </cell>
          <cell r="X158">
            <v>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>
        <row r="2">
          <cell r="A2" t="str">
            <v>Ajay Prasad</v>
          </cell>
          <cell r="B2">
            <v>912</v>
          </cell>
          <cell r="C2">
            <v>949.31666666666672</v>
          </cell>
          <cell r="D2">
            <v>949.31666666666672</v>
          </cell>
          <cell r="E2">
            <v>949.31666666666672</v>
          </cell>
          <cell r="F2">
            <v>949.31666666666672</v>
          </cell>
          <cell r="G2">
            <v>949.31666666666672</v>
          </cell>
          <cell r="H2">
            <v>949.31666666666672</v>
          </cell>
          <cell r="I2">
            <v>949.31666666666672</v>
          </cell>
          <cell r="J2">
            <v>949.31666666666672</v>
          </cell>
          <cell r="K2">
            <v>949.31666666666672</v>
          </cell>
        </row>
        <row r="3">
          <cell r="A3" t="str">
            <v>Anand Pandey</v>
          </cell>
          <cell r="B3">
            <v>791</v>
          </cell>
          <cell r="C3">
            <v>641.60416666666663</v>
          </cell>
          <cell r="D3">
            <v>641.60416666666663</v>
          </cell>
          <cell r="E3">
            <v>641.60416666666663</v>
          </cell>
          <cell r="F3">
            <v>641.60416666666663</v>
          </cell>
          <cell r="G3">
            <v>641.60416666666663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</row>
        <row r="4">
          <cell r="A4" t="str">
            <v>Arvind Kanoujia</v>
          </cell>
          <cell r="B4">
            <v>1542</v>
          </cell>
          <cell r="C4">
            <v>1270.6766666666667</v>
          </cell>
          <cell r="D4">
            <v>1270.6766666666667</v>
          </cell>
          <cell r="E4">
            <v>1270.6766666666667</v>
          </cell>
          <cell r="F4">
            <v>1270.6766666666667</v>
          </cell>
          <cell r="G4">
            <v>1270.6766666666667</v>
          </cell>
          <cell r="H4">
            <v>1270.6766666666667</v>
          </cell>
          <cell r="I4">
            <v>1270.6766666666667</v>
          </cell>
          <cell r="J4">
            <v>1270.6766666666667</v>
          </cell>
          <cell r="K4">
            <v>1270.6766666666667</v>
          </cell>
        </row>
        <row r="5">
          <cell r="A5" t="str">
            <v>D.Kannan</v>
          </cell>
          <cell r="B5">
            <v>314</v>
          </cell>
          <cell r="C5">
            <v>415</v>
          </cell>
          <cell r="D5">
            <v>415</v>
          </cell>
          <cell r="E5">
            <v>415</v>
          </cell>
          <cell r="F5">
            <v>415</v>
          </cell>
          <cell r="G5">
            <v>415</v>
          </cell>
          <cell r="H5">
            <v>415</v>
          </cell>
          <cell r="I5">
            <v>415</v>
          </cell>
          <cell r="J5">
            <v>415</v>
          </cell>
          <cell r="K5">
            <v>415</v>
          </cell>
        </row>
        <row r="6">
          <cell r="A6" t="str">
            <v>Darasingh Sandhu</v>
          </cell>
          <cell r="C6">
            <v>156</v>
          </cell>
          <cell r="D6">
            <v>156</v>
          </cell>
          <cell r="E6">
            <v>156</v>
          </cell>
          <cell r="F6">
            <v>156</v>
          </cell>
          <cell r="G6">
            <v>156</v>
          </cell>
          <cell r="H6">
            <v>156</v>
          </cell>
          <cell r="I6">
            <v>156</v>
          </cell>
          <cell r="J6">
            <v>156</v>
          </cell>
          <cell r="K6">
            <v>156</v>
          </cell>
        </row>
        <row r="7">
          <cell r="A7" t="str">
            <v>Debjyoti Bhattacharjee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</row>
        <row r="8">
          <cell r="A8" t="str">
            <v>Kailash Rathi</v>
          </cell>
          <cell r="B8">
            <v>2016</v>
          </cell>
          <cell r="C8">
            <v>2035.5031666666671</v>
          </cell>
          <cell r="D8">
            <v>2035.5031666666671</v>
          </cell>
          <cell r="E8">
            <v>2035.5031666666671</v>
          </cell>
          <cell r="F8">
            <v>2035.5031666666671</v>
          </cell>
          <cell r="G8">
            <v>2035.5031666666671</v>
          </cell>
          <cell r="H8">
            <v>2035.5031666666671</v>
          </cell>
          <cell r="I8">
            <v>2035.5031666666671</v>
          </cell>
          <cell r="J8">
            <v>2035.5031666666671</v>
          </cell>
          <cell r="K8">
            <v>2035.5031666666671</v>
          </cell>
        </row>
        <row r="9">
          <cell r="A9" t="str">
            <v>Narayan Rathi</v>
          </cell>
          <cell r="B9">
            <v>2009</v>
          </cell>
          <cell r="C9">
            <v>2095.0629166666668</v>
          </cell>
          <cell r="D9">
            <v>2095.0629166666668</v>
          </cell>
          <cell r="E9">
            <v>2095.0629166666668</v>
          </cell>
          <cell r="F9">
            <v>2095.0629166666668</v>
          </cell>
          <cell r="G9">
            <v>2095.0629166666668</v>
          </cell>
          <cell r="H9">
            <v>2095.0629166666668</v>
          </cell>
          <cell r="I9">
            <v>2095.0629166666668</v>
          </cell>
          <cell r="J9">
            <v>2095.0629166666668</v>
          </cell>
          <cell r="K9">
            <v>2095.0629166666668</v>
          </cell>
        </row>
        <row r="10">
          <cell r="A10" t="str">
            <v>Nishikant Routray</v>
          </cell>
          <cell r="B10">
            <v>527</v>
          </cell>
          <cell r="C10">
            <v>527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A11" t="str">
            <v>Prashant Paradkar</v>
          </cell>
          <cell r="B11">
            <v>1884</v>
          </cell>
          <cell r="C11">
            <v>1346.2271666666668</v>
          </cell>
          <cell r="D11">
            <v>1346.2271666666668</v>
          </cell>
          <cell r="E11">
            <v>1346.2271666666668</v>
          </cell>
          <cell r="F11">
            <v>1346.2271666666668</v>
          </cell>
          <cell r="G11">
            <v>1346.2271666666668</v>
          </cell>
          <cell r="H11">
            <v>1346.2271666666668</v>
          </cell>
          <cell r="I11">
            <v>1346.2271666666668</v>
          </cell>
          <cell r="J11">
            <v>1346.2271666666668</v>
          </cell>
          <cell r="K11">
            <v>1346.2271666666668</v>
          </cell>
        </row>
        <row r="12">
          <cell r="A12" t="str">
            <v>Rajib Das</v>
          </cell>
          <cell r="B12">
            <v>814</v>
          </cell>
          <cell r="C12">
            <v>222.29975000000002</v>
          </cell>
          <cell r="D12">
            <v>222.29975000000002</v>
          </cell>
          <cell r="E12">
            <v>222.29975000000002</v>
          </cell>
          <cell r="F12">
            <v>222.29975000000002</v>
          </cell>
          <cell r="G12">
            <v>222.29975000000002</v>
          </cell>
          <cell r="H12">
            <v>222.29975000000002</v>
          </cell>
          <cell r="I12">
            <v>222.29975000000002</v>
          </cell>
          <cell r="J12">
            <v>222.29975000000002</v>
          </cell>
          <cell r="K12">
            <v>222.29975000000002</v>
          </cell>
        </row>
        <row r="13">
          <cell r="A13" t="str">
            <v>Rajneesh Kumar</v>
          </cell>
          <cell r="B13">
            <v>0</v>
          </cell>
          <cell r="C13">
            <v>0</v>
          </cell>
          <cell r="D13">
            <v>2800</v>
          </cell>
          <cell r="E13">
            <v>4313</v>
          </cell>
          <cell r="F13">
            <v>1841</v>
          </cell>
          <cell r="G13">
            <v>1841</v>
          </cell>
          <cell r="H13">
            <v>1841</v>
          </cell>
          <cell r="I13">
            <v>1841</v>
          </cell>
          <cell r="J13">
            <v>1841</v>
          </cell>
          <cell r="K13">
            <v>1841</v>
          </cell>
        </row>
        <row r="14">
          <cell r="A14" t="str">
            <v>Ravishankar Naik</v>
          </cell>
          <cell r="B14">
            <v>912</v>
          </cell>
          <cell r="C14">
            <v>868.9766666666668</v>
          </cell>
          <cell r="D14">
            <v>868.9766666666668</v>
          </cell>
          <cell r="E14">
            <v>868.9766666666668</v>
          </cell>
          <cell r="F14">
            <v>868.9766666666668</v>
          </cell>
          <cell r="G14">
            <v>868.9766666666668</v>
          </cell>
          <cell r="H14">
            <v>868.9766666666668</v>
          </cell>
          <cell r="I14">
            <v>868.9766666666668</v>
          </cell>
          <cell r="J14">
            <v>868.9766666666668</v>
          </cell>
          <cell r="K14">
            <v>868.9766666666668</v>
          </cell>
        </row>
        <row r="15">
          <cell r="A15" t="str">
            <v>Satish Menon</v>
          </cell>
          <cell r="B15">
            <v>13078</v>
          </cell>
          <cell r="C15">
            <v>9931.9466666666667</v>
          </cell>
          <cell r="D15">
            <v>9931.9466666666667</v>
          </cell>
          <cell r="E15">
            <v>9931.9466666666667</v>
          </cell>
          <cell r="F15">
            <v>9931.9466666666667</v>
          </cell>
          <cell r="G15">
            <v>9931.9466666666667</v>
          </cell>
          <cell r="H15">
            <v>9931.9466666666667</v>
          </cell>
          <cell r="I15">
            <v>9931.9466666666667</v>
          </cell>
          <cell r="J15">
            <v>9931.9466666666667</v>
          </cell>
          <cell r="K15">
            <v>9931.9466666666667</v>
          </cell>
        </row>
        <row r="16">
          <cell r="A16" t="str">
            <v>Suresh Rathi</v>
          </cell>
          <cell r="B16">
            <v>1924</v>
          </cell>
          <cell r="C16">
            <v>2032.5333333333335</v>
          </cell>
          <cell r="D16">
            <v>2032.5333333333335</v>
          </cell>
          <cell r="E16">
            <v>2032.5333333333335</v>
          </cell>
          <cell r="F16">
            <v>2032.5333333333335</v>
          </cell>
          <cell r="G16">
            <v>2032.5333333333335</v>
          </cell>
          <cell r="H16">
            <v>2032.5333333333335</v>
          </cell>
          <cell r="I16">
            <v>2032.5333333333335</v>
          </cell>
          <cell r="J16">
            <v>2032.5333333333335</v>
          </cell>
          <cell r="K16">
            <v>2032.5333333333335</v>
          </cell>
        </row>
        <row r="17">
          <cell r="A17" t="str">
            <v>Sushil Chourasia</v>
          </cell>
          <cell r="B17">
            <v>920</v>
          </cell>
          <cell r="C17">
            <v>877.34541666666667</v>
          </cell>
          <cell r="D17">
            <v>877.34541666666667</v>
          </cell>
          <cell r="E17">
            <v>877.34541666666667</v>
          </cell>
          <cell r="F17">
            <v>877.34541666666667</v>
          </cell>
          <cell r="G17">
            <v>877.34541666666667</v>
          </cell>
          <cell r="H17">
            <v>877.34541666666667</v>
          </cell>
          <cell r="I17">
            <v>877.34541666666667</v>
          </cell>
          <cell r="J17">
            <v>877.34541666666667</v>
          </cell>
          <cell r="K17">
            <v>877.34541666666667</v>
          </cell>
        </row>
        <row r="18">
          <cell r="A18" t="str">
            <v>Vinod Jaisinghani</v>
          </cell>
          <cell r="B18">
            <v>1769</v>
          </cell>
          <cell r="C18">
            <v>2075.4500000000003</v>
          </cell>
          <cell r="D18">
            <v>2075.4500000000003</v>
          </cell>
          <cell r="E18">
            <v>2075.4500000000003</v>
          </cell>
          <cell r="F18">
            <v>2075.4500000000003</v>
          </cell>
          <cell r="G18">
            <v>2075.4500000000003</v>
          </cell>
          <cell r="H18">
            <v>2075.4500000000003</v>
          </cell>
          <cell r="I18">
            <v>2075.4500000000003</v>
          </cell>
          <cell r="J18">
            <v>2075.4500000000003</v>
          </cell>
          <cell r="K18">
            <v>2075.4500000000003</v>
          </cell>
        </row>
        <row r="19">
          <cell r="A19">
            <v>0</v>
          </cell>
          <cell r="B19">
            <v>0</v>
          </cell>
          <cell r="C19">
            <v>0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A54"/>
  <sheetViews>
    <sheetView tabSelected="1" zoomScale="82" zoomScaleNormal="82"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A3" sqref="A3"/>
    </sheetView>
  </sheetViews>
  <sheetFormatPr defaultRowHeight="15"/>
  <cols>
    <col min="1" max="1" width="18.7109375" bestFit="1" customWidth="1"/>
    <col min="2" max="2" width="17" bestFit="1" customWidth="1"/>
    <col min="3" max="3" width="24.140625" bestFit="1" customWidth="1"/>
    <col min="4" max="4" width="8.7109375" customWidth="1"/>
    <col min="5" max="5" width="8.140625" customWidth="1"/>
    <col min="6" max="6" width="11" customWidth="1"/>
    <col min="7" max="7" width="12" customWidth="1"/>
    <col min="8" max="8" width="12.140625" customWidth="1"/>
    <col min="9" max="16" width="12.7109375" customWidth="1"/>
    <col min="17" max="17" width="14.140625" customWidth="1"/>
    <col min="18" max="18" width="11.5703125" customWidth="1"/>
    <col min="19" max="19" width="18.28515625" customWidth="1"/>
    <col min="20" max="21" width="17.85546875" customWidth="1"/>
    <col min="22" max="22" width="18.28515625" customWidth="1"/>
    <col min="23" max="23" width="17.85546875" customWidth="1"/>
    <col min="24" max="24" width="9.7109375" customWidth="1"/>
    <col min="25" max="25" width="13.85546875" customWidth="1"/>
    <col min="26" max="26" width="18.42578125" customWidth="1"/>
    <col min="27" max="27" width="16.5703125" customWidth="1"/>
    <col min="28" max="28" width="12.42578125" customWidth="1"/>
    <col min="29" max="29" width="12.7109375" customWidth="1"/>
    <col min="30" max="30" width="2.7109375" hidden="1" customWidth="1"/>
    <col min="31" max="31" width="12.7109375" hidden="1" customWidth="1"/>
    <col min="32" max="32" width="2.7109375" customWidth="1"/>
    <col min="33" max="33" width="12" customWidth="1"/>
    <col min="34" max="34" width="8.7109375" customWidth="1"/>
    <col min="35" max="35" width="2.7109375" customWidth="1"/>
    <col min="38" max="38" width="9.85546875" bestFit="1" customWidth="1"/>
    <col min="52" max="52" width="9.5703125" bestFit="1" customWidth="1"/>
  </cols>
  <sheetData>
    <row r="1" spans="1:53" ht="15.75" thickBot="1"/>
    <row r="2" spans="1:53" ht="63">
      <c r="A2" s="18" t="s">
        <v>3</v>
      </c>
      <c r="B2" s="18" t="s">
        <v>1</v>
      </c>
      <c r="C2" s="18" t="s">
        <v>4</v>
      </c>
      <c r="D2" s="18" t="s">
        <v>5</v>
      </c>
      <c r="E2" s="18" t="s">
        <v>2</v>
      </c>
      <c r="F2" s="18" t="s">
        <v>6</v>
      </c>
      <c r="G2" s="18" t="s">
        <v>7</v>
      </c>
      <c r="H2" s="19" t="s">
        <v>8</v>
      </c>
      <c r="I2" s="20" t="s">
        <v>9</v>
      </c>
      <c r="J2" s="20" t="s">
        <v>10</v>
      </c>
      <c r="K2" s="20" t="s">
        <v>11</v>
      </c>
      <c r="L2" s="20" t="s">
        <v>12</v>
      </c>
      <c r="M2" s="20" t="s">
        <v>13</v>
      </c>
      <c r="N2" s="20" t="s">
        <v>14</v>
      </c>
      <c r="O2" s="20" t="s">
        <v>15</v>
      </c>
      <c r="P2" s="21" t="s">
        <v>16</v>
      </c>
      <c r="Q2" s="22" t="s">
        <v>17</v>
      </c>
      <c r="R2" s="23" t="s">
        <v>18</v>
      </c>
      <c r="S2" s="23" t="s">
        <v>19</v>
      </c>
      <c r="T2" s="23" t="s">
        <v>20</v>
      </c>
      <c r="U2" s="23" t="s">
        <v>21</v>
      </c>
      <c r="V2" s="23" t="s">
        <v>22</v>
      </c>
      <c r="W2" s="23" t="s">
        <v>23</v>
      </c>
      <c r="X2" s="23" t="s">
        <v>24</v>
      </c>
      <c r="Y2" s="24" t="s">
        <v>25</v>
      </c>
      <c r="Z2" s="25" t="s">
        <v>26</v>
      </c>
      <c r="AA2" s="25" t="s">
        <v>27</v>
      </c>
      <c r="AB2" s="26" t="s">
        <v>28</v>
      </c>
      <c r="AC2" s="27" t="s">
        <v>29</v>
      </c>
      <c r="AD2" s="39"/>
      <c r="AE2" s="39"/>
      <c r="AF2" s="39"/>
      <c r="AG2" s="29" t="s">
        <v>41</v>
      </c>
      <c r="AH2" s="29" t="s">
        <v>42</v>
      </c>
      <c r="AI2" s="29"/>
      <c r="AJ2" s="28"/>
      <c r="AK2" s="28"/>
      <c r="AL2" s="30" t="s">
        <v>30</v>
      </c>
      <c r="AM2" s="30" t="s">
        <v>31</v>
      </c>
      <c r="AN2" s="30" t="s">
        <v>32</v>
      </c>
      <c r="AO2" s="30" t="s">
        <v>33</v>
      </c>
      <c r="AP2" s="30" t="s">
        <v>34</v>
      </c>
      <c r="AQ2" s="30" t="s">
        <v>35</v>
      </c>
      <c r="AR2" s="30"/>
      <c r="AS2" s="30" t="s">
        <v>36</v>
      </c>
      <c r="AU2" s="26" t="s">
        <v>37</v>
      </c>
      <c r="AV2" s="26" t="s">
        <v>38</v>
      </c>
      <c r="AW2" s="26" t="s">
        <v>39</v>
      </c>
      <c r="AX2" s="26" t="s">
        <v>40</v>
      </c>
    </row>
    <row r="3" spans="1:53" ht="15.75" thickBot="1">
      <c r="AD3" s="52"/>
    </row>
    <row r="4" spans="1:53" ht="15.75" thickBot="1">
      <c r="A4" s="1" t="s">
        <v>44</v>
      </c>
      <c r="B4" s="1" t="s">
        <v>44</v>
      </c>
      <c r="C4" s="1" t="s">
        <v>44</v>
      </c>
      <c r="D4" s="2">
        <v>12</v>
      </c>
      <c r="E4" s="2">
        <v>34350</v>
      </c>
      <c r="F4" s="3"/>
      <c r="G4" s="2">
        <v>34350</v>
      </c>
      <c r="H4" s="4">
        <f>G4*D4</f>
        <v>412200</v>
      </c>
      <c r="I4" s="1">
        <f t="shared" ref="I4:I20" si="0">G4*50%</f>
        <v>17175</v>
      </c>
      <c r="J4" s="1">
        <v>0</v>
      </c>
      <c r="K4" s="1">
        <f t="shared" ref="K4:K20" si="1">IF(G4&lt;6500,400,IF((G4-I4-J4)&lt;400,300,IF((G4-I4-J4)&lt;500,400,IF((G4-I4-J4)&lt;600,500,IF((G4-I4-J4)&lt;700,600,IF((G4-I4-J4)&lt;800,700,800))))))</f>
        <v>800</v>
      </c>
      <c r="L4" s="5">
        <f t="shared" ref="L4:L20" si="2">IF(I4&gt;4250,I4*55%,I4*40%)</f>
        <v>9446.25</v>
      </c>
      <c r="M4" s="1">
        <v>400</v>
      </c>
      <c r="N4" s="1">
        <v>600</v>
      </c>
      <c r="O4" s="1">
        <f t="shared" ref="O4:O20" si="3">G4-SUM(I4:N4)+J4</f>
        <v>5928.75</v>
      </c>
      <c r="P4" s="6">
        <v>10000</v>
      </c>
      <c r="Q4" s="7">
        <f t="shared" ref="Q4:Q20" si="4">P4+H4</f>
        <v>422200</v>
      </c>
      <c r="R4" s="8">
        <f t="shared" ref="R4:R7" si="5">(J4/2)*12</f>
        <v>0</v>
      </c>
      <c r="S4" s="8">
        <f>AS4</f>
        <v>0</v>
      </c>
      <c r="T4" s="9"/>
      <c r="U4" s="9">
        <f t="shared" ref="U4:U20" si="6">K4*D4</f>
        <v>9600</v>
      </c>
      <c r="V4" s="9" t="e">
        <f>VLOOKUP(B4,'[1]Computation TDS Final'!B$7:W$158,22,0)</f>
        <v>#N/A</v>
      </c>
      <c r="W4" s="9" t="e">
        <f>VLOOKUP(B4,'[1]Computation TDS Final'!B$7:X$158,23,0)</f>
        <v>#N/A</v>
      </c>
      <c r="X4" s="9">
        <v>0</v>
      </c>
      <c r="Y4" s="10" t="e">
        <f t="shared" ref="Y4:Y20" si="7">Q4-SUM(R4:X4)</f>
        <v>#N/A</v>
      </c>
      <c r="Z4" s="9">
        <v>100000</v>
      </c>
      <c r="AA4" s="9">
        <v>0</v>
      </c>
      <c r="AB4" s="11" t="e">
        <f t="shared" ref="AB4:AB20" si="8">Y4-Z4-AA4</f>
        <v>#N/A</v>
      </c>
      <c r="AC4" s="12" t="e">
        <f t="shared" ref="AC4:AC20" si="9">IF(AB4&lt;180000,0,IF(AB4&lt;500000,(AB4-180000)*10%,IF(AB4&lt;800000,(32000+(AB4-500000)*20%),(92000+((AB4-800000)*30%)))))*103%</f>
        <v>#N/A</v>
      </c>
      <c r="AD4" s="40"/>
      <c r="AE4" s="40" t="e">
        <f>VLOOKUP(B4,[2]Sheet1!A$2:K$19,11,0)*11</f>
        <v>#N/A</v>
      </c>
      <c r="AF4" s="40"/>
      <c r="AG4" s="51">
        <v>10405.166666666668</v>
      </c>
      <c r="AH4" s="38" t="e">
        <f>AC4-AG4</f>
        <v>#N/A</v>
      </c>
      <c r="AI4" s="38"/>
      <c r="AL4" s="31"/>
      <c r="AM4" s="31"/>
      <c r="AN4" s="32">
        <v>1717.5</v>
      </c>
      <c r="AO4" s="33">
        <v>0</v>
      </c>
      <c r="AP4" s="33">
        <v>0</v>
      </c>
      <c r="AQ4" s="33">
        <v>82440</v>
      </c>
      <c r="AR4" s="31"/>
      <c r="AS4" s="33">
        <v>0</v>
      </c>
      <c r="AZ4" s="55">
        <f>H4-R4</f>
        <v>412200</v>
      </c>
      <c r="BA4" t="e">
        <f>SUM(R4,S4,U4,V4,W4)</f>
        <v>#N/A</v>
      </c>
    </row>
    <row r="5" spans="1:53" ht="15.75" thickBot="1">
      <c r="A5" s="1" t="s">
        <v>44</v>
      </c>
      <c r="B5" s="1" t="s">
        <v>44</v>
      </c>
      <c r="C5" s="1" t="s">
        <v>44</v>
      </c>
      <c r="D5" s="2">
        <v>6</v>
      </c>
      <c r="E5" s="2">
        <v>27000</v>
      </c>
      <c r="F5" s="3"/>
      <c r="G5" s="2">
        <v>27000</v>
      </c>
      <c r="H5" s="4">
        <f t="shared" ref="H5:H20" si="10">G5*D5</f>
        <v>162000</v>
      </c>
      <c r="I5" s="1">
        <f t="shared" si="0"/>
        <v>13500</v>
      </c>
      <c r="J5" s="1">
        <v>1560</v>
      </c>
      <c r="K5" s="1">
        <f t="shared" si="1"/>
        <v>800</v>
      </c>
      <c r="L5" s="5">
        <f t="shared" si="2"/>
        <v>7425.0000000000009</v>
      </c>
      <c r="M5" s="1">
        <v>400</v>
      </c>
      <c r="N5" s="1">
        <v>600</v>
      </c>
      <c r="O5" s="1">
        <f t="shared" si="3"/>
        <v>4275</v>
      </c>
      <c r="P5" s="6">
        <v>0</v>
      </c>
      <c r="Q5" s="7">
        <f t="shared" si="4"/>
        <v>162000</v>
      </c>
      <c r="R5" s="8">
        <f>(J5/2)*D5</f>
        <v>4680</v>
      </c>
      <c r="S5" s="8">
        <f t="shared" ref="S5:S20" si="11">AS5</f>
        <v>8796</v>
      </c>
      <c r="T5" s="9"/>
      <c r="U5" s="9">
        <f t="shared" si="6"/>
        <v>4800</v>
      </c>
      <c r="V5" s="9">
        <v>0</v>
      </c>
      <c r="W5" s="9">
        <v>0</v>
      </c>
      <c r="X5" s="9">
        <v>0</v>
      </c>
      <c r="Y5" s="10">
        <f t="shared" si="7"/>
        <v>143724</v>
      </c>
      <c r="Z5" s="9">
        <v>29494</v>
      </c>
      <c r="AA5" s="9">
        <v>0</v>
      </c>
      <c r="AB5" s="11">
        <f t="shared" si="8"/>
        <v>114230</v>
      </c>
      <c r="AC5" s="12">
        <f t="shared" si="9"/>
        <v>0</v>
      </c>
      <c r="AD5" s="40"/>
      <c r="AE5" s="40" t="e">
        <f>VLOOKUP(B5,[2]Sheet1!A$2:K$19,11,0)*11</f>
        <v>#N/A</v>
      </c>
      <c r="AF5" s="40"/>
      <c r="AG5" s="51">
        <v>0</v>
      </c>
      <c r="AH5" s="38">
        <v>0</v>
      </c>
      <c r="AI5" s="38"/>
      <c r="AL5" s="31">
        <v>2083</v>
      </c>
      <c r="AM5" s="31">
        <v>6</v>
      </c>
      <c r="AN5" s="32">
        <v>1350</v>
      </c>
      <c r="AO5" s="33">
        <v>89100.000000000015</v>
      </c>
      <c r="AP5" s="33">
        <v>8796</v>
      </c>
      <c r="AQ5" s="33">
        <v>64800</v>
      </c>
      <c r="AR5" s="31"/>
      <c r="AS5" s="33">
        <v>8796</v>
      </c>
      <c r="AZ5" s="55">
        <f t="shared" ref="AZ5:AZ19" si="12">H5-R5</f>
        <v>157320</v>
      </c>
      <c r="BA5">
        <f t="shared" ref="BA5:BA19" si="13">SUM(R5,S5,U5,V5,W5)</f>
        <v>18276</v>
      </c>
    </row>
    <row r="6" spans="1:53" ht="15.75" thickBot="1">
      <c r="A6" s="1" t="s">
        <v>44</v>
      </c>
      <c r="B6" s="1" t="s">
        <v>44</v>
      </c>
      <c r="C6" s="1" t="s">
        <v>44</v>
      </c>
      <c r="D6" s="2">
        <v>12</v>
      </c>
      <c r="E6" s="2">
        <v>30000</v>
      </c>
      <c r="F6" s="3"/>
      <c r="G6" s="2">
        <v>30000</v>
      </c>
      <c r="H6" s="4">
        <f t="shared" si="10"/>
        <v>360000</v>
      </c>
      <c r="I6" s="1">
        <f t="shared" si="0"/>
        <v>15000</v>
      </c>
      <c r="J6" s="1">
        <v>1560</v>
      </c>
      <c r="K6" s="1">
        <f t="shared" si="1"/>
        <v>800</v>
      </c>
      <c r="L6" s="5">
        <f t="shared" si="2"/>
        <v>8250</v>
      </c>
      <c r="M6" s="1">
        <v>400</v>
      </c>
      <c r="N6" s="1">
        <v>600</v>
      </c>
      <c r="O6" s="1">
        <f t="shared" si="3"/>
        <v>4950</v>
      </c>
      <c r="P6" s="6">
        <v>10000</v>
      </c>
      <c r="Q6" s="7">
        <f t="shared" si="4"/>
        <v>370000</v>
      </c>
      <c r="R6" s="8">
        <f t="shared" si="5"/>
        <v>9360</v>
      </c>
      <c r="S6" s="8">
        <v>0</v>
      </c>
      <c r="T6" s="9"/>
      <c r="U6" s="9">
        <f t="shared" si="6"/>
        <v>9600</v>
      </c>
      <c r="V6" s="9" t="e">
        <f>VLOOKUP(B6,'[1]Computation TDS Final'!B$7:W$158,22,0)</f>
        <v>#N/A</v>
      </c>
      <c r="W6" s="9" t="e">
        <f>VLOOKUP(B6,'[1]Computation TDS Final'!B$7:X$158,23,0)</f>
        <v>#N/A</v>
      </c>
      <c r="X6" s="9">
        <v>0</v>
      </c>
      <c r="Y6" s="10" t="e">
        <f t="shared" si="7"/>
        <v>#N/A</v>
      </c>
      <c r="Z6" s="9">
        <v>100000</v>
      </c>
      <c r="AA6" s="9">
        <v>0</v>
      </c>
      <c r="AB6" s="11" t="e">
        <f t="shared" si="8"/>
        <v>#N/A</v>
      </c>
      <c r="AC6" s="12" t="e">
        <f t="shared" si="9"/>
        <v>#N/A</v>
      </c>
      <c r="AD6" s="40"/>
      <c r="AE6" s="40" t="e">
        <f>VLOOKUP(B6,[2]Sheet1!A$2:K$19,11,0)*11</f>
        <v>#N/A</v>
      </c>
      <c r="AF6" s="40"/>
      <c r="AG6" s="51">
        <v>2500</v>
      </c>
      <c r="AH6" s="38" t="e">
        <f t="shared" ref="AH6:AH19" si="14">AC6-AG6</f>
        <v>#N/A</v>
      </c>
      <c r="AI6" s="38"/>
      <c r="AL6" s="31">
        <v>0</v>
      </c>
      <c r="AM6" s="31">
        <v>12</v>
      </c>
      <c r="AN6" s="32">
        <v>1500</v>
      </c>
      <c r="AO6" s="33">
        <v>99000</v>
      </c>
      <c r="AP6" s="33">
        <v>-18000</v>
      </c>
      <c r="AQ6" s="33">
        <v>72000</v>
      </c>
      <c r="AR6" s="31"/>
      <c r="AS6" s="33">
        <v>-18000</v>
      </c>
      <c r="AZ6" s="55">
        <f t="shared" si="12"/>
        <v>350640</v>
      </c>
      <c r="BA6" t="e">
        <f t="shared" si="13"/>
        <v>#N/A</v>
      </c>
    </row>
    <row r="7" spans="1:53" ht="15.75" thickBot="1">
      <c r="A7" s="1" t="s">
        <v>44</v>
      </c>
      <c r="B7" s="1" t="s">
        <v>44</v>
      </c>
      <c r="C7" s="1" t="s">
        <v>44</v>
      </c>
      <c r="D7" s="2">
        <v>12</v>
      </c>
      <c r="E7" s="2">
        <v>35000</v>
      </c>
      <c r="F7" s="3"/>
      <c r="G7" s="2">
        <v>35000</v>
      </c>
      <c r="H7" s="4">
        <f t="shared" si="10"/>
        <v>420000</v>
      </c>
      <c r="I7" s="1">
        <f t="shared" si="0"/>
        <v>17500</v>
      </c>
      <c r="J7" s="1">
        <v>1560</v>
      </c>
      <c r="K7" s="1">
        <f t="shared" si="1"/>
        <v>800</v>
      </c>
      <c r="L7" s="5">
        <f t="shared" si="2"/>
        <v>9625</v>
      </c>
      <c r="M7" s="1">
        <v>0</v>
      </c>
      <c r="N7" s="1">
        <v>0</v>
      </c>
      <c r="O7" s="1">
        <f t="shared" si="3"/>
        <v>7075</v>
      </c>
      <c r="P7" s="6">
        <v>10000</v>
      </c>
      <c r="Q7" s="7">
        <f t="shared" si="4"/>
        <v>430000</v>
      </c>
      <c r="R7" s="8">
        <f t="shared" si="5"/>
        <v>9360</v>
      </c>
      <c r="S7" s="8">
        <f t="shared" si="11"/>
        <v>39000</v>
      </c>
      <c r="T7" s="9"/>
      <c r="U7" s="9">
        <f t="shared" si="6"/>
        <v>9600</v>
      </c>
      <c r="V7" s="9" t="e">
        <f>VLOOKUP(B7,'[1]Computation TDS Final'!B$7:W$158,22,0)</f>
        <v>#N/A</v>
      </c>
      <c r="W7" s="9" t="e">
        <f>VLOOKUP(B7,'[1]Computation TDS Final'!B$7:X$158,23,0)</f>
        <v>#N/A</v>
      </c>
      <c r="X7" s="9">
        <v>0</v>
      </c>
      <c r="Y7" s="10" t="e">
        <f t="shared" si="7"/>
        <v>#N/A</v>
      </c>
      <c r="Z7" s="9">
        <v>34000</v>
      </c>
      <c r="AA7" s="9">
        <v>0</v>
      </c>
      <c r="AB7" s="11" t="e">
        <f t="shared" si="8"/>
        <v>#N/A</v>
      </c>
      <c r="AC7" s="12" t="e">
        <f t="shared" si="9"/>
        <v>#N/A</v>
      </c>
      <c r="AD7" s="40"/>
      <c r="AE7" s="40" t="e">
        <f>VLOOKUP(B7,[2]Sheet1!A$2:K$19,11,0)*11</f>
        <v>#N/A</v>
      </c>
      <c r="AF7" s="40"/>
      <c r="AG7" s="51">
        <v>14248.766666666665</v>
      </c>
      <c r="AH7" s="38" t="e">
        <f t="shared" si="14"/>
        <v>#N/A</v>
      </c>
      <c r="AI7" s="38"/>
      <c r="AL7" s="31">
        <v>5000</v>
      </c>
      <c r="AM7" s="31">
        <v>12</v>
      </c>
      <c r="AN7" s="32">
        <v>1750</v>
      </c>
      <c r="AO7" s="33">
        <v>115500</v>
      </c>
      <c r="AP7" s="33">
        <v>39000</v>
      </c>
      <c r="AQ7" s="33">
        <v>84000</v>
      </c>
      <c r="AR7" s="31"/>
      <c r="AS7" s="33">
        <v>39000</v>
      </c>
      <c r="AZ7" s="55">
        <f t="shared" si="12"/>
        <v>410640</v>
      </c>
      <c r="BA7" t="e">
        <f t="shared" si="13"/>
        <v>#N/A</v>
      </c>
    </row>
    <row r="8" spans="1:53" ht="15.75" thickBot="1">
      <c r="A8" s="1" t="s">
        <v>44</v>
      </c>
      <c r="B8" s="1" t="s">
        <v>44</v>
      </c>
      <c r="C8" s="1" t="s">
        <v>44</v>
      </c>
      <c r="D8" s="2">
        <v>12</v>
      </c>
      <c r="E8" s="2">
        <v>30000</v>
      </c>
      <c r="F8" s="3">
        <v>5000</v>
      </c>
      <c r="G8" s="2">
        <v>35000</v>
      </c>
      <c r="H8" s="4">
        <f t="shared" si="10"/>
        <v>420000</v>
      </c>
      <c r="I8" s="1">
        <f t="shared" si="0"/>
        <v>17500</v>
      </c>
      <c r="J8" s="1">
        <v>0</v>
      </c>
      <c r="K8" s="1">
        <f t="shared" si="1"/>
        <v>800</v>
      </c>
      <c r="L8" s="5">
        <f t="shared" si="2"/>
        <v>9625</v>
      </c>
      <c r="M8" s="1">
        <v>400</v>
      </c>
      <c r="N8" s="1">
        <v>600</v>
      </c>
      <c r="O8" s="1">
        <f t="shared" si="3"/>
        <v>6075</v>
      </c>
      <c r="P8" s="6">
        <v>10000</v>
      </c>
      <c r="Q8" s="7">
        <f t="shared" si="4"/>
        <v>430000</v>
      </c>
      <c r="R8" s="8">
        <v>0</v>
      </c>
      <c r="S8" s="8">
        <f t="shared" si="11"/>
        <v>69000</v>
      </c>
      <c r="T8" s="9"/>
      <c r="U8" s="9">
        <f t="shared" si="6"/>
        <v>9600</v>
      </c>
      <c r="V8" s="9">
        <v>0</v>
      </c>
      <c r="W8" s="9">
        <v>0</v>
      </c>
      <c r="X8" s="9">
        <v>0</v>
      </c>
      <c r="Y8" s="10">
        <f t="shared" si="7"/>
        <v>351400</v>
      </c>
      <c r="Z8" s="9">
        <v>50000</v>
      </c>
      <c r="AA8" s="9">
        <v>20000</v>
      </c>
      <c r="AB8" s="11">
        <f t="shared" si="8"/>
        <v>281400</v>
      </c>
      <c r="AC8" s="12">
        <f>IF(AB8&lt;250000,0,IF(AB8&lt;500000,(AB8-250000)*10%,IF(AB8&lt;800000,(25000+(AB8-500000)*20%),(55000+((AB8-800000)*30%)))))*103%</f>
        <v>3234.2000000000003</v>
      </c>
      <c r="AD8" s="40"/>
      <c r="AE8" s="40" t="e">
        <f>VLOOKUP(B8,[2]Sheet1!A$2:K$19,11,0)*11</f>
        <v>#N/A</v>
      </c>
      <c r="AF8" s="40"/>
      <c r="AG8" s="51">
        <v>4464</v>
      </c>
      <c r="AH8" s="38">
        <v>0</v>
      </c>
      <c r="AI8" s="38"/>
      <c r="AJ8" s="51"/>
      <c r="AL8" s="31">
        <v>7500</v>
      </c>
      <c r="AM8" s="31">
        <v>12</v>
      </c>
      <c r="AN8" s="32">
        <v>1750</v>
      </c>
      <c r="AO8" s="33">
        <v>115500</v>
      </c>
      <c r="AP8" s="33">
        <v>69000</v>
      </c>
      <c r="AQ8" s="33">
        <v>84000</v>
      </c>
      <c r="AR8" s="31"/>
      <c r="AS8" s="33">
        <v>69000</v>
      </c>
      <c r="AZ8" s="55">
        <f t="shared" si="12"/>
        <v>420000</v>
      </c>
      <c r="BA8">
        <f t="shared" si="13"/>
        <v>78600</v>
      </c>
    </row>
    <row r="9" spans="1:53" ht="15.75" thickBot="1">
      <c r="A9" s="1" t="s">
        <v>44</v>
      </c>
      <c r="B9" s="1" t="s">
        <v>44</v>
      </c>
      <c r="C9" s="1" t="s">
        <v>44</v>
      </c>
      <c r="D9" s="2">
        <v>12</v>
      </c>
      <c r="E9" s="2">
        <v>20000</v>
      </c>
      <c r="F9" s="3">
        <v>1666.6666666666667</v>
      </c>
      <c r="G9" s="2">
        <v>21666.666666666668</v>
      </c>
      <c r="H9" s="4">
        <f t="shared" si="10"/>
        <v>260000</v>
      </c>
      <c r="I9" s="1">
        <f t="shared" si="0"/>
        <v>10833.333333333334</v>
      </c>
      <c r="J9" s="1">
        <v>0</v>
      </c>
      <c r="K9" s="1">
        <f t="shared" si="1"/>
        <v>800</v>
      </c>
      <c r="L9" s="5">
        <f t="shared" si="2"/>
        <v>5958.3333333333339</v>
      </c>
      <c r="M9" s="1">
        <v>400</v>
      </c>
      <c r="N9" s="1">
        <v>600</v>
      </c>
      <c r="O9" s="1">
        <f t="shared" si="3"/>
        <v>3075</v>
      </c>
      <c r="P9" s="6">
        <v>5000</v>
      </c>
      <c r="Q9" s="7">
        <f t="shared" si="4"/>
        <v>265000</v>
      </c>
      <c r="R9" s="8">
        <v>0</v>
      </c>
      <c r="S9" s="8">
        <f t="shared" si="11"/>
        <v>0</v>
      </c>
      <c r="T9" s="9"/>
      <c r="U9" s="9">
        <f t="shared" si="6"/>
        <v>9600</v>
      </c>
      <c r="V9" s="9" t="e">
        <f>VLOOKUP(B9,'[1]Computation TDS Final'!B$7:W$158,22,0)</f>
        <v>#N/A</v>
      </c>
      <c r="W9" s="9" t="e">
        <f>VLOOKUP(B9,'[1]Computation TDS Final'!B$7:X$158,23,0)</f>
        <v>#N/A</v>
      </c>
      <c r="X9" s="9">
        <v>0</v>
      </c>
      <c r="Y9" s="10" t="e">
        <f t="shared" si="7"/>
        <v>#N/A</v>
      </c>
      <c r="Z9" s="9">
        <v>20209</v>
      </c>
      <c r="AA9" s="9"/>
      <c r="AB9" s="11" t="e">
        <f t="shared" si="8"/>
        <v>#N/A</v>
      </c>
      <c r="AC9" s="12" t="e">
        <f t="shared" si="9"/>
        <v>#N/A</v>
      </c>
      <c r="AD9" s="40"/>
      <c r="AE9" s="40" t="e">
        <f>VLOOKUP(B9,[2]Sheet1!A$2:K$19,11,0)*11</f>
        <v>#N/A</v>
      </c>
      <c r="AF9" s="40"/>
      <c r="AG9" s="51">
        <v>2404</v>
      </c>
      <c r="AH9" s="38" t="e">
        <f t="shared" si="14"/>
        <v>#N/A</v>
      </c>
      <c r="AI9" s="38"/>
      <c r="AL9" s="31"/>
      <c r="AM9" s="31"/>
      <c r="AN9" s="32">
        <v>1083.3333333333335</v>
      </c>
      <c r="AO9" s="33">
        <v>0</v>
      </c>
      <c r="AP9" s="33">
        <v>0</v>
      </c>
      <c r="AQ9" s="33">
        <v>52000.000000000007</v>
      </c>
      <c r="AR9" s="31"/>
      <c r="AS9" s="33">
        <v>0</v>
      </c>
      <c r="AZ9" s="55">
        <f t="shared" si="12"/>
        <v>260000</v>
      </c>
      <c r="BA9" t="e">
        <f t="shared" si="13"/>
        <v>#N/A</v>
      </c>
    </row>
    <row r="10" spans="1:53" ht="15.75" thickBot="1">
      <c r="A10" s="1" t="s">
        <v>44</v>
      </c>
      <c r="B10" s="1" t="s">
        <v>44</v>
      </c>
      <c r="C10" s="1" t="s">
        <v>44</v>
      </c>
      <c r="D10" s="2">
        <v>12</v>
      </c>
      <c r="E10" s="2">
        <v>45000</v>
      </c>
      <c r="F10" s="3"/>
      <c r="G10" s="2">
        <v>45000</v>
      </c>
      <c r="H10" s="4">
        <f t="shared" si="10"/>
        <v>540000</v>
      </c>
      <c r="I10" s="1">
        <f t="shared" si="0"/>
        <v>22500</v>
      </c>
      <c r="J10" s="1">
        <v>1560</v>
      </c>
      <c r="K10" s="1">
        <f t="shared" si="1"/>
        <v>800</v>
      </c>
      <c r="L10" s="5">
        <f t="shared" si="2"/>
        <v>12375.000000000002</v>
      </c>
      <c r="M10" s="1">
        <v>400</v>
      </c>
      <c r="N10" s="1">
        <v>600</v>
      </c>
      <c r="O10" s="1">
        <f t="shared" si="3"/>
        <v>8325</v>
      </c>
      <c r="P10" s="6">
        <v>10000</v>
      </c>
      <c r="Q10" s="7">
        <f t="shared" si="4"/>
        <v>550000</v>
      </c>
      <c r="R10" s="8">
        <v>9360</v>
      </c>
      <c r="S10" s="8">
        <f t="shared" si="11"/>
        <v>57000</v>
      </c>
      <c r="T10" s="9"/>
      <c r="U10" s="9">
        <f t="shared" si="6"/>
        <v>9600</v>
      </c>
      <c r="V10" s="9" t="e">
        <f>VLOOKUP(B10,'[1]Computation TDS Final'!B$7:W$158,22,0)</f>
        <v>#N/A</v>
      </c>
      <c r="W10" s="9" t="e">
        <f>VLOOKUP(B10,'[1]Computation TDS Final'!B$7:X$158,23,0)</f>
        <v>#N/A</v>
      </c>
      <c r="X10" s="9">
        <v>0</v>
      </c>
      <c r="Y10" s="10" t="e">
        <f t="shared" si="7"/>
        <v>#N/A</v>
      </c>
      <c r="Z10" s="9">
        <v>98500</v>
      </c>
      <c r="AA10" s="9">
        <v>9198</v>
      </c>
      <c r="AB10" s="11" t="e">
        <f t="shared" si="8"/>
        <v>#N/A</v>
      </c>
      <c r="AC10" s="12" t="e">
        <f t="shared" si="9"/>
        <v>#N/A</v>
      </c>
      <c r="AD10" s="40"/>
      <c r="AE10" s="40" t="e">
        <f>VLOOKUP(B10,[2]Sheet1!A$2:K$19,11,0)*11</f>
        <v>#N/A</v>
      </c>
      <c r="AF10" s="40"/>
      <c r="AG10" s="51">
        <v>15346.271666666671</v>
      </c>
      <c r="AH10" s="38" t="e">
        <f t="shared" si="14"/>
        <v>#N/A</v>
      </c>
      <c r="AI10" s="38"/>
      <c r="AL10" s="32">
        <v>7000</v>
      </c>
      <c r="AM10" s="32">
        <v>12</v>
      </c>
      <c r="AN10" s="32">
        <v>2250</v>
      </c>
      <c r="AO10" s="33">
        <v>148500.00000000003</v>
      </c>
      <c r="AP10" s="33">
        <v>57000</v>
      </c>
      <c r="AQ10" s="33">
        <v>108000</v>
      </c>
      <c r="AR10" s="34"/>
      <c r="AS10" s="33">
        <v>57000</v>
      </c>
      <c r="AZ10" s="55">
        <f t="shared" si="12"/>
        <v>530640</v>
      </c>
      <c r="BA10" t="e">
        <f t="shared" si="13"/>
        <v>#N/A</v>
      </c>
    </row>
    <row r="11" spans="1:53" ht="15.75" thickBot="1">
      <c r="A11" s="1" t="s">
        <v>44</v>
      </c>
      <c r="B11" s="1" t="s">
        <v>44</v>
      </c>
      <c r="C11" s="1" t="s">
        <v>44</v>
      </c>
      <c r="D11" s="2">
        <v>12</v>
      </c>
      <c r="E11" s="2">
        <v>20000</v>
      </c>
      <c r="F11" s="15">
        <v>5000</v>
      </c>
      <c r="G11" s="2">
        <v>25000</v>
      </c>
      <c r="H11" s="4">
        <f t="shared" si="10"/>
        <v>300000</v>
      </c>
      <c r="I11" s="1">
        <f t="shared" si="0"/>
        <v>12500</v>
      </c>
      <c r="J11" s="1">
        <v>1560</v>
      </c>
      <c r="K11" s="1">
        <f t="shared" si="1"/>
        <v>800</v>
      </c>
      <c r="L11" s="5">
        <f t="shared" si="2"/>
        <v>6875.0000000000009</v>
      </c>
      <c r="M11" s="1">
        <v>400</v>
      </c>
      <c r="N11" s="1">
        <v>600</v>
      </c>
      <c r="O11" s="1">
        <f t="shared" si="3"/>
        <v>3825</v>
      </c>
      <c r="P11" s="6">
        <v>5000</v>
      </c>
      <c r="Q11" s="7">
        <f t="shared" si="4"/>
        <v>305000</v>
      </c>
      <c r="R11" s="8">
        <v>8580</v>
      </c>
      <c r="S11" s="8">
        <f t="shared" si="11"/>
        <v>60000</v>
      </c>
      <c r="T11" s="9"/>
      <c r="U11" s="9">
        <f t="shared" si="6"/>
        <v>9600</v>
      </c>
      <c r="V11" s="9" t="e">
        <f>VLOOKUP(B11,'[1]Computation TDS Final'!B$7:W$158,22,0)</f>
        <v>#N/A</v>
      </c>
      <c r="W11" s="9" t="e">
        <f>VLOOKUP(B11,'[1]Computation TDS Final'!B$7:X$158,23,0)</f>
        <v>#N/A</v>
      </c>
      <c r="X11" s="9">
        <v>0</v>
      </c>
      <c r="Y11" s="10" t="e">
        <f t="shared" si="7"/>
        <v>#N/A</v>
      </c>
      <c r="Z11" s="9">
        <v>2894</v>
      </c>
      <c r="AA11" s="9">
        <v>4090</v>
      </c>
      <c r="AB11" s="11" t="e">
        <f t="shared" si="8"/>
        <v>#N/A</v>
      </c>
      <c r="AC11" s="12" t="e">
        <f t="shared" si="9"/>
        <v>#N/A</v>
      </c>
      <c r="AD11" s="40"/>
      <c r="AE11" s="40" t="e">
        <f>VLOOKUP(B11,[2]Sheet1!A$2:K$19,11,0)*11</f>
        <v>#N/A</v>
      </c>
      <c r="AF11" s="40"/>
      <c r="AG11" s="51">
        <v>3036.9975000000013</v>
      </c>
      <c r="AH11" s="38" t="e">
        <f t="shared" si="14"/>
        <v>#N/A</v>
      </c>
      <c r="AI11" s="38"/>
      <c r="AL11" s="32">
        <v>8500</v>
      </c>
      <c r="AM11" s="32">
        <v>12</v>
      </c>
      <c r="AN11" s="32">
        <v>1250</v>
      </c>
      <c r="AO11" s="33">
        <v>82500.000000000015</v>
      </c>
      <c r="AP11" s="33">
        <v>87000</v>
      </c>
      <c r="AQ11" s="33">
        <v>60000</v>
      </c>
      <c r="AR11" s="34"/>
      <c r="AS11" s="33">
        <v>60000</v>
      </c>
      <c r="AZ11" s="55">
        <f t="shared" si="12"/>
        <v>291420</v>
      </c>
      <c r="BA11" t="e">
        <f t="shared" si="13"/>
        <v>#N/A</v>
      </c>
    </row>
    <row r="12" spans="1:53" ht="15.75" thickBot="1">
      <c r="A12" s="1" t="s">
        <v>44</v>
      </c>
      <c r="B12" s="1" t="s">
        <v>44</v>
      </c>
      <c r="C12" s="1" t="s">
        <v>44</v>
      </c>
      <c r="D12" s="2">
        <v>9</v>
      </c>
      <c r="E12" s="2">
        <v>66000</v>
      </c>
      <c r="F12" s="3"/>
      <c r="G12" s="2">
        <v>66000</v>
      </c>
      <c r="H12" s="4">
        <f t="shared" si="10"/>
        <v>594000</v>
      </c>
      <c r="I12" s="1">
        <f t="shared" si="0"/>
        <v>33000</v>
      </c>
      <c r="J12" s="1">
        <v>0</v>
      </c>
      <c r="K12" s="1">
        <f t="shared" si="1"/>
        <v>800</v>
      </c>
      <c r="L12" s="5">
        <f t="shared" si="2"/>
        <v>18150</v>
      </c>
      <c r="M12" s="1">
        <v>400</v>
      </c>
      <c r="N12" s="1">
        <v>600</v>
      </c>
      <c r="O12" s="1">
        <f t="shared" si="3"/>
        <v>13050</v>
      </c>
      <c r="P12" s="6">
        <v>0</v>
      </c>
      <c r="Q12" s="7">
        <f t="shared" si="4"/>
        <v>594000</v>
      </c>
      <c r="R12" s="8">
        <v>0</v>
      </c>
      <c r="S12" s="8">
        <f t="shared" si="11"/>
        <v>0</v>
      </c>
      <c r="T12" s="9"/>
      <c r="U12" s="9">
        <f t="shared" si="6"/>
        <v>7200</v>
      </c>
      <c r="V12" s="9" t="e">
        <f>VLOOKUP(B12,'[1]Computation TDS Final'!B$7:W$158,22,0)</f>
        <v>#N/A</v>
      </c>
      <c r="W12" s="9" t="e">
        <f>VLOOKUP(B12,'[1]Computation TDS Final'!B$7:X$158,23,0)</f>
        <v>#N/A</v>
      </c>
      <c r="X12" s="9">
        <v>150000</v>
      </c>
      <c r="Y12" s="10" t="e">
        <f t="shared" si="7"/>
        <v>#N/A</v>
      </c>
      <c r="Z12" s="9">
        <v>120000</v>
      </c>
      <c r="AA12" s="9">
        <v>15000</v>
      </c>
      <c r="AB12" s="11" t="e">
        <f t="shared" si="8"/>
        <v>#N/A</v>
      </c>
      <c r="AC12" s="12" t="e">
        <f t="shared" si="9"/>
        <v>#N/A</v>
      </c>
      <c r="AD12" s="40"/>
      <c r="AE12" s="40" t="e">
        <f>VLOOKUP(B12,[2]Sheet1!A$2:K$19,11,0)*11</f>
        <v>#N/A</v>
      </c>
      <c r="AF12" s="40"/>
      <c r="AG12" s="51">
        <v>18159</v>
      </c>
      <c r="AH12" s="38">
        <v>0</v>
      </c>
      <c r="AI12" s="38"/>
      <c r="AL12" s="32"/>
      <c r="AM12" s="32"/>
      <c r="AN12" s="32">
        <v>3300</v>
      </c>
      <c r="AO12" s="33">
        <v>0</v>
      </c>
      <c r="AP12" s="33">
        <v>0</v>
      </c>
      <c r="AQ12" s="33">
        <v>158400</v>
      </c>
      <c r="AR12" s="34"/>
      <c r="AS12" s="33">
        <v>0</v>
      </c>
      <c r="AZ12" s="55">
        <f t="shared" si="12"/>
        <v>594000</v>
      </c>
      <c r="BA12" t="e">
        <f t="shared" si="13"/>
        <v>#N/A</v>
      </c>
    </row>
    <row r="13" spans="1:53" ht="15.75" thickBot="1">
      <c r="A13" s="1" t="s">
        <v>44</v>
      </c>
      <c r="B13" s="1" t="s">
        <v>44</v>
      </c>
      <c r="C13" s="1" t="s">
        <v>44</v>
      </c>
      <c r="D13" s="2">
        <v>12</v>
      </c>
      <c r="E13" s="2">
        <v>34350</v>
      </c>
      <c r="F13" s="3"/>
      <c r="G13" s="2">
        <v>34350</v>
      </c>
      <c r="H13" s="4">
        <f t="shared" si="10"/>
        <v>412200</v>
      </c>
      <c r="I13" s="1">
        <f t="shared" si="0"/>
        <v>17175</v>
      </c>
      <c r="J13" s="1">
        <v>1560</v>
      </c>
      <c r="K13" s="1">
        <f t="shared" si="1"/>
        <v>800</v>
      </c>
      <c r="L13" s="5">
        <f t="shared" si="2"/>
        <v>9446.25</v>
      </c>
      <c r="M13" s="1">
        <v>400</v>
      </c>
      <c r="N13" s="1">
        <v>600</v>
      </c>
      <c r="O13" s="1">
        <f t="shared" si="3"/>
        <v>5928.75</v>
      </c>
      <c r="P13" s="6">
        <v>10000</v>
      </c>
      <c r="Q13" s="7">
        <f t="shared" si="4"/>
        <v>422200</v>
      </c>
      <c r="R13" s="8">
        <v>9360</v>
      </c>
      <c r="S13" s="8">
        <f t="shared" si="11"/>
        <v>0</v>
      </c>
      <c r="T13" s="9"/>
      <c r="U13" s="9">
        <f t="shared" si="6"/>
        <v>9600</v>
      </c>
      <c r="V13" s="9" t="e">
        <f>VLOOKUP(B13,'[1]Computation TDS Final'!B$7:W$158,22,0)</f>
        <v>#N/A</v>
      </c>
      <c r="W13" s="9" t="e">
        <f>VLOOKUP(B13,'[1]Computation TDS Final'!B$7:X$158,23,0)</f>
        <v>#N/A</v>
      </c>
      <c r="X13" s="9">
        <v>94000</v>
      </c>
      <c r="Y13" s="10" t="e">
        <f t="shared" si="7"/>
        <v>#N/A</v>
      </c>
      <c r="Z13" s="9">
        <v>87772</v>
      </c>
      <c r="AA13" s="9">
        <v>10436</v>
      </c>
      <c r="AB13" s="11" t="e">
        <f t="shared" si="8"/>
        <v>#N/A</v>
      </c>
      <c r="AC13" s="12" t="e">
        <f t="shared" si="9"/>
        <v>#N/A</v>
      </c>
      <c r="AD13" s="40"/>
      <c r="AE13" s="40" t="e">
        <f>VLOOKUP(B13,[2]Sheet1!A$2:K$19,11,0)*11</f>
        <v>#N/A</v>
      </c>
      <c r="AF13" s="40"/>
      <c r="AG13" s="51">
        <v>9601.7666666666682</v>
      </c>
      <c r="AH13" s="38">
        <v>0</v>
      </c>
      <c r="AI13" s="38"/>
      <c r="AL13" s="32"/>
      <c r="AM13" s="32"/>
      <c r="AN13" s="32">
        <v>1717.5</v>
      </c>
      <c r="AO13" s="33">
        <v>0</v>
      </c>
      <c r="AP13" s="33">
        <v>0</v>
      </c>
      <c r="AQ13" s="33">
        <v>82440</v>
      </c>
      <c r="AR13" s="34"/>
      <c r="AS13" s="33">
        <v>0</v>
      </c>
      <c r="AZ13" s="55">
        <f t="shared" si="12"/>
        <v>402840</v>
      </c>
      <c r="BA13" t="e">
        <f t="shared" si="13"/>
        <v>#N/A</v>
      </c>
    </row>
    <row r="14" spans="1:53" ht="15.75" thickBot="1">
      <c r="A14" s="1" t="s">
        <v>44</v>
      </c>
      <c r="B14" s="1" t="s">
        <v>44</v>
      </c>
      <c r="C14" s="1" t="s">
        <v>44</v>
      </c>
      <c r="D14" s="2">
        <v>12</v>
      </c>
      <c r="E14" s="2">
        <v>100000</v>
      </c>
      <c r="F14" s="3"/>
      <c r="G14" s="2">
        <v>100000</v>
      </c>
      <c r="H14" s="4">
        <f t="shared" si="10"/>
        <v>1200000</v>
      </c>
      <c r="I14" s="1">
        <f t="shared" si="0"/>
        <v>50000</v>
      </c>
      <c r="J14" s="1">
        <v>1560</v>
      </c>
      <c r="K14" s="1">
        <f t="shared" si="1"/>
        <v>800</v>
      </c>
      <c r="L14" s="5">
        <f t="shared" si="2"/>
        <v>27500.000000000004</v>
      </c>
      <c r="M14" s="1">
        <v>400</v>
      </c>
      <c r="N14" s="1">
        <v>600</v>
      </c>
      <c r="O14" s="1">
        <f t="shared" si="3"/>
        <v>20700</v>
      </c>
      <c r="P14" s="6">
        <v>0</v>
      </c>
      <c r="Q14" s="7">
        <f t="shared" si="4"/>
        <v>1200000</v>
      </c>
      <c r="R14" s="8">
        <v>9360</v>
      </c>
      <c r="S14" s="8">
        <f t="shared" si="11"/>
        <v>109000</v>
      </c>
      <c r="T14" s="9"/>
      <c r="U14" s="9">
        <f t="shared" si="6"/>
        <v>9600</v>
      </c>
      <c r="V14" s="9" t="e">
        <f>VLOOKUP(B14,'[1]Computation TDS Final'!B$7:W$158,22,0)</f>
        <v>#N/A</v>
      </c>
      <c r="W14" s="9" t="e">
        <f>VLOOKUP(B14,'[1]Computation TDS Final'!B$7:X$158,23,0)</f>
        <v>#N/A</v>
      </c>
      <c r="X14" s="9">
        <v>150000</v>
      </c>
      <c r="Y14" s="10" t="e">
        <f t="shared" si="7"/>
        <v>#N/A</v>
      </c>
      <c r="Z14" s="9">
        <v>120000</v>
      </c>
      <c r="AA14" s="9">
        <v>15000</v>
      </c>
      <c r="AB14" s="11" t="e">
        <f t="shared" si="8"/>
        <v>#N/A</v>
      </c>
      <c r="AC14" s="12" t="e">
        <f t="shared" si="9"/>
        <v>#N/A</v>
      </c>
      <c r="AD14" s="40"/>
      <c r="AE14" s="40" t="e">
        <f>VLOOKUP(B14,[2]Sheet1!A$2:K$19,11,0)*11</f>
        <v>#N/A</v>
      </c>
      <c r="AF14" s="40"/>
      <c r="AG14" s="51">
        <v>112397.46666666669</v>
      </c>
      <c r="AH14" s="38">
        <v>0</v>
      </c>
      <c r="AI14" s="38"/>
      <c r="AL14" s="32">
        <v>14083.333333333334</v>
      </c>
      <c r="AM14" s="32">
        <v>12</v>
      </c>
      <c r="AN14" s="32">
        <v>5000</v>
      </c>
      <c r="AO14" s="33">
        <v>330000.00000000006</v>
      </c>
      <c r="AP14" s="33">
        <v>109000</v>
      </c>
      <c r="AQ14" s="33">
        <v>240000</v>
      </c>
      <c r="AR14" s="34"/>
      <c r="AS14" s="33">
        <v>109000</v>
      </c>
      <c r="AZ14" s="55">
        <f t="shared" si="12"/>
        <v>1190640</v>
      </c>
      <c r="BA14" t="e">
        <f t="shared" si="13"/>
        <v>#N/A</v>
      </c>
    </row>
    <row r="15" spans="1:53" ht="15.75" thickBot="1">
      <c r="A15" s="1" t="s">
        <v>44</v>
      </c>
      <c r="B15" s="1" t="s">
        <v>44</v>
      </c>
      <c r="C15" s="1" t="s">
        <v>44</v>
      </c>
      <c r="D15" s="2">
        <v>12</v>
      </c>
      <c r="E15" s="2">
        <v>34350</v>
      </c>
      <c r="F15" s="3"/>
      <c r="G15" s="2">
        <v>38350</v>
      </c>
      <c r="H15" s="4">
        <f t="shared" si="10"/>
        <v>460200</v>
      </c>
      <c r="I15" s="1">
        <f t="shared" si="0"/>
        <v>19175</v>
      </c>
      <c r="J15" s="1">
        <v>1560</v>
      </c>
      <c r="K15" s="1">
        <f t="shared" si="1"/>
        <v>800</v>
      </c>
      <c r="L15" s="5">
        <f t="shared" si="2"/>
        <v>10546.25</v>
      </c>
      <c r="M15" s="1">
        <v>400</v>
      </c>
      <c r="N15" s="1">
        <v>600</v>
      </c>
      <c r="O15" s="1">
        <f t="shared" si="3"/>
        <v>6828.75</v>
      </c>
      <c r="P15" s="6">
        <v>10000</v>
      </c>
      <c r="Q15" s="7">
        <f t="shared" si="4"/>
        <v>470200</v>
      </c>
      <c r="R15" s="8">
        <v>9360</v>
      </c>
      <c r="S15" s="8">
        <f t="shared" si="11"/>
        <v>66990</v>
      </c>
      <c r="T15" s="9"/>
      <c r="U15" s="9">
        <f t="shared" si="6"/>
        <v>9600</v>
      </c>
      <c r="V15" s="9" t="e">
        <f>VLOOKUP(B15,'[1]Computation TDS Final'!B$7:W$158,22,0)</f>
        <v>#N/A</v>
      </c>
      <c r="W15" s="9" t="e">
        <f>VLOOKUP(B15,'[1]Computation TDS Final'!B$7:X$158,23,0)</f>
        <v>#N/A</v>
      </c>
      <c r="X15" s="9">
        <v>0</v>
      </c>
      <c r="Y15" s="10" t="e">
        <f t="shared" si="7"/>
        <v>#N/A</v>
      </c>
      <c r="Z15" s="9">
        <f>77000+10000</f>
        <v>87000</v>
      </c>
      <c r="AA15" s="9">
        <v>0</v>
      </c>
      <c r="AB15" s="11" t="e">
        <f t="shared" si="8"/>
        <v>#N/A</v>
      </c>
      <c r="AC15" s="12" t="e">
        <f t="shared" si="9"/>
        <v>#N/A</v>
      </c>
      <c r="AD15" s="40"/>
      <c r="AE15" s="40" t="e">
        <f>VLOOKUP(B15,[2]Sheet1!A$2:K$19,11,0)*11</f>
        <v>#N/A</v>
      </c>
      <c r="AF15" s="40"/>
      <c r="AG15" s="51">
        <v>9693.4541666666682</v>
      </c>
      <c r="AH15" s="38" t="e">
        <f t="shared" si="14"/>
        <v>#N/A</v>
      </c>
      <c r="AI15" s="38"/>
      <c r="AL15" s="32">
        <v>7500</v>
      </c>
      <c r="AM15" s="32">
        <v>12</v>
      </c>
      <c r="AN15" s="32">
        <v>1917.5</v>
      </c>
      <c r="AO15" s="33">
        <v>126555</v>
      </c>
      <c r="AP15" s="33">
        <v>66990</v>
      </c>
      <c r="AQ15" s="33">
        <v>92040</v>
      </c>
      <c r="AR15" s="34"/>
      <c r="AS15" s="33">
        <v>66990</v>
      </c>
      <c r="AZ15" s="55">
        <f t="shared" si="12"/>
        <v>450840</v>
      </c>
      <c r="BA15" t="e">
        <f t="shared" si="13"/>
        <v>#N/A</v>
      </c>
    </row>
    <row r="16" spans="1:53" ht="15.75" thickBot="1">
      <c r="A16" s="1" t="s">
        <v>44</v>
      </c>
      <c r="B16" s="1" t="s">
        <v>44</v>
      </c>
      <c r="C16" s="1" t="s">
        <v>44</v>
      </c>
      <c r="D16" s="2">
        <v>12</v>
      </c>
      <c r="E16" s="2">
        <v>40000</v>
      </c>
      <c r="F16" s="13">
        <v>10000</v>
      </c>
      <c r="G16" s="2">
        <v>50000</v>
      </c>
      <c r="H16" s="4">
        <f t="shared" si="10"/>
        <v>600000</v>
      </c>
      <c r="I16" s="1">
        <f t="shared" si="0"/>
        <v>25000</v>
      </c>
      <c r="J16" s="1">
        <v>0</v>
      </c>
      <c r="K16" s="1">
        <f t="shared" si="1"/>
        <v>800</v>
      </c>
      <c r="L16" s="5">
        <f t="shared" si="2"/>
        <v>13750.000000000002</v>
      </c>
      <c r="M16" s="1">
        <v>400</v>
      </c>
      <c r="N16" s="1">
        <v>600</v>
      </c>
      <c r="O16" s="1">
        <f t="shared" si="3"/>
        <v>9450</v>
      </c>
      <c r="P16" s="6"/>
      <c r="Q16" s="7">
        <f t="shared" si="4"/>
        <v>600000</v>
      </c>
      <c r="R16" s="8">
        <v>0</v>
      </c>
      <c r="S16" s="8">
        <f t="shared" si="11"/>
        <v>0</v>
      </c>
      <c r="T16" s="9"/>
      <c r="U16" s="9">
        <f t="shared" si="6"/>
        <v>9600</v>
      </c>
      <c r="V16" s="9">
        <v>2400</v>
      </c>
      <c r="W16" s="9">
        <v>7200</v>
      </c>
      <c r="X16" s="9">
        <v>56000</v>
      </c>
      <c r="Y16" s="10">
        <f t="shared" si="7"/>
        <v>524800</v>
      </c>
      <c r="Z16" s="9">
        <v>100000</v>
      </c>
      <c r="AA16" s="9">
        <v>15000</v>
      </c>
      <c r="AB16" s="11">
        <f t="shared" si="8"/>
        <v>409800</v>
      </c>
      <c r="AC16" s="12">
        <f t="shared" si="9"/>
        <v>23669.4</v>
      </c>
      <c r="AD16" s="40"/>
      <c r="AE16" s="40" t="e">
        <f>VLOOKUP(B16,[2]Sheet1!A$2:K$19,11,0)*11</f>
        <v>#N/A</v>
      </c>
      <c r="AF16" s="40"/>
      <c r="AG16" s="51">
        <v>22249.333333333332</v>
      </c>
      <c r="AH16" s="38">
        <f t="shared" si="14"/>
        <v>1420.0666666666693</v>
      </c>
      <c r="AI16" s="38"/>
      <c r="AL16" s="32"/>
      <c r="AM16" s="32"/>
      <c r="AN16" s="32">
        <v>2500</v>
      </c>
      <c r="AO16" s="33">
        <v>0</v>
      </c>
      <c r="AP16" s="33">
        <v>0</v>
      </c>
      <c r="AQ16" s="33">
        <v>120000</v>
      </c>
      <c r="AR16" s="34"/>
      <c r="AS16" s="33">
        <v>0</v>
      </c>
      <c r="AZ16" s="55">
        <f t="shared" si="12"/>
        <v>600000</v>
      </c>
      <c r="BA16">
        <f t="shared" si="13"/>
        <v>19200</v>
      </c>
    </row>
    <row r="17" spans="1:53" ht="15.75" thickBot="1">
      <c r="A17" s="1" t="s">
        <v>44</v>
      </c>
      <c r="B17" s="1" t="s">
        <v>44</v>
      </c>
      <c r="C17" s="1" t="s">
        <v>44</v>
      </c>
      <c r="D17" s="2">
        <v>12</v>
      </c>
      <c r="E17" s="2">
        <v>40000</v>
      </c>
      <c r="F17" s="13">
        <v>10000</v>
      </c>
      <c r="G17" s="2">
        <v>50000</v>
      </c>
      <c r="H17" s="4">
        <f t="shared" si="10"/>
        <v>600000</v>
      </c>
      <c r="I17" s="1">
        <f t="shared" si="0"/>
        <v>25000</v>
      </c>
      <c r="J17" s="1">
        <v>0</v>
      </c>
      <c r="K17" s="1">
        <f t="shared" si="1"/>
        <v>800</v>
      </c>
      <c r="L17" s="5">
        <f t="shared" si="2"/>
        <v>13750.000000000002</v>
      </c>
      <c r="M17" s="1">
        <v>400</v>
      </c>
      <c r="N17" s="1">
        <v>600</v>
      </c>
      <c r="O17" s="1">
        <f t="shared" si="3"/>
        <v>9450</v>
      </c>
      <c r="P17" s="6"/>
      <c r="Q17" s="7">
        <f t="shared" si="4"/>
        <v>600000</v>
      </c>
      <c r="R17" s="8">
        <v>0</v>
      </c>
      <c r="S17" s="8">
        <f t="shared" si="11"/>
        <v>0</v>
      </c>
      <c r="T17" s="9"/>
      <c r="U17" s="9">
        <f t="shared" si="6"/>
        <v>9600</v>
      </c>
      <c r="V17" s="9" t="e">
        <f>VLOOKUP(B17,'[1]Computation TDS Final'!B$7:W$158,22,0)</f>
        <v>#N/A</v>
      </c>
      <c r="W17" s="9" t="e">
        <f>VLOOKUP(B17,'[1]Computation TDS Final'!B$7:X$158,23,0)</f>
        <v>#N/A</v>
      </c>
      <c r="X17" s="9">
        <v>59000</v>
      </c>
      <c r="Y17" s="10" t="e">
        <f t="shared" si="7"/>
        <v>#N/A</v>
      </c>
      <c r="Z17" s="9">
        <v>100000</v>
      </c>
      <c r="AA17" s="9">
        <v>15000</v>
      </c>
      <c r="AB17" s="11" t="e">
        <f t="shared" si="8"/>
        <v>#N/A</v>
      </c>
      <c r="AC17" s="12" t="e">
        <f t="shared" si="9"/>
        <v>#N/A</v>
      </c>
      <c r="AD17" s="40"/>
      <c r="AE17" s="40" t="e">
        <f>VLOOKUP(B17,[2]Sheet1!A$2:K$19,11,0)*11</f>
        <v>#N/A</v>
      </c>
      <c r="AF17" s="40"/>
      <c r="AG17" s="51">
        <v>22523.500000000004</v>
      </c>
      <c r="AH17" s="38" t="e">
        <f t="shared" si="14"/>
        <v>#N/A</v>
      </c>
      <c r="AI17" s="38"/>
      <c r="AL17" s="32"/>
      <c r="AM17" s="32"/>
      <c r="AN17" s="32">
        <v>2500</v>
      </c>
      <c r="AO17" s="33">
        <v>0</v>
      </c>
      <c r="AP17" s="33">
        <v>0</v>
      </c>
      <c r="AQ17" s="33">
        <v>120000</v>
      </c>
      <c r="AR17" s="34"/>
      <c r="AS17" s="33">
        <v>0</v>
      </c>
      <c r="AZ17" s="55">
        <f t="shared" si="12"/>
        <v>600000</v>
      </c>
      <c r="BA17" t="e">
        <f t="shared" si="13"/>
        <v>#N/A</v>
      </c>
    </row>
    <row r="18" spans="1:53" ht="15.75" thickBot="1">
      <c r="A18" s="1" t="s">
        <v>44</v>
      </c>
      <c r="B18" s="1" t="s">
        <v>44</v>
      </c>
      <c r="C18" s="1" t="s">
        <v>44</v>
      </c>
      <c r="D18" s="2">
        <v>12</v>
      </c>
      <c r="E18" s="2">
        <v>40000</v>
      </c>
      <c r="F18" s="13">
        <v>10000</v>
      </c>
      <c r="G18" s="2">
        <v>50000</v>
      </c>
      <c r="H18" s="4">
        <f t="shared" si="10"/>
        <v>600000</v>
      </c>
      <c r="I18" s="1">
        <f t="shared" si="0"/>
        <v>25000</v>
      </c>
      <c r="J18" s="1">
        <v>0</v>
      </c>
      <c r="K18" s="1">
        <f t="shared" si="1"/>
        <v>800</v>
      </c>
      <c r="L18" s="5">
        <f t="shared" si="2"/>
        <v>13750.000000000002</v>
      </c>
      <c r="M18" s="1">
        <v>400</v>
      </c>
      <c r="N18" s="1">
        <v>600</v>
      </c>
      <c r="O18" s="1">
        <f t="shared" si="3"/>
        <v>9450</v>
      </c>
      <c r="P18" s="6"/>
      <c r="Q18" s="7">
        <f t="shared" si="4"/>
        <v>600000</v>
      </c>
      <c r="R18" s="8">
        <v>0</v>
      </c>
      <c r="S18" s="8">
        <f t="shared" si="11"/>
        <v>0</v>
      </c>
      <c r="T18" s="9"/>
      <c r="U18" s="9">
        <f t="shared" si="6"/>
        <v>9600</v>
      </c>
      <c r="V18" s="9" t="e">
        <f>VLOOKUP(B18,'[1]Computation TDS Final'!B$7:W$158,22,0)</f>
        <v>#N/A</v>
      </c>
      <c r="W18" s="9" t="e">
        <f>VLOOKUP(B18,'[1]Computation TDS Final'!B$7:X$158,23,0)</f>
        <v>#N/A</v>
      </c>
      <c r="X18" s="9">
        <v>45000</v>
      </c>
      <c r="Y18" s="10" t="e">
        <f t="shared" si="7"/>
        <v>#N/A</v>
      </c>
      <c r="Z18" s="9">
        <v>100000</v>
      </c>
      <c r="AA18" s="9">
        <v>15000</v>
      </c>
      <c r="AB18" s="11" t="e">
        <f t="shared" si="8"/>
        <v>#N/A</v>
      </c>
      <c r="AC18" s="12" t="e">
        <f t="shared" si="9"/>
        <v>#N/A</v>
      </c>
      <c r="AD18" s="40"/>
      <c r="AE18" s="40" t="e">
        <f>VLOOKUP(B18,[2]Sheet1!A$2:K$19,11,0)*11</f>
        <v>#N/A</v>
      </c>
      <c r="AF18" s="40"/>
      <c r="AG18" s="51">
        <v>22371.031666666669</v>
      </c>
      <c r="AH18" s="38" t="e">
        <f t="shared" si="14"/>
        <v>#N/A</v>
      </c>
      <c r="AI18" s="38" t="s">
        <v>0</v>
      </c>
      <c r="AL18" s="32"/>
      <c r="AM18" s="32"/>
      <c r="AN18" s="32">
        <v>2500</v>
      </c>
      <c r="AO18" s="33">
        <v>0</v>
      </c>
      <c r="AP18" s="33">
        <v>0</v>
      </c>
      <c r="AQ18" s="33">
        <v>120000</v>
      </c>
      <c r="AR18" s="34"/>
      <c r="AS18" s="33">
        <v>0</v>
      </c>
      <c r="AZ18" s="55">
        <f t="shared" si="12"/>
        <v>600000</v>
      </c>
      <c r="BA18" t="e">
        <f t="shared" si="13"/>
        <v>#N/A</v>
      </c>
    </row>
    <row r="19" spans="1:53">
      <c r="A19" s="1" t="s">
        <v>44</v>
      </c>
      <c r="B19" s="1" t="s">
        <v>44</v>
      </c>
      <c r="C19" s="1" t="s">
        <v>44</v>
      </c>
      <c r="D19" s="2">
        <v>12</v>
      </c>
      <c r="E19" s="2">
        <v>40000</v>
      </c>
      <c r="F19" s="13">
        <v>10000</v>
      </c>
      <c r="G19" s="2">
        <v>50000</v>
      </c>
      <c r="H19" s="4">
        <f t="shared" si="10"/>
        <v>600000</v>
      </c>
      <c r="I19" s="1">
        <f t="shared" si="0"/>
        <v>25000</v>
      </c>
      <c r="J19" s="1">
        <v>0</v>
      </c>
      <c r="K19" s="1">
        <f t="shared" si="1"/>
        <v>800</v>
      </c>
      <c r="L19" s="5">
        <f t="shared" si="2"/>
        <v>13750.000000000002</v>
      </c>
      <c r="M19" s="1">
        <v>400</v>
      </c>
      <c r="N19" s="1">
        <v>600</v>
      </c>
      <c r="O19" s="1">
        <f t="shared" si="3"/>
        <v>9450</v>
      </c>
      <c r="P19" s="6"/>
      <c r="Q19" s="7">
        <f t="shared" si="4"/>
        <v>600000</v>
      </c>
      <c r="R19" s="8">
        <v>0</v>
      </c>
      <c r="S19" s="8">
        <f t="shared" si="11"/>
        <v>0</v>
      </c>
      <c r="T19" s="9"/>
      <c r="U19" s="9">
        <f t="shared" si="6"/>
        <v>9600</v>
      </c>
      <c r="V19" s="9" t="e">
        <f>VLOOKUP(B19,'[1]Computation TDS Final'!B$7:W$158,22,0)</f>
        <v>#N/A</v>
      </c>
      <c r="W19" s="9" t="e">
        <f>VLOOKUP(B19,'[1]Computation TDS Final'!B$7:X$158,23,0)</f>
        <v>#N/A</v>
      </c>
      <c r="X19" s="9">
        <v>55000</v>
      </c>
      <c r="Y19" s="10" t="e">
        <f t="shared" si="7"/>
        <v>#N/A</v>
      </c>
      <c r="Z19" s="9">
        <v>100000</v>
      </c>
      <c r="AA19" s="9">
        <v>12715</v>
      </c>
      <c r="AB19" s="11" t="e">
        <f t="shared" si="8"/>
        <v>#N/A</v>
      </c>
      <c r="AC19" s="12" t="e">
        <f t="shared" si="9"/>
        <v>#N/A</v>
      </c>
      <c r="AD19" s="40"/>
      <c r="AE19" s="40" t="e">
        <f>VLOOKUP(B19,[2]Sheet1!A$2:K$19,11,0)*11</f>
        <v>#N/A</v>
      </c>
      <c r="AF19" s="40"/>
      <c r="AG19" s="51">
        <v>22959.629166666662</v>
      </c>
      <c r="AH19" s="38" t="e">
        <f t="shared" si="14"/>
        <v>#N/A</v>
      </c>
      <c r="AI19" s="38"/>
      <c r="AL19" s="32"/>
      <c r="AM19" s="32"/>
      <c r="AN19" s="32">
        <v>2500</v>
      </c>
      <c r="AO19" s="33">
        <v>0</v>
      </c>
      <c r="AP19" s="33">
        <v>0</v>
      </c>
      <c r="AQ19" s="33">
        <v>120000</v>
      </c>
      <c r="AR19" s="34"/>
      <c r="AS19" s="33">
        <v>0</v>
      </c>
      <c r="AZ19" s="55">
        <f t="shared" si="12"/>
        <v>600000</v>
      </c>
      <c r="BA19" t="e">
        <f t="shared" si="13"/>
        <v>#N/A</v>
      </c>
    </row>
    <row r="20" spans="1:53">
      <c r="A20" s="1" t="s">
        <v>44</v>
      </c>
      <c r="B20" s="1" t="s">
        <v>44</v>
      </c>
      <c r="C20" s="1" t="s">
        <v>44</v>
      </c>
      <c r="D20" s="16">
        <v>11</v>
      </c>
      <c r="E20" s="16"/>
      <c r="F20" s="14"/>
      <c r="G20" s="16">
        <v>27000</v>
      </c>
      <c r="H20" s="4">
        <f t="shared" si="10"/>
        <v>297000</v>
      </c>
      <c r="I20" s="1">
        <f t="shared" si="0"/>
        <v>13500</v>
      </c>
      <c r="J20" s="1">
        <v>0</v>
      </c>
      <c r="K20" s="1">
        <f t="shared" si="1"/>
        <v>800</v>
      </c>
      <c r="L20" s="5">
        <f t="shared" si="2"/>
        <v>7425.0000000000009</v>
      </c>
      <c r="M20" s="1">
        <v>400</v>
      </c>
      <c r="N20" s="1">
        <v>600</v>
      </c>
      <c r="O20" s="1">
        <f t="shared" si="3"/>
        <v>4275</v>
      </c>
      <c r="P20" s="6">
        <v>0</v>
      </c>
      <c r="Q20" s="7">
        <f t="shared" si="4"/>
        <v>297000</v>
      </c>
      <c r="R20" s="8">
        <v>0</v>
      </c>
      <c r="S20" s="8">
        <f t="shared" si="11"/>
        <v>0</v>
      </c>
      <c r="T20" s="9"/>
      <c r="U20" s="9">
        <f t="shared" si="6"/>
        <v>8800</v>
      </c>
      <c r="V20" s="9">
        <v>4800</v>
      </c>
      <c r="W20" s="9">
        <v>7200</v>
      </c>
      <c r="X20" s="9">
        <v>36865</v>
      </c>
      <c r="Y20" s="10">
        <f t="shared" si="7"/>
        <v>239335</v>
      </c>
      <c r="Z20" s="17">
        <f>17035+12000+4974+56268</f>
        <v>90277</v>
      </c>
      <c r="AA20" s="17">
        <v>8481</v>
      </c>
      <c r="AB20" s="11">
        <f t="shared" si="8"/>
        <v>140577</v>
      </c>
      <c r="AC20" s="12">
        <f t="shared" si="9"/>
        <v>0</v>
      </c>
      <c r="AD20" s="40"/>
      <c r="AE20" s="40">
        <v>0</v>
      </c>
      <c r="AF20" s="40"/>
      <c r="AG20" s="51" t="e">
        <v>#N/A</v>
      </c>
      <c r="AH20" s="38">
        <v>0</v>
      </c>
      <c r="AI20" s="38"/>
      <c r="AL20" s="35"/>
      <c r="AM20" s="35"/>
      <c r="AN20" s="35"/>
      <c r="AO20" s="36"/>
      <c r="AP20" s="36"/>
      <c r="AQ20" s="36"/>
      <c r="AR20" s="37"/>
      <c r="AS20" s="36"/>
    </row>
    <row r="21" spans="1:53" ht="15.75" thickBot="1">
      <c r="A21" s="1" t="s">
        <v>44</v>
      </c>
      <c r="B21" s="1" t="s">
        <v>44</v>
      </c>
      <c r="C21" s="1" t="s">
        <v>44</v>
      </c>
      <c r="D21" s="41">
        <v>12</v>
      </c>
      <c r="E21" s="41"/>
      <c r="F21" s="28"/>
      <c r="G21" s="41"/>
      <c r="H21" s="42"/>
      <c r="I21" s="43"/>
      <c r="J21" s="43"/>
      <c r="K21" s="43"/>
      <c r="L21" s="44"/>
      <c r="M21" s="43"/>
      <c r="N21" s="43"/>
      <c r="O21" s="43"/>
      <c r="P21" s="45"/>
      <c r="Q21" s="46"/>
      <c r="R21" s="47"/>
      <c r="S21" s="47"/>
      <c r="T21" s="48"/>
      <c r="U21" s="48"/>
      <c r="V21" s="48"/>
      <c r="W21" s="48"/>
      <c r="X21" s="48"/>
      <c r="Y21" s="49"/>
      <c r="Z21" s="48"/>
      <c r="AA21" s="48"/>
      <c r="AB21" s="50"/>
      <c r="AC21" s="40">
        <v>0</v>
      </c>
      <c r="AD21" s="40"/>
      <c r="AE21" s="40" t="e">
        <f>VLOOKUP(B21,[2]Sheet1!A$2:K$19,11,0)*11</f>
        <v>#N/A</v>
      </c>
      <c r="AF21" s="40"/>
      <c r="AG21" s="51">
        <v>1054</v>
      </c>
      <c r="AH21" s="38">
        <v>0</v>
      </c>
      <c r="AI21" s="38"/>
      <c r="AL21" s="35"/>
      <c r="AM21" s="35"/>
      <c r="AN21" s="35"/>
      <c r="AO21" s="36"/>
      <c r="AP21" s="36"/>
      <c r="AQ21" s="36"/>
      <c r="AR21" s="37"/>
      <c r="AS21" s="36"/>
    </row>
    <row r="22" spans="1:53" ht="15.75" thickBot="1">
      <c r="A22" s="1" t="s">
        <v>44</v>
      </c>
      <c r="B22" s="1" t="s">
        <v>44</v>
      </c>
      <c r="C22" s="1" t="s">
        <v>44</v>
      </c>
      <c r="D22" s="2">
        <v>9</v>
      </c>
      <c r="E22" s="2">
        <v>19838</v>
      </c>
      <c r="F22" s="3"/>
      <c r="G22" s="2">
        <v>19838</v>
      </c>
      <c r="H22" s="4">
        <f t="shared" ref="H22:H23" si="15">G22*D22</f>
        <v>178542</v>
      </c>
      <c r="I22" s="1">
        <f t="shared" ref="I22:I23" si="16">G22*50%</f>
        <v>9919</v>
      </c>
      <c r="J22" s="1">
        <v>780</v>
      </c>
      <c r="K22" s="1">
        <f t="shared" ref="K22:K23" si="17">IF(G22&lt;6500,400,IF((G22-I22-J22)&lt;400,300,IF((G22-I22-J22)&lt;500,400,IF((G22-I22-J22)&lt;600,500,IF((G22-I22-J22)&lt;700,600,IF((G22-I22-J22)&lt;800,700,800))))))</f>
        <v>800</v>
      </c>
      <c r="L22" s="5">
        <f t="shared" ref="L22:L23" si="18">IF(I22&gt;4250,I22*55%,I22*40%)</f>
        <v>5455.4500000000007</v>
      </c>
      <c r="M22" s="1">
        <v>0</v>
      </c>
      <c r="N22" s="1">
        <v>0</v>
      </c>
      <c r="O22" s="1">
        <f t="shared" ref="O22:O23" si="19">G22-SUM(I22:N22)+J22</f>
        <v>3663.5499999999993</v>
      </c>
      <c r="P22" s="6"/>
      <c r="Q22" s="7">
        <f t="shared" ref="Q22:Q23" si="20">P22+H22</f>
        <v>178542</v>
      </c>
      <c r="R22" s="8">
        <f>+J22*D22</f>
        <v>7020</v>
      </c>
      <c r="S22" s="8">
        <f t="shared" ref="S22:S23" si="21">AS22</f>
        <v>0</v>
      </c>
      <c r="T22" s="9"/>
      <c r="U22" s="9">
        <f t="shared" ref="U22:U23" si="22">K22*D22</f>
        <v>7200</v>
      </c>
      <c r="V22" s="9">
        <v>0</v>
      </c>
      <c r="W22" s="9">
        <v>0</v>
      </c>
      <c r="X22" s="9">
        <v>0</v>
      </c>
      <c r="Y22" s="10">
        <f t="shared" ref="Y22:Y23" si="23">Q22-SUM(R22:X22)</f>
        <v>164322</v>
      </c>
      <c r="Z22" s="9"/>
      <c r="AA22" s="9"/>
      <c r="AB22" s="11">
        <f t="shared" ref="AB22:AB23" si="24">Y22-Z22-AA22</f>
        <v>164322</v>
      </c>
      <c r="AC22" s="12">
        <f t="shared" ref="AC22:AC23" si="25">IF(AB22&lt;180000,0,IF(AB22&lt;500000,(AB22-180000)*10%,IF(AB22&lt;800000,(32000+(AB22-500000)*20%),(92000+((AB22-800000)*30%)))))*103%</f>
        <v>0</v>
      </c>
      <c r="AD22" s="40"/>
      <c r="AE22" s="40" t="e">
        <f>VLOOKUP(B22,[2]Sheet1!A$2:K$19,11,0)*11</f>
        <v>#N/A</v>
      </c>
      <c r="AF22" s="40"/>
      <c r="AG22" s="51" t="e">
        <v>#N/A</v>
      </c>
      <c r="AH22" s="38">
        <v>0</v>
      </c>
      <c r="AI22" s="38"/>
      <c r="AL22" s="32"/>
      <c r="AM22" s="32"/>
      <c r="AN22" s="32">
        <v>1717.5</v>
      </c>
      <c r="AO22" s="33">
        <v>0</v>
      </c>
      <c r="AP22" s="33">
        <v>0</v>
      </c>
      <c r="AQ22" s="33">
        <v>82440</v>
      </c>
      <c r="AR22" s="34"/>
      <c r="AS22" s="33">
        <v>0</v>
      </c>
    </row>
    <row r="23" spans="1:53" ht="15.75" thickBot="1">
      <c r="A23" s="1" t="s">
        <v>44</v>
      </c>
      <c r="B23" s="1" t="s">
        <v>44</v>
      </c>
      <c r="C23" s="1" t="s">
        <v>44</v>
      </c>
      <c r="D23" s="2">
        <v>9</v>
      </c>
      <c r="E23" s="2">
        <v>24700</v>
      </c>
      <c r="F23" s="3"/>
      <c r="G23" s="2">
        <v>24700</v>
      </c>
      <c r="H23" s="4">
        <f t="shared" si="15"/>
        <v>222300</v>
      </c>
      <c r="I23" s="1">
        <f t="shared" si="16"/>
        <v>12350</v>
      </c>
      <c r="J23" s="1">
        <v>780</v>
      </c>
      <c r="K23" s="1">
        <f t="shared" si="17"/>
        <v>800</v>
      </c>
      <c r="L23" s="5">
        <f t="shared" si="18"/>
        <v>6792.5000000000009</v>
      </c>
      <c r="M23" s="1">
        <v>0</v>
      </c>
      <c r="N23" s="1">
        <v>0</v>
      </c>
      <c r="O23" s="1">
        <f t="shared" si="19"/>
        <v>4757.5</v>
      </c>
      <c r="P23" s="6"/>
      <c r="Q23" s="7">
        <f t="shared" si="20"/>
        <v>222300</v>
      </c>
      <c r="R23" s="8">
        <f t="shared" ref="R23:R24" si="26">+J23*D23</f>
        <v>7020</v>
      </c>
      <c r="S23" s="8">
        <f t="shared" si="21"/>
        <v>0</v>
      </c>
      <c r="T23" s="9"/>
      <c r="U23" s="9">
        <f t="shared" si="22"/>
        <v>7200</v>
      </c>
      <c r="V23" s="9">
        <v>0</v>
      </c>
      <c r="W23" s="9">
        <v>0</v>
      </c>
      <c r="X23" s="9">
        <v>0</v>
      </c>
      <c r="Y23" s="10">
        <f t="shared" si="23"/>
        <v>208080</v>
      </c>
      <c r="Z23" s="9">
        <f>3025+5000+10000</f>
        <v>18025</v>
      </c>
      <c r="AA23" s="9"/>
      <c r="AB23" s="11">
        <f t="shared" si="24"/>
        <v>190055</v>
      </c>
      <c r="AC23" s="12">
        <f t="shared" si="25"/>
        <v>1035.665</v>
      </c>
      <c r="AD23" s="40"/>
      <c r="AE23" s="40" t="e">
        <f>VLOOKUP(B23,[2]Sheet1!A$2:K$19,11,0)*11</f>
        <v>#N/A</v>
      </c>
      <c r="AF23" s="40"/>
      <c r="AG23" s="51" t="e">
        <v>#N/A</v>
      </c>
      <c r="AH23" s="38">
        <v>1036</v>
      </c>
      <c r="AI23" s="38"/>
      <c r="AL23" s="32"/>
      <c r="AM23" s="32"/>
      <c r="AN23" s="32">
        <v>1717.5</v>
      </c>
      <c r="AO23" s="33">
        <v>0</v>
      </c>
      <c r="AP23" s="33">
        <v>0</v>
      </c>
      <c r="AQ23" s="33">
        <v>82440</v>
      </c>
      <c r="AR23" s="34"/>
      <c r="AS23" s="33">
        <v>0</v>
      </c>
      <c r="AZ23" s="55">
        <f>H23-R23</f>
        <v>215280</v>
      </c>
      <c r="BA23">
        <f>SUM(R23,S23,U23,V23,W23)</f>
        <v>14220</v>
      </c>
    </row>
    <row r="24" spans="1:53" ht="15.75" thickBot="1">
      <c r="A24" s="1" t="s">
        <v>44</v>
      </c>
      <c r="B24" s="1" t="s">
        <v>44</v>
      </c>
      <c r="C24" s="1" t="s">
        <v>44</v>
      </c>
      <c r="D24" s="2">
        <v>9</v>
      </c>
      <c r="E24" s="2">
        <v>20000</v>
      </c>
      <c r="F24" s="3"/>
      <c r="G24" s="2">
        <v>20000</v>
      </c>
      <c r="H24" s="4">
        <f t="shared" ref="H24" si="27">G24*D24</f>
        <v>180000</v>
      </c>
      <c r="I24" s="1">
        <f t="shared" ref="I24" si="28">G24*50%</f>
        <v>10000</v>
      </c>
      <c r="J24" s="1">
        <v>780</v>
      </c>
      <c r="K24" s="1">
        <f t="shared" ref="K24" si="29">IF(G24&lt;6500,400,IF((G24-I24-J24)&lt;400,300,IF((G24-I24-J24)&lt;500,400,IF((G24-I24-J24)&lt;600,500,IF((G24-I24-J24)&lt;700,600,IF((G24-I24-J24)&lt;800,700,800))))))</f>
        <v>800</v>
      </c>
      <c r="L24" s="5">
        <f t="shared" ref="L24" si="30">IF(I24&gt;4250,I24*55%,I24*40%)</f>
        <v>5500</v>
      </c>
      <c r="M24" s="1">
        <v>0</v>
      </c>
      <c r="N24" s="1">
        <v>0</v>
      </c>
      <c r="O24" s="1">
        <f t="shared" ref="O24" si="31">G24-SUM(I24:N24)+J24</f>
        <v>3700</v>
      </c>
      <c r="P24" s="6"/>
      <c r="Q24" s="7">
        <f t="shared" ref="Q24" si="32">P24+H24</f>
        <v>180000</v>
      </c>
      <c r="R24" s="8">
        <f t="shared" si="26"/>
        <v>7020</v>
      </c>
      <c r="S24" s="8">
        <f t="shared" ref="S24" si="33">AS24</f>
        <v>0</v>
      </c>
      <c r="T24" s="9"/>
      <c r="U24" s="9">
        <f t="shared" ref="U24" si="34">K24*D24</f>
        <v>7200</v>
      </c>
      <c r="V24" s="9">
        <v>0</v>
      </c>
      <c r="W24" s="9">
        <v>0</v>
      </c>
      <c r="X24" s="9">
        <v>0</v>
      </c>
      <c r="Y24" s="10">
        <f t="shared" ref="Y24" si="35">Q24-SUM(R24:X24)</f>
        <v>165780</v>
      </c>
      <c r="Z24" s="9"/>
      <c r="AA24" s="9"/>
      <c r="AB24" s="11">
        <f t="shared" ref="AB24" si="36">Y24-Z24-AA24</f>
        <v>165780</v>
      </c>
      <c r="AC24" s="12">
        <f t="shared" ref="AC24" si="37">IF(AB24&lt;180000,0,IF(AB24&lt;500000,(AB24-180000)*10%,IF(AB24&lt;800000,(32000+(AB24-500000)*20%),(92000+((AB24-800000)*30%)))))*103%</f>
        <v>0</v>
      </c>
      <c r="AD24" s="40"/>
      <c r="AE24" s="40" t="e">
        <f>VLOOKUP(B24,[2]Sheet1!A$2:K$19,11,0)*11</f>
        <v>#N/A</v>
      </c>
      <c r="AF24" s="40"/>
      <c r="AG24" s="51" t="e">
        <v>#N/A</v>
      </c>
      <c r="AH24" s="38">
        <v>0</v>
      </c>
      <c r="AI24" s="38"/>
      <c r="AL24" s="32"/>
      <c r="AM24" s="32"/>
      <c r="AN24" s="32">
        <v>1717.5</v>
      </c>
      <c r="AO24" s="33">
        <v>0</v>
      </c>
      <c r="AP24" s="33">
        <v>0</v>
      </c>
      <c r="AQ24" s="33">
        <v>82440</v>
      </c>
      <c r="AR24" s="34"/>
      <c r="AS24" s="33">
        <v>0</v>
      </c>
    </row>
    <row r="25" spans="1:53" ht="15.75" thickBot="1">
      <c r="A25" s="1" t="s">
        <v>44</v>
      </c>
      <c r="B25" s="1" t="s">
        <v>44</v>
      </c>
      <c r="C25" s="1" t="s">
        <v>44</v>
      </c>
      <c r="D25" s="2">
        <v>11</v>
      </c>
      <c r="E25" s="2"/>
      <c r="F25" s="3"/>
      <c r="G25" s="2">
        <v>20000</v>
      </c>
      <c r="H25" s="4">
        <f t="shared" ref="H25" si="38">G25*D25</f>
        <v>220000</v>
      </c>
      <c r="I25" s="1">
        <f t="shared" ref="I25" si="39">G25*50%</f>
        <v>10000</v>
      </c>
      <c r="J25" s="1">
        <v>780</v>
      </c>
      <c r="K25" s="1">
        <f t="shared" ref="K25" si="40">IF(G25&lt;6500,400,IF((G25-I25-J25)&lt;400,300,IF((G25-I25-J25)&lt;500,400,IF((G25-I25-J25)&lt;600,500,IF((G25-I25-J25)&lt;700,600,IF((G25-I25-J25)&lt;800,700,800))))))</f>
        <v>800</v>
      </c>
      <c r="L25" s="5">
        <f t="shared" ref="L25" si="41">IF(I25&gt;4250,I25*55%,I25*40%)</f>
        <v>5500</v>
      </c>
      <c r="M25" s="1">
        <v>0</v>
      </c>
      <c r="N25" s="1">
        <v>0</v>
      </c>
      <c r="O25" s="1">
        <f t="shared" ref="O25" si="42">G25-SUM(I25:N25)+J25</f>
        <v>3700</v>
      </c>
      <c r="P25" s="6"/>
      <c r="Q25" s="7">
        <f t="shared" ref="Q25" si="43">P25+H25</f>
        <v>220000</v>
      </c>
      <c r="R25" s="8">
        <f t="shared" ref="R25" si="44">+J25*D25</f>
        <v>8580</v>
      </c>
      <c r="S25" s="8">
        <f t="shared" ref="S25" si="45">AS25</f>
        <v>0</v>
      </c>
      <c r="T25" s="9"/>
      <c r="U25" s="9">
        <f t="shared" ref="U25" si="46">K25*D25</f>
        <v>8800</v>
      </c>
      <c r="V25" s="9">
        <v>0</v>
      </c>
      <c r="W25" s="9">
        <v>0</v>
      </c>
      <c r="X25" s="9">
        <v>0</v>
      </c>
      <c r="Y25" s="10">
        <f t="shared" ref="Y25" si="47">Q25-SUM(R25:X25)</f>
        <v>202620</v>
      </c>
      <c r="Z25" s="9"/>
      <c r="AA25" s="9"/>
      <c r="AB25" s="11">
        <f t="shared" ref="AB25" si="48">Y25-Z25-AA25</f>
        <v>202620</v>
      </c>
      <c r="AC25" s="12">
        <f t="shared" ref="AC25" si="49">IF(AB25&lt;180000,0,IF(AB25&lt;500000,(AB25-180000)*10%,IF(AB25&lt;800000,(32000+(AB25-500000)*20%),(92000+((AB25-800000)*30%)))))*103%</f>
        <v>2329.86</v>
      </c>
      <c r="AD25" s="40"/>
      <c r="AE25" s="40" t="e">
        <f>VLOOKUP(B25,[2]Sheet1!A$2:K$19,11,0)*11</f>
        <v>#N/A</v>
      </c>
      <c r="AF25" s="40"/>
      <c r="AG25" s="51" t="e">
        <v>#N/A</v>
      </c>
      <c r="AH25" s="38">
        <v>0</v>
      </c>
      <c r="AI25" s="38"/>
      <c r="AL25" s="32"/>
      <c r="AM25" s="32"/>
      <c r="AN25" s="32">
        <v>1717.5</v>
      </c>
      <c r="AO25" s="33">
        <v>0</v>
      </c>
      <c r="AP25" s="33">
        <v>0</v>
      </c>
      <c r="AQ25" s="33">
        <v>82440</v>
      </c>
      <c r="AR25" s="34"/>
      <c r="AS25" s="33">
        <v>0</v>
      </c>
    </row>
    <row r="26" spans="1:53" ht="15.75" thickBot="1">
      <c r="A26" s="53"/>
      <c r="B26" s="53"/>
      <c r="C26" s="53"/>
      <c r="D26" s="53"/>
      <c r="E26" s="53"/>
      <c r="F26" s="53"/>
      <c r="G26" s="53"/>
      <c r="H26" s="54">
        <f>SUM(H4:H23)</f>
        <v>8638442</v>
      </c>
      <c r="I26" s="53"/>
      <c r="J26" s="53"/>
      <c r="K26" s="53"/>
      <c r="L26" s="53"/>
      <c r="M26" s="53"/>
      <c r="N26" s="53"/>
      <c r="O26" s="53"/>
      <c r="P26" s="53"/>
      <c r="Q26" s="53"/>
      <c r="R26" s="53"/>
      <c r="S26" s="53"/>
      <c r="T26" s="53"/>
      <c r="U26" s="53"/>
      <c r="V26" s="53"/>
      <c r="W26" s="53"/>
      <c r="X26" s="53"/>
      <c r="Y26" s="53"/>
      <c r="Z26" s="53"/>
      <c r="AA26" s="53"/>
      <c r="AB26" s="53"/>
      <c r="AC26" s="53" t="s">
        <v>43</v>
      </c>
      <c r="AD26" s="53"/>
      <c r="AE26" s="53"/>
      <c r="AF26" s="53"/>
      <c r="AG26" s="53" t="e">
        <f>SUM(AG4:AG23)</f>
        <v>#N/A</v>
      </c>
      <c r="AH26" s="53" t="e">
        <f>SUM(AH4:AH23)</f>
        <v>#N/A</v>
      </c>
    </row>
    <row r="29" spans="1:53">
      <c r="S29">
        <v>24700</v>
      </c>
      <c r="T29">
        <f>S29*9</f>
        <v>222300</v>
      </c>
      <c r="U29">
        <f>780*8</f>
        <v>6240</v>
      </c>
      <c r="V29">
        <f>800*9</f>
        <v>7200</v>
      </c>
      <c r="W29">
        <f>200*9</f>
        <v>1800</v>
      </c>
      <c r="X29">
        <f>300*9</f>
        <v>2700</v>
      </c>
      <c r="Y29">
        <f>T29-U29-V29-W29-X29</f>
        <v>204360</v>
      </c>
      <c r="Z29">
        <f>3032</f>
        <v>3032</v>
      </c>
      <c r="AB29" s="11">
        <f t="shared" ref="AB29" si="50">Y29-Z29-AA29</f>
        <v>201328</v>
      </c>
      <c r="AC29" s="12">
        <f t="shared" ref="AC29" si="51">IF(AB29&lt;180000,0,IF(AB29&lt;500000,(AB29-180000)*10%,IF(AB29&lt;800000,(32000+(AB29-500000)*20%),(92000+((AB29-800000)*30%)))))*103%</f>
        <v>2196.7840000000001</v>
      </c>
    </row>
    <row r="34" spans="2:8">
      <c r="B34" s="55"/>
      <c r="C34" s="55"/>
      <c r="F34" s="51"/>
      <c r="G34" s="38"/>
      <c r="H34" s="38"/>
    </row>
    <row r="35" spans="2:8">
      <c r="B35" s="55"/>
      <c r="C35" s="55"/>
      <c r="F35" s="51"/>
      <c r="G35" s="38"/>
      <c r="H35" s="38"/>
    </row>
    <row r="36" spans="2:8">
      <c r="B36" s="55"/>
      <c r="C36" s="55"/>
      <c r="F36" s="51"/>
      <c r="G36" s="38"/>
      <c r="H36" s="38"/>
    </row>
    <row r="37" spans="2:8">
      <c r="B37" s="55"/>
      <c r="C37" s="55"/>
      <c r="F37" s="51"/>
      <c r="G37" s="38"/>
      <c r="H37" s="38"/>
    </row>
    <row r="38" spans="2:8">
      <c r="B38" s="55"/>
      <c r="C38" s="55"/>
      <c r="F38" s="51"/>
      <c r="G38" s="38"/>
      <c r="H38" s="38"/>
    </row>
    <row r="39" spans="2:8">
      <c r="B39" s="55"/>
      <c r="C39" s="55"/>
      <c r="F39" s="51"/>
      <c r="G39" s="38"/>
      <c r="H39" s="38"/>
    </row>
    <row r="40" spans="2:8">
      <c r="B40" s="55"/>
      <c r="C40" s="55"/>
      <c r="F40" s="51"/>
      <c r="G40" s="38"/>
      <c r="H40" s="38"/>
    </row>
    <row r="41" spans="2:8">
      <c r="B41" s="55"/>
      <c r="C41" s="55"/>
      <c r="F41" s="51"/>
      <c r="G41" s="38"/>
      <c r="H41" s="38"/>
    </row>
    <row r="42" spans="2:8">
      <c r="B42" s="55"/>
      <c r="C42" s="55"/>
      <c r="F42" s="51"/>
      <c r="G42" s="38"/>
      <c r="H42" s="38"/>
    </row>
    <row r="43" spans="2:8">
      <c r="B43" s="55"/>
      <c r="C43" s="55"/>
      <c r="F43" s="51"/>
      <c r="G43" s="38"/>
      <c r="H43" s="38"/>
    </row>
    <row r="44" spans="2:8">
      <c r="B44" s="55"/>
      <c r="C44" s="55"/>
      <c r="F44" s="51"/>
      <c r="G44" s="38"/>
      <c r="H44" s="38"/>
    </row>
    <row r="45" spans="2:8">
      <c r="B45" s="55"/>
      <c r="C45" s="55"/>
      <c r="F45" s="51"/>
      <c r="G45" s="38"/>
      <c r="H45" s="38"/>
    </row>
    <row r="46" spans="2:8">
      <c r="F46" s="51"/>
      <c r="G46" s="38"/>
      <c r="H46" s="38"/>
    </row>
    <row r="47" spans="2:8">
      <c r="F47" s="51"/>
      <c r="G47" s="38"/>
      <c r="H47" s="38"/>
    </row>
    <row r="48" spans="2:8">
      <c r="F48" s="51"/>
      <c r="G48" s="38"/>
      <c r="H48" s="38"/>
    </row>
    <row r="49" spans="2:8">
      <c r="F49" s="51"/>
      <c r="G49" s="38"/>
      <c r="H49" s="38"/>
    </row>
    <row r="50" spans="2:8">
      <c r="F50" s="51"/>
      <c r="G50" s="38"/>
      <c r="H50" s="38"/>
    </row>
    <row r="51" spans="2:8">
      <c r="F51" s="51"/>
      <c r="G51" s="38"/>
      <c r="H51" s="38"/>
    </row>
    <row r="52" spans="2:8">
      <c r="B52" s="55"/>
      <c r="C52" s="55"/>
      <c r="F52" s="51"/>
      <c r="G52" s="38"/>
      <c r="H52" s="38"/>
    </row>
    <row r="53" spans="2:8">
      <c r="B53" s="55"/>
      <c r="C53" s="55"/>
      <c r="F53" s="51"/>
      <c r="G53" s="38"/>
      <c r="H53" s="38"/>
    </row>
    <row r="54" spans="2:8">
      <c r="B54" s="55"/>
      <c r="C54" s="55"/>
      <c r="F54" s="51"/>
      <c r="G54" s="38"/>
      <c r="H54" s="38"/>
    </row>
  </sheetData>
  <autoFilter ref="A2:AX54">
    <filterColumn colId="28"/>
  </autoFilter>
  <pageMargins left="0.7" right="0.7" top="0.75" bottom="0.75" header="0.3" footer="0.3"/>
  <pageSetup orientation="portrait" horizontalDpi="3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TDS FINALISATION MARCH 2012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Mundra</dc:creator>
  <cp:lastModifiedBy>Lalit</cp:lastModifiedBy>
  <dcterms:created xsi:type="dcterms:W3CDTF">2012-04-02T11:57:43Z</dcterms:created>
  <dcterms:modified xsi:type="dcterms:W3CDTF">2012-07-17T09:04:18Z</dcterms:modified>
</cp:coreProperties>
</file>