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1485" yWindow="1350" windowWidth="14805" windowHeight="8010"/>
  </bookViews>
  <sheets>
    <sheet name="calculator" sheetId="9" r:id="rId1"/>
    <sheet name="tax rates" sheetId="10" state="hidden" r:id="rId2"/>
  </sheets>
  <definedNames>
    <definedName name="ae">calculator!$C$6</definedName>
    <definedName name="age">calculator!$C$6</definedName>
    <definedName name="Category">'tax rates'!$A$19:$F$22</definedName>
    <definedName name="CC">calculator!$C$8</definedName>
    <definedName name="code">calculator!$I$8:$I$9</definedName>
    <definedName name="codes">calculator!$I$1048573:$I$1048574</definedName>
    <definedName name="EighyAndAbove">'tax rates'!$E$12:$G$15</definedName>
    <definedName name="FemaleLT60">'tax rates'!$E$5:$G$8</definedName>
    <definedName name="FTI">#REF!</definedName>
    <definedName name="GTI">calculator!$C$5</definedName>
    <definedName name="MALELT60">'tax rates'!$A$5:$C$8</definedName>
    <definedName name="_xlnm.Print_Area">#REF!</definedName>
    <definedName name="PRINT_AREA_MI">#REF!</definedName>
    <definedName name="sex">calculator!$C$7</definedName>
    <definedName name="sixtyandabove">'tax rates'!$A$12:$C$15</definedName>
    <definedName name="tax">calculator!$C$5</definedName>
    <definedName name="tools">calculator!$C$7:$C$7</definedName>
  </definedNames>
  <calcPr calcId="125725"/>
</workbook>
</file>

<file path=xl/calcChain.xml><?xml version="1.0" encoding="utf-8"?>
<calcChain xmlns="http://schemas.openxmlformats.org/spreadsheetml/2006/main">
  <c r="C8" i="9"/>
  <c r="C9" s="1"/>
  <c r="D22" i="10"/>
  <c r="C22"/>
  <c r="D21"/>
  <c r="C21"/>
  <c r="D20"/>
  <c r="C20"/>
  <c r="D19"/>
  <c r="C19"/>
  <c r="G14"/>
  <c r="G15" s="1"/>
  <c r="C14"/>
  <c r="C15" s="1"/>
  <c r="E21" s="1"/>
  <c r="G7"/>
  <c r="G8" s="1"/>
  <c r="E20" s="1"/>
  <c r="C8"/>
  <c r="E19" s="1"/>
  <c r="C7"/>
  <c r="F20" l="1"/>
  <c r="F19"/>
  <c r="F21"/>
  <c r="E22"/>
  <c r="F22" s="1"/>
  <c r="C10" i="9" l="1"/>
  <c r="C12" l="1"/>
  <c r="C11"/>
  <c r="C13" l="1"/>
</calcChain>
</file>

<file path=xl/sharedStrings.xml><?xml version="1.0" encoding="utf-8"?>
<sst xmlns="http://schemas.openxmlformats.org/spreadsheetml/2006/main" count="55" uniqueCount="36">
  <si>
    <t>GTI</t>
  </si>
  <si>
    <t>Tax</t>
  </si>
  <si>
    <t>Slab</t>
  </si>
  <si>
    <t>Rate</t>
  </si>
  <si>
    <t>AGE</t>
  </si>
  <si>
    <t>Sex</t>
  </si>
  <si>
    <t>Category Code</t>
  </si>
  <si>
    <t>Category Desc</t>
  </si>
  <si>
    <t>E.cess</t>
  </si>
  <si>
    <t>SH E cess</t>
  </si>
  <si>
    <t>Total tax</t>
  </si>
  <si>
    <t>Tax Rates For Assessment Year 2012-13</t>
  </si>
  <si>
    <t xml:space="preserve">For </t>
  </si>
  <si>
    <t>Male&lt;60 Years</t>
  </si>
  <si>
    <t>RATE</t>
  </si>
  <si>
    <t>AMT+</t>
  </si>
  <si>
    <t>Female&lt;60 Years</t>
  </si>
  <si>
    <t>60 &amp; above</t>
  </si>
  <si>
    <t>80 &amp; above</t>
  </si>
  <si>
    <t>Category Table</t>
  </si>
  <si>
    <t>Code</t>
  </si>
  <si>
    <t>Description</t>
  </si>
  <si>
    <t>TAX</t>
  </si>
  <si>
    <t>MaleLT60</t>
  </si>
  <si>
    <t>FemaleLT60</t>
  </si>
  <si>
    <t>60 And Above</t>
  </si>
  <si>
    <t>80 And Above</t>
  </si>
  <si>
    <t xml:space="preserve">COMPUTATION OF TOTAL INCOME </t>
  </si>
  <si>
    <t>FOR ASSESSMENT YEAR 2012-13</t>
  </si>
  <si>
    <t>Male</t>
  </si>
  <si>
    <t>Female</t>
  </si>
  <si>
    <t>Male Less than 60</t>
  </si>
  <si>
    <t>Female Less than 60</t>
  </si>
  <si>
    <t>Software Name</t>
  </si>
  <si>
    <t>SRI RAM</t>
  </si>
  <si>
    <t>Fill Details in coloured Area.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</si>
</sst>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0.00_)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</font>
    <font>
      <sz val="9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2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164" fontId="0" fillId="2" borderId="1" xfId="10" applyFont="1" applyFill="1" applyBorder="1"/>
    <xf numFmtId="0" fontId="0" fillId="2" borderId="1" xfId="0" applyFill="1" applyBorder="1" applyAlignment="1">
      <alignment horizontal="center"/>
    </xf>
    <xf numFmtId="0" fontId="0" fillId="2" borderId="0" xfId="0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2" borderId="1" xfId="0" applyFill="1" applyBorder="1"/>
    <xf numFmtId="9" fontId="0" fillId="2" borderId="1" xfId="0" applyNumberForma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/>
    <xf numFmtId="9" fontId="0" fillId="2" borderId="0" xfId="0" applyNumberFormat="1" applyFill="1"/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64" fontId="0" fillId="3" borderId="1" xfId="10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1">
    <cellStyle name="Comma" xfId="10" builtinId="3"/>
    <cellStyle name="Comma 2" xfId="3"/>
    <cellStyle name="Comma 2 2" xfId="4"/>
    <cellStyle name="Comma 3" xfId="5"/>
    <cellStyle name="Comma 4" xfId="2"/>
    <cellStyle name="Normal" xfId="0" builtinId="0"/>
    <cellStyle name="Normal - Style1" xfId="6"/>
    <cellStyle name="Normal 2" xfId="1"/>
    <cellStyle name="Normal 2 2" xfId="7"/>
    <cellStyle name="Normal 3" xfId="8"/>
    <cellStyle name="Percent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I1048574"/>
  <sheetViews>
    <sheetView showGridLines="0" showRowColHeaders="0" tabSelected="1" showRuler="0" zoomScaleNormal="100" workbookViewId="0">
      <selection activeCell="C6" sqref="C6"/>
    </sheetView>
  </sheetViews>
  <sheetFormatPr defaultRowHeight="15"/>
  <cols>
    <col min="1" max="1" width="9.140625" style="3"/>
    <col min="2" max="2" width="16.28515625" style="3" customWidth="1"/>
    <col min="3" max="3" width="14.5703125" style="3" customWidth="1"/>
    <col min="4" max="5" width="9.140625" style="3"/>
    <col min="6" max="6" width="19.42578125" style="3" customWidth="1"/>
    <col min="7" max="16384" width="9.140625" style="3"/>
  </cols>
  <sheetData>
    <row r="1" spans="2:8">
      <c r="B1" s="9" t="s">
        <v>27</v>
      </c>
      <c r="C1" s="9"/>
      <c r="E1" s="3" t="s">
        <v>35</v>
      </c>
    </row>
    <row r="2" spans="2:8">
      <c r="B2" s="9" t="s">
        <v>28</v>
      </c>
      <c r="C2" s="9"/>
    </row>
    <row r="4" spans="2:8">
      <c r="B4" s="4" t="s">
        <v>33</v>
      </c>
      <c r="C4" s="11" t="s">
        <v>34</v>
      </c>
      <c r="E4" s="11" t="s">
        <v>20</v>
      </c>
      <c r="F4" s="11" t="s">
        <v>21</v>
      </c>
    </row>
    <row r="5" spans="2:8">
      <c r="B5" s="6" t="s">
        <v>0</v>
      </c>
      <c r="C5" s="13">
        <v>1000000</v>
      </c>
      <c r="E5" s="6">
        <v>1</v>
      </c>
      <c r="F5" s="6" t="s">
        <v>31</v>
      </c>
    </row>
    <row r="6" spans="2:8">
      <c r="B6" s="6" t="s">
        <v>4</v>
      </c>
      <c r="C6" s="14">
        <v>30</v>
      </c>
      <c r="E6" s="6">
        <v>2</v>
      </c>
      <c r="F6" s="6" t="s">
        <v>32</v>
      </c>
      <c r="H6" s="10"/>
    </row>
    <row r="7" spans="2:8" ht="14.25" customHeight="1">
      <c r="B7" s="6" t="s">
        <v>5</v>
      </c>
      <c r="C7" s="14" t="s">
        <v>29</v>
      </c>
      <c r="E7" s="6">
        <v>3</v>
      </c>
      <c r="F7" s="6" t="s">
        <v>25</v>
      </c>
      <c r="H7" s="10"/>
    </row>
    <row r="8" spans="2:8">
      <c r="B8" s="6" t="s">
        <v>6</v>
      </c>
      <c r="C8" s="2">
        <f>IF(age&gt;=80,4,IF(age&gt;=60,3,IF(sex="Female",2,1)))</f>
        <v>1</v>
      </c>
      <c r="E8" s="6">
        <v>4</v>
      </c>
      <c r="F8" s="6" t="s">
        <v>26</v>
      </c>
    </row>
    <row r="9" spans="2:8">
      <c r="B9" s="6" t="s">
        <v>7</v>
      </c>
      <c r="C9" s="2" t="str">
        <f>VLOOKUP(CC,Category,2)</f>
        <v>MaleLT60</v>
      </c>
    </row>
    <row r="10" spans="2:8">
      <c r="B10" s="6" t="s">
        <v>1</v>
      </c>
      <c r="C10" s="12">
        <f>VLOOKUP(CC,Category,6)</f>
        <v>152000</v>
      </c>
    </row>
    <row r="11" spans="2:8">
      <c r="B11" s="6" t="s">
        <v>8</v>
      </c>
      <c r="C11" s="12">
        <f>C10*2%</f>
        <v>3040</v>
      </c>
    </row>
    <row r="12" spans="2:8">
      <c r="B12" s="6" t="s">
        <v>9</v>
      </c>
      <c r="C12" s="12">
        <f>C10*1%</f>
        <v>1520</v>
      </c>
    </row>
    <row r="13" spans="2:8">
      <c r="B13" s="6" t="s">
        <v>10</v>
      </c>
      <c r="C13" s="12">
        <f>SUM(C10:C12)</f>
        <v>156560</v>
      </c>
    </row>
    <row r="1048573" spans="9:9">
      <c r="I1048573" s="3" t="s">
        <v>29</v>
      </c>
    </row>
    <row r="1048574" spans="9:9">
      <c r="I1048574" s="3" t="s">
        <v>30</v>
      </c>
    </row>
  </sheetData>
  <sheetProtection password="E29A" sheet="1" objects="1" scenarios="1" selectLockedCells="1"/>
  <protectedRanges>
    <protectedRange sqref="C5:C7" name="Range1"/>
  </protectedRanges>
  <dataConsolidate/>
  <dataValidations count="1">
    <dataValidation type="list" allowBlank="1" showInputMessage="1" showErrorMessage="1" error="Insert correct code_x000a_" prompt="Male_x000a_Female_x000a_" sqref="C7">
      <formula1>codes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G22"/>
  <sheetViews>
    <sheetView showGridLines="0" showRowColHeaders="0" showRuler="0" workbookViewId="0">
      <selection activeCell="A18" sqref="A18:B22"/>
    </sheetView>
  </sheetViews>
  <sheetFormatPr defaultRowHeight="15"/>
  <cols>
    <col min="1" max="1" width="9.28515625" style="3" bestFit="1" customWidth="1"/>
    <col min="2" max="2" width="13.5703125" style="3" customWidth="1"/>
    <col min="3" max="4" width="9.28515625" style="3" bestFit="1" customWidth="1"/>
    <col min="5" max="5" width="12.28515625" style="3" bestFit="1" customWidth="1"/>
    <col min="6" max="7" width="9.28515625" style="3" bestFit="1" customWidth="1"/>
    <col min="8" max="16384" width="9.140625" style="3"/>
  </cols>
  <sheetData>
    <row r="1" spans="1:7">
      <c r="A1" s="15" t="s">
        <v>11</v>
      </c>
      <c r="B1" s="15"/>
      <c r="C1" s="15"/>
      <c r="D1" s="15"/>
      <c r="E1" s="15"/>
      <c r="F1" s="15"/>
      <c r="G1" s="15"/>
    </row>
    <row r="3" spans="1:7">
      <c r="A3" s="4" t="s">
        <v>12</v>
      </c>
      <c r="B3" s="17" t="s">
        <v>13</v>
      </c>
      <c r="C3" s="17"/>
      <c r="E3" s="4" t="s">
        <v>12</v>
      </c>
      <c r="F3" s="17" t="s">
        <v>16</v>
      </c>
      <c r="G3" s="17"/>
    </row>
    <row r="4" spans="1:7">
      <c r="A4" s="5" t="s">
        <v>0</v>
      </c>
      <c r="B4" s="5" t="s">
        <v>14</v>
      </c>
      <c r="C4" s="5" t="s">
        <v>15</v>
      </c>
      <c r="E4" s="5" t="s">
        <v>0</v>
      </c>
      <c r="F4" s="5" t="s">
        <v>14</v>
      </c>
      <c r="G4" s="5" t="s">
        <v>15</v>
      </c>
    </row>
    <row r="5" spans="1:7">
      <c r="A5" s="6">
        <v>1</v>
      </c>
      <c r="B5" s="6">
        <v>0</v>
      </c>
      <c r="C5" s="1">
        <v>0</v>
      </c>
      <c r="E5" s="6">
        <v>1</v>
      </c>
      <c r="F5" s="6">
        <v>0</v>
      </c>
      <c r="G5" s="1">
        <v>0</v>
      </c>
    </row>
    <row r="6" spans="1:7">
      <c r="A6" s="6">
        <v>180000</v>
      </c>
      <c r="B6" s="7">
        <v>0.1</v>
      </c>
      <c r="C6" s="1">
        <v>0</v>
      </c>
      <c r="E6" s="6">
        <v>190000</v>
      </c>
      <c r="F6" s="7">
        <v>0.1</v>
      </c>
      <c r="G6" s="1">
        <v>0</v>
      </c>
    </row>
    <row r="7" spans="1:7">
      <c r="A7" s="6">
        <v>500000</v>
      </c>
      <c r="B7" s="7">
        <v>0.2</v>
      </c>
      <c r="C7" s="6">
        <f>(A7-A6)*B6</f>
        <v>32000</v>
      </c>
      <c r="E7" s="6">
        <v>500000</v>
      </c>
      <c r="F7" s="7">
        <v>0.2</v>
      </c>
      <c r="G7" s="6">
        <f>(E7-E6)*F6</f>
        <v>31000</v>
      </c>
    </row>
    <row r="8" spans="1:7">
      <c r="A8" s="6">
        <v>800000</v>
      </c>
      <c r="B8" s="7">
        <v>0.3</v>
      </c>
      <c r="C8" s="6">
        <f>(A8-A7)*B7+C7</f>
        <v>92000</v>
      </c>
      <c r="E8" s="6">
        <v>800000</v>
      </c>
      <c r="F8" s="7">
        <v>0.3</v>
      </c>
      <c r="G8" s="6">
        <f>(E8-E7)*F7+G7</f>
        <v>91000</v>
      </c>
    </row>
    <row r="10" spans="1:7">
      <c r="A10" s="4" t="s">
        <v>12</v>
      </c>
      <c r="B10" s="17" t="s">
        <v>17</v>
      </c>
      <c r="C10" s="17"/>
      <c r="E10" s="4" t="s">
        <v>12</v>
      </c>
      <c r="F10" s="17" t="s">
        <v>18</v>
      </c>
      <c r="G10" s="17"/>
    </row>
    <row r="11" spans="1:7">
      <c r="A11" s="4" t="s">
        <v>0</v>
      </c>
      <c r="B11" s="4" t="s">
        <v>14</v>
      </c>
      <c r="C11" s="8" t="s">
        <v>15</v>
      </c>
      <c r="E11" s="8" t="s">
        <v>0</v>
      </c>
      <c r="F11" s="8" t="s">
        <v>14</v>
      </c>
      <c r="G11" s="8" t="s">
        <v>15</v>
      </c>
    </row>
    <row r="12" spans="1:7">
      <c r="A12" s="6">
        <v>1</v>
      </c>
      <c r="B12" s="6">
        <v>0</v>
      </c>
      <c r="C12" s="1">
        <v>0</v>
      </c>
      <c r="E12" s="6">
        <v>1</v>
      </c>
      <c r="F12" s="6">
        <v>0</v>
      </c>
      <c r="G12" s="1">
        <v>0</v>
      </c>
    </row>
    <row r="13" spans="1:7">
      <c r="A13" s="6">
        <v>250000</v>
      </c>
      <c r="B13" s="7">
        <v>0.1</v>
      </c>
      <c r="C13" s="1">
        <v>0</v>
      </c>
      <c r="E13" s="6">
        <v>180000</v>
      </c>
      <c r="F13" s="7">
        <v>0</v>
      </c>
      <c r="G13" s="1">
        <v>0</v>
      </c>
    </row>
    <row r="14" spans="1:7">
      <c r="A14" s="6">
        <v>500000</v>
      </c>
      <c r="B14" s="7">
        <v>0.2</v>
      </c>
      <c r="C14" s="6">
        <f>(A14-A13)*B13</f>
        <v>25000</v>
      </c>
      <c r="E14" s="6">
        <v>500000</v>
      </c>
      <c r="F14" s="7">
        <v>0.2</v>
      </c>
      <c r="G14" s="6">
        <f>(E14-E13)*F13</f>
        <v>0</v>
      </c>
    </row>
    <row r="15" spans="1:7">
      <c r="A15" s="6">
        <v>800000</v>
      </c>
      <c r="B15" s="7">
        <v>0.3</v>
      </c>
      <c r="C15" s="6">
        <f>(A15-A14)*B14+C14</f>
        <v>85000</v>
      </c>
      <c r="E15" s="6">
        <v>800000</v>
      </c>
      <c r="F15" s="7">
        <v>0.3</v>
      </c>
      <c r="G15" s="6">
        <f>(E15-E14)*F14+G14</f>
        <v>60000</v>
      </c>
    </row>
    <row r="17" spans="1:6">
      <c r="A17" s="16" t="s">
        <v>19</v>
      </c>
      <c r="B17" s="16"/>
      <c r="C17" s="16"/>
      <c r="D17" s="16"/>
      <c r="E17" s="16"/>
      <c r="F17" s="16"/>
    </row>
    <row r="18" spans="1:6">
      <c r="A18" s="5" t="s">
        <v>20</v>
      </c>
      <c r="B18" s="5" t="s">
        <v>21</v>
      </c>
      <c r="C18" s="5" t="s">
        <v>2</v>
      </c>
      <c r="D18" s="5" t="s">
        <v>3</v>
      </c>
      <c r="E18" s="5" t="s">
        <v>15</v>
      </c>
      <c r="F18" s="5" t="s">
        <v>22</v>
      </c>
    </row>
    <row r="19" spans="1:6">
      <c r="A19" s="6">
        <v>1</v>
      </c>
      <c r="B19" s="6" t="s">
        <v>23</v>
      </c>
      <c r="C19" s="6">
        <f>VLOOKUP(GTI,MALELT60,1)</f>
        <v>800000</v>
      </c>
      <c r="D19" s="6">
        <f>VLOOKUP(GTI,MALELT60,2)</f>
        <v>0.3</v>
      </c>
      <c r="E19" s="6">
        <f>VLOOKUP(GTI,MALELT60,3)</f>
        <v>92000</v>
      </c>
      <c r="F19" s="6">
        <f>(GTI-C19)*D19+E19</f>
        <v>152000</v>
      </c>
    </row>
    <row r="20" spans="1:6">
      <c r="A20" s="6">
        <v>2</v>
      </c>
      <c r="B20" s="6" t="s">
        <v>24</v>
      </c>
      <c r="C20" s="6">
        <f>VLOOKUP(GTI,FemaleLT60,1)</f>
        <v>800000</v>
      </c>
      <c r="D20" s="6">
        <f>VLOOKUP(GTI,FemaleLT60,2)</f>
        <v>0.3</v>
      </c>
      <c r="E20" s="6">
        <f>VLOOKUP(GTI,FemaleLT60,3)</f>
        <v>91000</v>
      </c>
      <c r="F20" s="6">
        <f>(GTI-C20)*D20+E20</f>
        <v>151000</v>
      </c>
    </row>
    <row r="21" spans="1:6">
      <c r="A21" s="6">
        <v>3</v>
      </c>
      <c r="B21" s="6" t="s">
        <v>25</v>
      </c>
      <c r="C21" s="6">
        <f>VLOOKUP(GTI,sixtyandabove,1)</f>
        <v>800000</v>
      </c>
      <c r="D21" s="6">
        <f>VLOOKUP(GTI,sixtyandabove,2)</f>
        <v>0.3</v>
      </c>
      <c r="E21" s="6">
        <f>VLOOKUP(GTI,sixtyandabove,3)</f>
        <v>85000</v>
      </c>
      <c r="F21" s="6">
        <f>(GTI-C21)*D21+E21</f>
        <v>145000</v>
      </c>
    </row>
    <row r="22" spans="1:6">
      <c r="A22" s="6">
        <v>4</v>
      </c>
      <c r="B22" s="6" t="s">
        <v>26</v>
      </c>
      <c r="C22" s="6">
        <f>VLOOKUP(GTI,EighyAndAbove,1)</f>
        <v>800000</v>
      </c>
      <c r="D22" s="6">
        <f>VLOOKUP(GTI,EighyAndAbove,2)</f>
        <v>0.3</v>
      </c>
      <c r="E22" s="1">
        <f>VLOOKUP(GTI,EighyAndAbove,3)</f>
        <v>60000</v>
      </c>
      <c r="F22" s="6">
        <f>(GTI-C22)*D22+E22</f>
        <v>120000</v>
      </c>
    </row>
  </sheetData>
  <sheetProtection sheet="1" formatCells="0" formatColumns="0" formatRows="0" insertColumns="0" insertRows="0" insertHyperlinks="0" deleteColumns="0" deleteRows="0" sort="0" autoFilter="0" pivotTables="0"/>
  <protectedRanges>
    <protectedRange sqref="A3:H23" name="Range1"/>
  </protectedRanges>
  <mergeCells count="6">
    <mergeCell ref="A1:G1"/>
    <mergeCell ref="A17:F17"/>
    <mergeCell ref="B3:C3"/>
    <mergeCell ref="F3:G3"/>
    <mergeCell ref="B10:C10"/>
    <mergeCell ref="F10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calculator</vt:lpstr>
      <vt:lpstr>tax rates</vt:lpstr>
      <vt:lpstr>ae</vt:lpstr>
      <vt:lpstr>age</vt:lpstr>
      <vt:lpstr>Category</vt:lpstr>
      <vt:lpstr>CC</vt:lpstr>
      <vt:lpstr>code</vt:lpstr>
      <vt:lpstr>codes</vt:lpstr>
      <vt:lpstr>EighyAndAbove</vt:lpstr>
      <vt:lpstr>FemaleLT60</vt:lpstr>
      <vt:lpstr>GTI</vt:lpstr>
      <vt:lpstr>MALELT60</vt:lpstr>
      <vt:lpstr>sex</vt:lpstr>
      <vt:lpstr>sixtyandabove</vt:lpstr>
      <vt:lpstr>tax</vt:lpstr>
      <vt:lpstr>tools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2012-04-25T11:28:00Z</dcterms:modified>
</cp:coreProperties>
</file>