
<file path=[Content_Types].xml><?xml version="1.0" encoding="utf-8"?>
<Types xmlns="http://schemas.openxmlformats.org/package/2006/content-types"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quickStyle2.xml" ContentType="application/vnd.openxmlformats-officedocument.drawingml.diagramStyle+xml"/>
  <Override PartName="/xl/diagrams/data4.xml" ContentType="application/vnd.openxmlformats-officedocument.drawingml.diagramData+xml"/>
  <Override PartName="/xl/diagrams/data5.xml" ContentType="application/vnd.openxmlformats-officedocument.drawingml.diagramData+xml"/>
  <Override PartName="/xl/diagrams/colors6.xml" ContentType="application/vnd.openxmlformats-officedocument.drawingml.diagramColors+xml"/>
  <Override PartName="/xl/diagrams/colors7.xml" ContentType="application/vnd.openxmlformats-officedocument.drawingml.diagramColors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iagrams/data2.xml" ContentType="application/vnd.openxmlformats-officedocument.drawingml.diagramData+xml"/>
  <Override PartName="/xl/diagrams/data3.xml" ContentType="application/vnd.openxmlformats-officedocument.drawingml.diagramData+xml"/>
  <Override PartName="/xl/diagrams/colors3.xml" ContentType="application/vnd.openxmlformats-officedocument.drawingml.diagramColors+xml"/>
  <Override PartName="/xl/diagrams/colors4.xml" ContentType="application/vnd.openxmlformats-officedocument.drawingml.diagramColors+xml"/>
  <Override PartName="/xl/diagrams/colors5.xml" ContentType="application/vnd.openxmlformats-officedocument.drawingml.diagramColors+xml"/>
  <Default Extension="jpeg" ContentType="image/jpeg"/>
  <Override PartName="/xl/diagrams/data1.xml" ContentType="application/vnd.openxmlformats-officedocument.drawingml.diagramData+xml"/>
  <Override PartName="/xl/diagrams/colors1.xml" ContentType="application/vnd.openxmlformats-officedocument.drawingml.diagramColors+xml"/>
  <Override PartName="/xl/diagrams/colors2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iagrams/layout4.xml" ContentType="application/vnd.openxmlformats-officedocument.drawingml.diagramLayout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layout2.xml" ContentType="application/vnd.openxmlformats-officedocument.drawingml.diagramLayout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quickStyle4.xml" ContentType="application/vnd.openxmlformats-officedocument.drawingml.diagramStyle+xml"/>
  <Override PartName="/xl/diagrams/data6.xml" ContentType="application/vnd.openxmlformats-officedocument.drawingml.diagramData+xml"/>
  <Override PartName="/xl/diagrams/data7.xml" ContentType="application/vnd.openxmlformats-officedocument.drawingml.diagram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5" windowWidth="18975" windowHeight="7845"/>
  </bookViews>
  <sheets>
    <sheet name="Introduction" sheetId="6" r:id="rId1"/>
    <sheet name="AY 2011-12" sheetId="3" r:id="rId2"/>
    <sheet name="AY 2012-13" sheetId="4" r:id="rId3"/>
    <sheet name="AY 2013-14" sheetId="5" r:id="rId4"/>
  </sheets>
  <calcPr calcId="124519"/>
</workbook>
</file>

<file path=xl/calcChain.xml><?xml version="1.0" encoding="utf-8"?>
<calcChain xmlns="http://schemas.openxmlformats.org/spreadsheetml/2006/main">
  <c r="N43" i="4"/>
  <c r="N31"/>
  <c r="N19"/>
  <c r="N7"/>
  <c r="N31" i="3"/>
  <c r="N19"/>
  <c r="N43" i="5"/>
  <c r="J46"/>
  <c r="I46"/>
  <c r="N41"/>
  <c r="J34"/>
  <c r="I34"/>
  <c r="N29"/>
  <c r="N31" s="1"/>
  <c r="J22"/>
  <c r="I22"/>
  <c r="N17"/>
  <c r="N19" s="1"/>
  <c r="J10"/>
  <c r="I10"/>
  <c r="N5"/>
  <c r="N7" s="1"/>
  <c r="J46" i="4"/>
  <c r="I46"/>
  <c r="N41"/>
  <c r="J34"/>
  <c r="I34"/>
  <c r="N29"/>
  <c r="J22"/>
  <c r="I22"/>
  <c r="N17"/>
  <c r="J10"/>
  <c r="I10"/>
  <c r="N5"/>
  <c r="J34" i="3"/>
  <c r="I34"/>
  <c r="N29"/>
  <c r="N17"/>
  <c r="J22"/>
  <c r="I22"/>
  <c r="N5"/>
  <c r="N7" s="1"/>
  <c r="J10"/>
  <c r="I10"/>
  <c r="N45" i="5" l="1"/>
  <c r="N44"/>
  <c r="N47" s="1"/>
  <c r="F43" s="1"/>
  <c r="N9"/>
  <c r="N8"/>
  <c r="N11" s="1"/>
  <c r="F7" s="1"/>
  <c r="N21"/>
  <c r="N20"/>
  <c r="N23" s="1"/>
  <c r="F19" s="1"/>
  <c r="N33"/>
  <c r="N32"/>
  <c r="N35" s="1"/>
  <c r="F31" s="1"/>
  <c r="N45" i="4"/>
  <c r="N44"/>
  <c r="N47" s="1"/>
  <c r="F43" s="1"/>
  <c r="N9"/>
  <c r="N8"/>
  <c r="N11" s="1"/>
  <c r="F7" s="1"/>
  <c r="N21"/>
  <c r="N20"/>
  <c r="N23" s="1"/>
  <c r="F19" s="1"/>
  <c r="N33"/>
  <c r="N32"/>
  <c r="N35" s="1"/>
  <c r="F31" s="1"/>
  <c r="N33" i="3"/>
  <c r="N32"/>
  <c r="N35" s="1"/>
  <c r="F31" s="1"/>
  <c r="N8"/>
  <c r="N9"/>
  <c r="N21"/>
  <c r="N20"/>
  <c r="N23" s="1"/>
  <c r="F19" s="1"/>
  <c r="N11" l="1"/>
  <c r="F7" s="1"/>
</calcChain>
</file>

<file path=xl/comments1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comments2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comments3.xml><?xml version="1.0" encoding="utf-8"?>
<comments xmlns="http://schemas.openxmlformats.org/spreadsheetml/2006/main">
  <authors>
    <author>.</author>
  </authors>
  <commentList>
    <comment ref="F5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29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Insert Net Income</t>
        </r>
      </text>
    </comment>
  </commentList>
</comments>
</file>

<file path=xl/sharedStrings.xml><?xml version="1.0" encoding="utf-8"?>
<sst xmlns="http://schemas.openxmlformats.org/spreadsheetml/2006/main" count="205" uniqueCount="21">
  <si>
    <t>TAX COMPUTATION</t>
  </si>
  <si>
    <t>Amount</t>
  </si>
  <si>
    <t>Percentage</t>
  </si>
  <si>
    <t>Upto</t>
  </si>
  <si>
    <t>Above</t>
  </si>
  <si>
    <t>Total</t>
  </si>
  <si>
    <t>FOR INDIVIDUAL</t>
  </si>
  <si>
    <t>Net Income of Individual</t>
  </si>
  <si>
    <t>Tax Computation</t>
  </si>
  <si>
    <t>Income</t>
  </si>
  <si>
    <t>Tax</t>
  </si>
  <si>
    <t>E.Cess</t>
  </si>
  <si>
    <t>H.E.Cess</t>
  </si>
  <si>
    <t>Total Tax</t>
  </si>
  <si>
    <t>FOR RESIDENT WOMEN</t>
  </si>
  <si>
    <t>FOR SENIOR CITIZEN</t>
  </si>
  <si>
    <t>FOR VERY SENIOR CITIZEN</t>
  </si>
  <si>
    <t xml:space="preserve">Prepared By </t>
  </si>
  <si>
    <t>Mr. Girish Gupta</t>
  </si>
  <si>
    <t>[A Chartered Accountant Student]</t>
  </si>
  <si>
    <t>BACK TO HOME</t>
  </si>
</sst>
</file>

<file path=xl/styles.xml><?xml version="1.0" encoding="utf-8"?>
<styleSheet xmlns="http://schemas.openxmlformats.org/spreadsheetml/2006/main">
  <fonts count="14">
    <font>
      <sz val="11"/>
      <color theme="1"/>
      <name val="Constantia"/>
      <family val="2"/>
      <scheme val="minor"/>
    </font>
    <font>
      <sz val="11"/>
      <color theme="1"/>
      <name val="Constantia"/>
      <family val="2"/>
      <scheme val="minor"/>
    </font>
    <font>
      <sz val="14"/>
      <color theme="1"/>
      <name val="Constantia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onstantia"/>
      <family val="2"/>
      <scheme val="minor"/>
    </font>
    <font>
      <sz val="48"/>
      <color theme="1"/>
      <name val="Constantia"/>
      <family val="2"/>
      <scheme val="minor"/>
    </font>
    <font>
      <b/>
      <sz val="16"/>
      <color theme="1"/>
      <name val="Constantia"/>
      <family val="1"/>
      <scheme val="minor"/>
    </font>
    <font>
      <b/>
      <sz val="14"/>
      <color theme="1"/>
      <name val="Constantia"/>
      <family val="1"/>
      <scheme val="minor"/>
    </font>
    <font>
      <b/>
      <sz val="11"/>
      <color theme="1"/>
      <name val="Constantia"/>
      <family val="1"/>
      <scheme val="minor"/>
    </font>
    <font>
      <b/>
      <sz val="14"/>
      <color theme="1"/>
      <name val="Times New Roman"/>
      <family val="1"/>
    </font>
    <font>
      <u/>
      <sz val="11"/>
      <color theme="10"/>
      <name val="Constantia"/>
      <family val="2"/>
    </font>
    <font>
      <b/>
      <u/>
      <sz val="11"/>
      <color theme="3" tint="-0.499984740745262"/>
      <name val="Constantia"/>
      <family val="1"/>
    </font>
    <font>
      <sz val="11"/>
      <color theme="3" tint="-0.499984740745262"/>
      <name val="Constanti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6" fillId="0" borderId="0" xfId="0" applyFont="1" applyFill="1" applyBorder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0" fillId="0" borderId="0" xfId="0" applyFill="1"/>
    <xf numFmtId="0" fontId="13" fillId="0" borderId="0" xfId="0" applyFont="1" applyFill="1"/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/>
    <xf numFmtId="0" fontId="0" fillId="6" borderId="0" xfId="0" applyFill="1" applyBorder="1" applyAlignment="1"/>
    <xf numFmtId="0" fontId="0" fillId="6" borderId="0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/>
    <xf numFmtId="0" fontId="0" fillId="6" borderId="8" xfId="0" applyFill="1" applyBorder="1" applyAlignment="1"/>
    <xf numFmtId="0" fontId="0" fillId="6" borderId="9" xfId="0" applyFill="1" applyBorder="1" applyAlignme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4" borderId="6" xfId="0" applyFill="1" applyBorder="1"/>
    <xf numFmtId="0" fontId="0" fillId="5" borderId="5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2" fillId="7" borderId="0" xfId="2" applyFont="1" applyFill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B2B53B6-7C3C-4028-A7B8-D2A69940C880}" type="doc">
      <dgm:prSet loTypeId="urn:microsoft.com/office/officeart/2005/8/layout/hierarchy4" loCatId="relationship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A37FAB7D-C400-4A41-AF34-70D4FDC55C4A}">
      <dgm:prSet phldrT="[Text]"/>
      <dgm:spPr/>
      <dgm:t>
        <a:bodyPr/>
        <a:lstStyle/>
        <a:p>
          <a:r>
            <a:rPr lang="en-US"/>
            <a:t>INCOME TAX CALCULATOR</a:t>
          </a:r>
        </a:p>
      </dgm:t>
    </dgm:pt>
    <dgm:pt modelId="{948BBD32-89C5-40E4-A9BC-B3165EEE64B0}" type="parTrans" cxnId="{A1A0A642-1CF1-4B02-A989-2821CE01C4BC}">
      <dgm:prSet/>
      <dgm:spPr/>
      <dgm:t>
        <a:bodyPr/>
        <a:lstStyle/>
        <a:p>
          <a:endParaRPr lang="en-US"/>
        </a:p>
      </dgm:t>
    </dgm:pt>
    <dgm:pt modelId="{4C4447D0-E471-4CB0-A831-65C8FC4F268F}" type="sibTrans" cxnId="{A1A0A642-1CF1-4B02-A989-2821CE01C4BC}">
      <dgm:prSet/>
      <dgm:spPr/>
      <dgm:t>
        <a:bodyPr/>
        <a:lstStyle/>
        <a:p>
          <a:endParaRPr lang="en-US"/>
        </a:p>
      </dgm:t>
    </dgm:pt>
    <dgm:pt modelId="{4EDC4D8D-E281-4929-BFD2-FF69A2211ED5}" type="pres">
      <dgm:prSet presAssocID="{9B2B53B6-7C3C-4028-A7B8-D2A69940C880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A7A7A1D5-127D-4641-807E-5D49EE0EF9ED}" type="pres">
      <dgm:prSet presAssocID="{A37FAB7D-C400-4A41-AF34-70D4FDC55C4A}" presName="vertOne" presStyleCnt="0"/>
      <dgm:spPr/>
    </dgm:pt>
    <dgm:pt modelId="{CE7AD042-ACEC-400B-962F-7DEBE942AF92}" type="pres">
      <dgm:prSet presAssocID="{A37FAB7D-C400-4A41-AF34-70D4FDC55C4A}" presName="txOne" presStyleLbl="node0" presStyleIdx="0" presStyleCnt="1" custLinFactY="-40714" custLinFactNeighborX="-8542" custLinFactNeighborY="-10000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40114C-38BC-496C-B473-A5A60ABBF41B}" type="pres">
      <dgm:prSet presAssocID="{A37FAB7D-C400-4A41-AF34-70D4FDC55C4A}" presName="horzOne" presStyleCnt="0"/>
      <dgm:spPr/>
    </dgm:pt>
  </dgm:ptLst>
  <dgm:cxnLst>
    <dgm:cxn modelId="{6DD3EAD5-4B29-43CE-BC9B-8400BB1F03D0}" type="presOf" srcId="{A37FAB7D-C400-4A41-AF34-70D4FDC55C4A}" destId="{CE7AD042-ACEC-400B-962F-7DEBE942AF92}" srcOrd="0" destOrd="0" presId="urn:microsoft.com/office/officeart/2005/8/layout/hierarchy4"/>
    <dgm:cxn modelId="{A1A0A642-1CF1-4B02-A989-2821CE01C4BC}" srcId="{9B2B53B6-7C3C-4028-A7B8-D2A69940C880}" destId="{A37FAB7D-C400-4A41-AF34-70D4FDC55C4A}" srcOrd="0" destOrd="0" parTransId="{948BBD32-89C5-40E4-A9BC-B3165EEE64B0}" sibTransId="{4C4447D0-E471-4CB0-A831-65C8FC4F268F}"/>
    <dgm:cxn modelId="{AD69E9FB-C9B0-4995-B2B7-9B22465553B1}" type="presOf" srcId="{9B2B53B6-7C3C-4028-A7B8-D2A69940C880}" destId="{4EDC4D8D-E281-4929-BFD2-FF69A2211ED5}" srcOrd="0" destOrd="0" presId="urn:microsoft.com/office/officeart/2005/8/layout/hierarchy4"/>
    <dgm:cxn modelId="{472F4320-2682-42B5-93BB-BE76BA7F29EC}" type="presParOf" srcId="{4EDC4D8D-E281-4929-BFD2-FF69A2211ED5}" destId="{A7A7A1D5-127D-4641-807E-5D49EE0EF9ED}" srcOrd="0" destOrd="0" presId="urn:microsoft.com/office/officeart/2005/8/layout/hierarchy4"/>
    <dgm:cxn modelId="{0528548B-C385-4AAC-8E7C-BF107279468A}" type="presParOf" srcId="{A7A7A1D5-127D-4641-807E-5D49EE0EF9ED}" destId="{CE7AD042-ACEC-400B-962F-7DEBE942AF92}" srcOrd="0" destOrd="0" presId="urn:microsoft.com/office/officeart/2005/8/layout/hierarchy4"/>
    <dgm:cxn modelId="{43CA561F-D451-4E17-BFA3-69BAC0BA0CC5}" type="presParOf" srcId="{A7A7A1D5-127D-4641-807E-5D49EE0EF9ED}" destId="{1040114C-38BC-496C-B473-A5A60ABBF41B}" srcOrd="1" destOrd="0" presId="urn:microsoft.com/office/officeart/2005/8/layout/hierarchy4"/>
  </dgm:cxnLst>
  <dgm:bg/>
  <dgm:whole/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2011-2012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551" custLinFactNeighborY="-8906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B1B4935D-2C37-4536-8CD7-22F636028E7D}" type="presOf" srcId="{4891327B-F13C-4632-82AE-86E14DC903DB}" destId="{30355481-0D9C-44A2-B395-5A00DA5E974A}" srcOrd="0" destOrd="0" presId="urn:microsoft.com/office/officeart/2005/8/layout/hierarchy4"/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F8D7334A-737E-4E30-8B55-41FC7CEB65C0}" type="presOf" srcId="{E2E1423A-7EA8-47EE-BC42-929C8B990E34}" destId="{0FC91570-682D-446A-BE11-554F0AB8A5B0}" srcOrd="0" destOrd="0" presId="urn:microsoft.com/office/officeart/2005/8/layout/hierarchy4"/>
    <dgm:cxn modelId="{42196D47-08EF-4933-AAF8-16D2422AFD39}" type="presParOf" srcId="{30355481-0D9C-44A2-B395-5A00DA5E974A}" destId="{0D30F74E-1A7D-4F5C-8203-15FF642069A6}" srcOrd="0" destOrd="0" presId="urn:microsoft.com/office/officeart/2005/8/layout/hierarchy4"/>
    <dgm:cxn modelId="{32FC2F81-24B0-433A-A02D-DC3044B2642E}" type="presParOf" srcId="{0D30F74E-1A7D-4F5C-8203-15FF642069A6}" destId="{0FC91570-682D-446A-BE11-554F0AB8A5B0}" srcOrd="0" destOrd="0" presId="urn:microsoft.com/office/officeart/2005/8/layout/hierarchy4"/>
    <dgm:cxn modelId="{CEA71055-BBF1-4D6B-9BAE-BA19400B855C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2012-2013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-311" custLinFactNeighborY="-66667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702A222B-6EFF-4FE3-B1D4-06A7B3BB6D02}" type="presOf" srcId="{E2E1423A-7EA8-47EE-BC42-929C8B990E34}" destId="{0FC91570-682D-446A-BE11-554F0AB8A5B0}" srcOrd="0" destOrd="0" presId="urn:microsoft.com/office/officeart/2005/8/layout/hierarchy4"/>
    <dgm:cxn modelId="{CFD587CD-C29A-4847-9FE5-5E078DFA952D}" type="presOf" srcId="{4891327B-F13C-4632-82AE-86E14DC903DB}" destId="{30355481-0D9C-44A2-B395-5A00DA5E974A}" srcOrd="0" destOrd="0" presId="urn:microsoft.com/office/officeart/2005/8/layout/hierarchy4"/>
    <dgm:cxn modelId="{F1D229C0-A511-4585-AB73-57E785EA043D}" type="presParOf" srcId="{30355481-0D9C-44A2-B395-5A00DA5E974A}" destId="{0D30F74E-1A7D-4F5C-8203-15FF642069A6}" srcOrd="0" destOrd="0" presId="urn:microsoft.com/office/officeart/2005/8/layout/hierarchy4"/>
    <dgm:cxn modelId="{9A628922-9775-4872-9DAF-4E6C45FC6F0A}" type="presParOf" srcId="{0D30F74E-1A7D-4F5C-8203-15FF642069A6}" destId="{0FC91570-682D-446A-BE11-554F0AB8A5B0}" srcOrd="0" destOrd="0" presId="urn:microsoft.com/office/officeart/2005/8/layout/hierarchy4"/>
    <dgm:cxn modelId="{DF1B1277-6A84-454B-B854-E7F246F02E93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4891327B-F13C-4632-82AE-86E14DC903DB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E2E1423A-7EA8-47EE-BC42-929C8B990E34}">
      <dgm:prSet phldrT="[Text]"/>
      <dgm:spPr/>
      <dgm:t>
        <a:bodyPr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r>
            <a:rPr lang="en-US" b="1" cap="none" spc="0">
              <a:ln>
                <a:prstDash val="solid"/>
              </a:ln>
              <a:gradFill rotWithShape="1">
                <a:gsLst>
                  <a:gs pos="0">
                    <a:schemeClr val="accent4">
                      <a:tint val="70000"/>
                      <a:satMod val="200000"/>
                    </a:schemeClr>
                  </a:gs>
                  <a:gs pos="40000">
                    <a:schemeClr val="accent4">
                      <a:tint val="90000"/>
                      <a:satMod val="130000"/>
                    </a:schemeClr>
                  </a:gs>
                  <a:gs pos="50000">
                    <a:schemeClr val="accent4">
                      <a:tint val="90000"/>
                      <a:satMod val="130000"/>
                    </a:schemeClr>
                  </a:gs>
                  <a:gs pos="68000">
                    <a:schemeClr val="accent4">
                      <a:tint val="90000"/>
                      <a:satMod val="130000"/>
                    </a:schemeClr>
                  </a:gs>
                  <a:gs pos="100000">
                    <a:schemeClr val="accent4">
                      <a:tint val="70000"/>
                      <a:satMod val="200000"/>
                    </a:schemeClr>
                  </a:gs>
                </a:gsLst>
                <a:lin ang="5400000"/>
              </a:gra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</a:rPr>
            <a:t>AY 2013-2014</a:t>
          </a:r>
        </a:p>
      </dgm:t>
    </dgm:pt>
    <dgm:pt modelId="{0CCDEB80-DAAF-41E2-A0D8-6FDB7837E4BF}" type="parTrans" cxnId="{E4EE3B0D-1E8E-41F1-BD6E-A0559EF15DF3}">
      <dgm:prSet/>
      <dgm:spPr/>
      <dgm:t>
        <a:bodyPr/>
        <a:lstStyle/>
        <a:p>
          <a:endParaRPr lang="en-US"/>
        </a:p>
      </dgm:t>
    </dgm:pt>
    <dgm:pt modelId="{FAE4CDD3-0C12-4BA7-8E7B-5F28FDEF3093}" type="sibTrans" cxnId="{E4EE3B0D-1E8E-41F1-BD6E-A0559EF15DF3}">
      <dgm:prSet/>
      <dgm:spPr/>
      <dgm:t>
        <a:bodyPr/>
        <a:lstStyle/>
        <a:p>
          <a:endParaRPr lang="en-US"/>
        </a:p>
      </dgm:t>
    </dgm:pt>
    <dgm:pt modelId="{30355481-0D9C-44A2-B395-5A00DA5E974A}" type="pres">
      <dgm:prSet presAssocID="{4891327B-F13C-4632-82AE-86E14DC903DB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0D30F74E-1A7D-4F5C-8203-15FF642069A6}" type="pres">
      <dgm:prSet presAssocID="{E2E1423A-7EA8-47EE-BC42-929C8B990E34}" presName="vertOne" presStyleCnt="0"/>
      <dgm:spPr/>
    </dgm:pt>
    <dgm:pt modelId="{0FC91570-682D-446A-BE11-554F0AB8A5B0}" type="pres">
      <dgm:prSet presAssocID="{E2E1423A-7EA8-47EE-BC42-929C8B990E34}" presName="txOne" presStyleLbl="node0" presStyleIdx="0" presStyleCnt="1" custLinFactNeighborX="557" custLinFactNeighborY="-741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38E3D6-5FFE-42E6-8F44-BBE291EB3E83}" type="pres">
      <dgm:prSet presAssocID="{E2E1423A-7EA8-47EE-BC42-929C8B990E34}" presName="horzOne" presStyleCnt="0"/>
      <dgm:spPr/>
    </dgm:pt>
  </dgm:ptLst>
  <dgm:cxnLst>
    <dgm:cxn modelId="{74171A00-FF20-488D-B968-6A1B82B8761B}" type="presOf" srcId="{4891327B-F13C-4632-82AE-86E14DC903DB}" destId="{30355481-0D9C-44A2-B395-5A00DA5E974A}" srcOrd="0" destOrd="0" presId="urn:microsoft.com/office/officeart/2005/8/layout/hierarchy4"/>
    <dgm:cxn modelId="{E4EE3B0D-1E8E-41F1-BD6E-A0559EF15DF3}" srcId="{4891327B-F13C-4632-82AE-86E14DC903DB}" destId="{E2E1423A-7EA8-47EE-BC42-929C8B990E34}" srcOrd="0" destOrd="0" parTransId="{0CCDEB80-DAAF-41E2-A0D8-6FDB7837E4BF}" sibTransId="{FAE4CDD3-0C12-4BA7-8E7B-5F28FDEF3093}"/>
    <dgm:cxn modelId="{F0DA5133-700C-430D-AA60-0329E6739995}" type="presOf" srcId="{E2E1423A-7EA8-47EE-BC42-929C8B990E34}" destId="{0FC91570-682D-446A-BE11-554F0AB8A5B0}" srcOrd="0" destOrd="0" presId="urn:microsoft.com/office/officeart/2005/8/layout/hierarchy4"/>
    <dgm:cxn modelId="{A11DC78E-D536-4E69-B266-793135AF6ED9}" type="presParOf" srcId="{30355481-0D9C-44A2-B395-5A00DA5E974A}" destId="{0D30F74E-1A7D-4F5C-8203-15FF642069A6}" srcOrd="0" destOrd="0" presId="urn:microsoft.com/office/officeart/2005/8/layout/hierarchy4"/>
    <dgm:cxn modelId="{AAEF9964-4498-455A-A758-F4BF7AB1BEAB}" type="presParOf" srcId="{0D30F74E-1A7D-4F5C-8203-15FF642069A6}" destId="{0FC91570-682D-446A-BE11-554F0AB8A5B0}" srcOrd="0" destOrd="0" presId="urn:microsoft.com/office/officeart/2005/8/layout/hierarchy4"/>
    <dgm:cxn modelId="{07E068F3-E807-4ED7-874D-9D17F6A80224}" type="presParOf" srcId="{0D30F74E-1A7D-4F5C-8203-15FF642069A6}" destId="{9538E3D6-5FFE-42E6-8F44-BBE291EB3E83}" srcOrd="1" destOrd="0" presId="urn:microsoft.com/office/officeart/2005/8/layout/hierarchy4"/>
  </dgm:cxnLst>
  <dgm:bg/>
  <dgm:whole/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290D3DEC-F174-458B-807D-7CD5D978D1A3}" type="presOf" srcId="{5D9E288E-118C-4E76-A0B0-0ABC3274EC0C}" destId="{0FD70631-1673-4805-AAB8-E91EBD963334}" srcOrd="0" destOrd="0" presId="urn:microsoft.com/office/officeart/2005/8/layout/default"/>
    <dgm:cxn modelId="{8D19DCB0-B111-4B6E-AA1A-20A682690EC7}" type="presOf" srcId="{915FB81D-6EB5-4F15-9C7E-14B417AED48C}" destId="{9499C920-5C18-4C2D-B77E-D005796D86EE}" srcOrd="0" destOrd="0" presId="urn:microsoft.com/office/officeart/2005/8/layout/default"/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654D5017-9DE7-4DCA-8297-F6B6F92FEEEB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3D2346C9-B1AD-408E-8ACA-875D1E3C0F1B}" type="presOf" srcId="{5D9E288E-118C-4E76-A0B0-0ABC3274EC0C}" destId="{0FD70631-1673-4805-AAB8-E91EBD963334}" srcOrd="0" destOrd="0" presId="urn:microsoft.com/office/officeart/2005/8/layout/default"/>
    <dgm:cxn modelId="{2A0963DB-85C3-4C28-8592-E4E9C07F6A3F}" type="presOf" srcId="{915FB81D-6EB5-4F15-9C7E-14B417AED48C}" destId="{9499C920-5C18-4C2D-B77E-D005796D86EE}" srcOrd="0" destOrd="0" presId="urn:microsoft.com/office/officeart/2005/8/layout/default"/>
    <dgm:cxn modelId="{FF9FEB98-6AB2-416C-8821-242B5945B1F1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915FB81D-6EB5-4F15-9C7E-14B417AED48C}" type="doc">
      <dgm:prSet loTypeId="urn:microsoft.com/office/officeart/2005/8/layout/default" loCatId="list" qsTypeId="urn:microsoft.com/office/officeart/2005/8/quickstyle/3d1" qsCatId="3D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5D9E288E-118C-4E76-A0B0-0ABC3274EC0C}">
      <dgm:prSet phldrT="[Text]"/>
      <dgm:spPr/>
      <dgm:t>
        <a:bodyPr/>
        <a:lstStyle/>
        <a:p>
          <a:r>
            <a:rPr lang="en-US"/>
            <a:t>CLICK</a:t>
          </a:r>
        </a:p>
      </dgm:t>
    </dgm:pt>
    <dgm:pt modelId="{8F89D027-2CF5-48A6-A56F-CD4D3F43D6A9}" type="parTrans" cxnId="{074B8CBB-229A-43CB-88F6-B15FC2B78082}">
      <dgm:prSet/>
      <dgm:spPr/>
      <dgm:t>
        <a:bodyPr/>
        <a:lstStyle/>
        <a:p>
          <a:endParaRPr lang="en-US"/>
        </a:p>
      </dgm:t>
    </dgm:pt>
    <dgm:pt modelId="{1D52D9D4-BB2F-431A-B732-D8401B679E3B}" type="sibTrans" cxnId="{074B8CBB-229A-43CB-88F6-B15FC2B78082}">
      <dgm:prSet/>
      <dgm:spPr/>
      <dgm:t>
        <a:bodyPr/>
        <a:lstStyle/>
        <a:p>
          <a:endParaRPr lang="en-US"/>
        </a:p>
      </dgm:t>
    </dgm:pt>
    <dgm:pt modelId="{9499C920-5C18-4C2D-B77E-D005796D86EE}" type="pres">
      <dgm:prSet presAssocID="{915FB81D-6EB5-4F15-9C7E-14B417AED48C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0FD70631-1673-4805-AAB8-E91EBD963334}" type="pres">
      <dgm:prSet presAssocID="{5D9E288E-118C-4E76-A0B0-0ABC3274EC0C}" presName="node" presStyleLbl="node1" presStyleIdx="0" presStyleCnt="1" custScaleY="75711" custLinFactNeighborX="-4651" custLinFactNeighborY="-11886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074B8CBB-229A-43CB-88F6-B15FC2B78082}" srcId="{915FB81D-6EB5-4F15-9C7E-14B417AED48C}" destId="{5D9E288E-118C-4E76-A0B0-0ABC3274EC0C}" srcOrd="0" destOrd="0" parTransId="{8F89D027-2CF5-48A6-A56F-CD4D3F43D6A9}" sibTransId="{1D52D9D4-BB2F-431A-B732-D8401B679E3B}"/>
    <dgm:cxn modelId="{4A57C63C-5218-4D78-A747-3A1611385EC4}" type="presOf" srcId="{915FB81D-6EB5-4F15-9C7E-14B417AED48C}" destId="{9499C920-5C18-4C2D-B77E-D005796D86EE}" srcOrd="0" destOrd="0" presId="urn:microsoft.com/office/officeart/2005/8/layout/default"/>
    <dgm:cxn modelId="{F753CE4B-83F0-4C2A-947E-F94131235A7C}" type="presOf" srcId="{5D9E288E-118C-4E76-A0B0-0ABC3274EC0C}" destId="{0FD70631-1673-4805-AAB8-E91EBD963334}" srcOrd="0" destOrd="0" presId="urn:microsoft.com/office/officeart/2005/8/layout/default"/>
    <dgm:cxn modelId="{9307C9CC-0552-4DD9-A009-0A84D55FF0E9}" type="presParOf" srcId="{9499C920-5C18-4C2D-B77E-D005796D86EE}" destId="{0FD70631-1673-4805-AAB8-E91EBD963334}" srcOrd="0" destOrd="0" presId="urn:microsoft.com/office/officeart/2005/8/layout/default"/>
  </dgm:cxnLst>
  <dgm:bg/>
  <dgm:whole/>
</dgm:dataModel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1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Colors" Target="../diagrams/colors2.xml"/><Relationship Id="rId13" Type="http://schemas.openxmlformats.org/officeDocument/2006/relationships/diagramData" Target="../diagrams/data4.xml"/><Relationship Id="rId18" Type="http://schemas.openxmlformats.org/officeDocument/2006/relationships/diagramData" Target="../diagrams/data5.xml"/><Relationship Id="rId26" Type="http://schemas.openxmlformats.org/officeDocument/2006/relationships/diagramColors" Target="../diagrams/colors6.xml"/><Relationship Id="rId3" Type="http://schemas.openxmlformats.org/officeDocument/2006/relationships/diagramQuickStyle" Target="../diagrams/quickStyle1.xml"/><Relationship Id="rId21" Type="http://schemas.openxmlformats.org/officeDocument/2006/relationships/diagramColors" Target="../diagrams/colors5.xml"/><Relationship Id="rId7" Type="http://schemas.openxmlformats.org/officeDocument/2006/relationships/diagramQuickStyle" Target="../diagrams/quickStyle2.xml"/><Relationship Id="rId12" Type="http://schemas.openxmlformats.org/officeDocument/2006/relationships/diagramColors" Target="../diagrams/colors3.xml"/><Relationship Id="rId17" Type="http://schemas.openxmlformats.org/officeDocument/2006/relationships/hyperlink" Target="#'AY 2011-12'!A1"/><Relationship Id="rId25" Type="http://schemas.openxmlformats.org/officeDocument/2006/relationships/diagramQuickStyle" Target="../diagrams/quickStyle6.xml"/><Relationship Id="rId2" Type="http://schemas.openxmlformats.org/officeDocument/2006/relationships/diagramLayout" Target="../diagrams/layout1.xml"/><Relationship Id="rId16" Type="http://schemas.openxmlformats.org/officeDocument/2006/relationships/diagramColors" Target="../diagrams/colors4.xml"/><Relationship Id="rId20" Type="http://schemas.openxmlformats.org/officeDocument/2006/relationships/diagramQuickStyle" Target="../diagrams/quickStyle5.xml"/><Relationship Id="rId29" Type="http://schemas.openxmlformats.org/officeDocument/2006/relationships/diagramLayout" Target="../diagrams/layout7.xml"/><Relationship Id="rId1" Type="http://schemas.openxmlformats.org/officeDocument/2006/relationships/diagramData" Target="../diagrams/data1.xml"/><Relationship Id="rId6" Type="http://schemas.openxmlformats.org/officeDocument/2006/relationships/diagramLayout" Target="../diagrams/layout2.xml"/><Relationship Id="rId11" Type="http://schemas.openxmlformats.org/officeDocument/2006/relationships/diagramQuickStyle" Target="../diagrams/quickStyle3.xml"/><Relationship Id="rId24" Type="http://schemas.openxmlformats.org/officeDocument/2006/relationships/diagramLayout" Target="../diagrams/layout6.xml"/><Relationship Id="rId5" Type="http://schemas.openxmlformats.org/officeDocument/2006/relationships/diagramData" Target="../diagrams/data2.xml"/><Relationship Id="rId15" Type="http://schemas.openxmlformats.org/officeDocument/2006/relationships/diagramQuickStyle" Target="../diagrams/quickStyle4.xml"/><Relationship Id="rId23" Type="http://schemas.openxmlformats.org/officeDocument/2006/relationships/diagramData" Target="../diagrams/data6.xml"/><Relationship Id="rId28" Type="http://schemas.openxmlformats.org/officeDocument/2006/relationships/diagramData" Target="../diagrams/data7.xml"/><Relationship Id="rId10" Type="http://schemas.openxmlformats.org/officeDocument/2006/relationships/diagramLayout" Target="../diagrams/layout3.xml"/><Relationship Id="rId19" Type="http://schemas.openxmlformats.org/officeDocument/2006/relationships/diagramLayout" Target="../diagrams/layout5.xml"/><Relationship Id="rId31" Type="http://schemas.openxmlformats.org/officeDocument/2006/relationships/diagramColors" Target="../diagrams/colors7.xml"/><Relationship Id="rId4" Type="http://schemas.openxmlformats.org/officeDocument/2006/relationships/diagramColors" Target="../diagrams/colors1.xml"/><Relationship Id="rId9" Type="http://schemas.openxmlformats.org/officeDocument/2006/relationships/diagramData" Target="../diagrams/data3.xml"/><Relationship Id="rId14" Type="http://schemas.openxmlformats.org/officeDocument/2006/relationships/diagramLayout" Target="../diagrams/layout4.xml"/><Relationship Id="rId22" Type="http://schemas.openxmlformats.org/officeDocument/2006/relationships/hyperlink" Target="#'AY 2012-13'!A1"/><Relationship Id="rId27" Type="http://schemas.openxmlformats.org/officeDocument/2006/relationships/hyperlink" Target="#'AY 2013-14'!A1"/><Relationship Id="rId30" Type="http://schemas.openxmlformats.org/officeDocument/2006/relationships/diagramQuickStyle" Target="../diagrams/quickStyle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7</xdr:row>
      <xdr:rowOff>9525</xdr:rowOff>
    </xdr:from>
    <xdr:to>
      <xdr:col>8</xdr:col>
      <xdr:colOff>533401</xdr:colOff>
      <xdr:row>9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0</xdr:colOff>
      <xdr:row>11</xdr:row>
      <xdr:rowOff>9526</xdr:rowOff>
    </xdr:from>
    <xdr:to>
      <xdr:col>5</xdr:col>
      <xdr:colOff>352425</xdr:colOff>
      <xdr:row>13</xdr:row>
      <xdr:rowOff>28575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  <xdr:twoCellAnchor>
    <xdr:from>
      <xdr:col>1</xdr:col>
      <xdr:colOff>9525</xdr:colOff>
      <xdr:row>14</xdr:row>
      <xdr:rowOff>9526</xdr:rowOff>
    </xdr:from>
    <xdr:to>
      <xdr:col>5</xdr:col>
      <xdr:colOff>333375</xdr:colOff>
      <xdr:row>16</xdr:row>
      <xdr:rowOff>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9" r:lo="rId10" r:qs="rId11" r:cs="rId12"/>
        </a:graphicData>
      </a:graphic>
    </xdr:graphicFrame>
    <xdr:clientData/>
  </xdr:twoCellAnchor>
  <xdr:twoCellAnchor>
    <xdr:from>
      <xdr:col>1</xdr:col>
      <xdr:colOff>19050</xdr:colOff>
      <xdr:row>17</xdr:row>
      <xdr:rowOff>19050</xdr:rowOff>
    </xdr:from>
    <xdr:to>
      <xdr:col>5</xdr:col>
      <xdr:colOff>333375</xdr:colOff>
      <xdr:row>19</xdr:row>
      <xdr:rowOff>0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3" r:lo="rId14" r:qs="rId15" r:cs="rId16"/>
        </a:graphicData>
      </a:graphic>
    </xdr:graphicFrame>
    <xdr:clientData/>
  </xdr:twoCellAnchor>
  <xdr:twoCellAnchor>
    <xdr:from>
      <xdr:col>6</xdr:col>
      <xdr:colOff>628649</xdr:colOff>
      <xdr:row>10</xdr:row>
      <xdr:rowOff>180976</xdr:rowOff>
    </xdr:from>
    <xdr:to>
      <xdr:col>8</xdr:col>
      <xdr:colOff>485774</xdr:colOff>
      <xdr:row>12</xdr:row>
      <xdr:rowOff>171450</xdr:rowOff>
    </xdr:to>
    <xdr:graphicFrame macro="">
      <xdr:nvGraphicFramePr>
        <xdr:cNvPr id="6" name="Diagram 5">
          <a:hlinkClick xmlns:r="http://schemas.openxmlformats.org/officeDocument/2006/relationships" r:id="rId17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8" r:lo="rId19" r:qs="rId20" r:cs="rId21"/>
        </a:graphicData>
      </a:graphic>
    </xdr:graphicFrame>
    <xdr:clientData/>
  </xdr:twoCellAnchor>
  <xdr:twoCellAnchor>
    <xdr:from>
      <xdr:col>6</xdr:col>
      <xdr:colOff>619125</xdr:colOff>
      <xdr:row>13</xdr:row>
      <xdr:rowOff>161925</xdr:rowOff>
    </xdr:from>
    <xdr:to>
      <xdr:col>8</xdr:col>
      <xdr:colOff>476250</xdr:colOff>
      <xdr:row>15</xdr:row>
      <xdr:rowOff>161925</xdr:rowOff>
    </xdr:to>
    <xdr:graphicFrame macro="">
      <xdr:nvGraphicFramePr>
        <xdr:cNvPr id="13" name="Diagram 12">
          <a:hlinkClick xmlns:r="http://schemas.openxmlformats.org/officeDocument/2006/relationships" r:id="rId22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3" r:lo="rId24" r:qs="rId25" r:cs="rId26"/>
        </a:graphicData>
      </a:graphic>
    </xdr:graphicFrame>
    <xdr:clientData/>
  </xdr:twoCellAnchor>
  <xdr:twoCellAnchor>
    <xdr:from>
      <xdr:col>6</xdr:col>
      <xdr:colOff>609600</xdr:colOff>
      <xdr:row>16</xdr:row>
      <xdr:rowOff>152401</xdr:rowOff>
    </xdr:from>
    <xdr:to>
      <xdr:col>8</xdr:col>
      <xdr:colOff>466725</xdr:colOff>
      <xdr:row>18</xdr:row>
      <xdr:rowOff>152400</xdr:rowOff>
    </xdr:to>
    <xdr:graphicFrame macro="">
      <xdr:nvGraphicFramePr>
        <xdr:cNvPr id="14" name="Diagram 13">
          <a:hlinkClick xmlns:r="http://schemas.openxmlformats.org/officeDocument/2006/relationships" r:id="rId27"/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8" r:lo="rId29" r:qs="rId30" r:cs="rId3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/>
  </sheetViews>
  <sheetFormatPr defaultRowHeight="15"/>
  <cols>
    <col min="4" max="4" width="13.75" bestFit="1" customWidth="1"/>
  </cols>
  <sheetData>
    <row r="1" spans="1:19" ht="21">
      <c r="B1" s="8" t="s">
        <v>17</v>
      </c>
      <c r="D1" s="9" t="s">
        <v>18</v>
      </c>
    </row>
    <row r="2" spans="1:19" ht="18.75">
      <c r="D2" s="9" t="s">
        <v>19</v>
      </c>
    </row>
    <row r="4" spans="1:19" ht="18.75">
      <c r="B4" s="9"/>
      <c r="D4" s="11"/>
    </row>
    <row r="8" spans="1:19" ht="13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</sheetData>
  <sheetProtection password="E74A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P2" sqref="P2:Q2"/>
    </sheetView>
  </sheetViews>
  <sheetFormatPr defaultRowHeight="15"/>
  <cols>
    <col min="7" max="7" width="9.375" customWidth="1"/>
    <col min="8" max="9" width="9" hidden="1" customWidth="1"/>
    <col min="10" max="10" width="10.875" hidden="1" customWidth="1"/>
    <col min="11" max="14" width="9" hidden="1" customWidth="1"/>
    <col min="15" max="15" width="9" customWidth="1"/>
    <col min="16" max="16" width="9.875" customWidth="1"/>
  </cols>
  <sheetData>
    <row r="1" spans="1:18" ht="18.75">
      <c r="A1" s="36" t="s">
        <v>0</v>
      </c>
      <c r="B1" s="37"/>
      <c r="C1" s="37"/>
      <c r="D1" s="37"/>
      <c r="E1" s="37"/>
      <c r="F1" s="38"/>
    </row>
    <row r="2" spans="1:18">
      <c r="A2" s="25"/>
      <c r="B2" s="26"/>
      <c r="C2" s="26"/>
      <c r="D2" s="26"/>
      <c r="E2" s="26"/>
      <c r="F2" s="27"/>
      <c r="P2" s="35" t="s">
        <v>20</v>
      </c>
      <c r="Q2" s="35"/>
      <c r="R2" s="13"/>
    </row>
    <row r="3" spans="1:18" ht="15.75">
      <c r="A3" s="31" t="s">
        <v>6</v>
      </c>
      <c r="B3" s="32"/>
      <c r="C3" s="32"/>
      <c r="D3" s="32"/>
      <c r="E3" s="26"/>
      <c r="F3" s="5" t="s">
        <v>1</v>
      </c>
    </row>
    <row r="4" spans="1:18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8">
      <c r="A5" s="33" t="s">
        <v>7</v>
      </c>
      <c r="B5" s="34"/>
      <c r="C5" s="34"/>
      <c r="D5" s="34"/>
      <c r="E5" s="26"/>
      <c r="F5" s="6">
        <v>1000000</v>
      </c>
      <c r="H5" t="s">
        <v>3</v>
      </c>
      <c r="I5" s="2">
        <v>160000</v>
      </c>
      <c r="J5" s="3">
        <v>0</v>
      </c>
      <c r="L5" t="s">
        <v>9</v>
      </c>
      <c r="N5">
        <f>F5</f>
        <v>1000000</v>
      </c>
    </row>
    <row r="6" spans="1:18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</row>
    <row r="7" spans="1:18">
      <c r="A7" s="29" t="s">
        <v>13</v>
      </c>
      <c r="B7" s="30"/>
      <c r="C7" s="30"/>
      <c r="D7" s="30"/>
      <c r="E7" s="26"/>
      <c r="F7" s="5">
        <f>N11</f>
        <v>158620</v>
      </c>
      <c r="H7" t="s">
        <v>3</v>
      </c>
      <c r="I7" s="2">
        <v>800000</v>
      </c>
      <c r="J7" s="3">
        <v>0.2</v>
      </c>
      <c r="L7" t="s">
        <v>10</v>
      </c>
      <c r="N7">
        <f>IF(N5&lt;I5,0,IF(N5&lt;I6,(N5-I5)*J6,IF(N5&lt;I7,34000+(N5-I6)*J7,60000+34000+(N5-I8)*J8)))</f>
        <v>154000</v>
      </c>
    </row>
    <row r="8" spans="1:18">
      <c r="A8" s="25"/>
      <c r="B8" s="26"/>
      <c r="C8" s="26"/>
      <c r="D8" s="26"/>
      <c r="E8" s="26"/>
      <c r="F8" s="27"/>
      <c r="H8" t="s">
        <v>4</v>
      </c>
      <c r="I8" s="2">
        <v>800000</v>
      </c>
      <c r="J8" s="3">
        <v>0.3</v>
      </c>
      <c r="L8" t="s">
        <v>11</v>
      </c>
      <c r="N8">
        <f>N7*2%</f>
        <v>3080</v>
      </c>
    </row>
    <row r="9" spans="1:18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1540</v>
      </c>
    </row>
    <row r="10" spans="1:18">
      <c r="A10" s="25"/>
      <c r="B10" s="26"/>
      <c r="C10" s="26"/>
      <c r="D10" s="26"/>
      <c r="E10" s="26"/>
      <c r="F10" s="27"/>
      <c r="H10" t="s">
        <v>5</v>
      </c>
      <c r="I10" s="2">
        <f>SUM(I5:I9)</f>
        <v>2260000</v>
      </c>
      <c r="J10" s="4">
        <f>SUM(J5:J9)</f>
        <v>0.60000000000000009</v>
      </c>
    </row>
    <row r="11" spans="1:18">
      <c r="A11" s="25"/>
      <c r="B11" s="26"/>
      <c r="C11" s="26"/>
      <c r="D11" s="26"/>
      <c r="E11" s="26"/>
      <c r="F11" s="27"/>
      <c r="L11" t="s">
        <v>13</v>
      </c>
      <c r="N11">
        <f>SUM(N7:N9)</f>
        <v>158620</v>
      </c>
    </row>
    <row r="12" spans="1:18">
      <c r="A12" s="25"/>
      <c r="B12" s="26"/>
      <c r="C12" s="26"/>
      <c r="D12" s="26"/>
      <c r="E12" s="26"/>
      <c r="F12" s="27"/>
    </row>
    <row r="13" spans="1:18">
      <c r="A13" s="25"/>
      <c r="B13" s="26"/>
      <c r="C13" s="26"/>
      <c r="D13" s="26"/>
      <c r="E13" s="26"/>
      <c r="F13" s="27"/>
    </row>
    <row r="14" spans="1:18">
      <c r="A14" s="25"/>
      <c r="B14" s="26"/>
      <c r="C14" s="26"/>
      <c r="D14" s="26"/>
      <c r="E14" s="26"/>
      <c r="F14" s="27"/>
    </row>
    <row r="15" spans="1:18" ht="15.75">
      <c r="A15" s="31" t="s">
        <v>14</v>
      </c>
      <c r="B15" s="32"/>
      <c r="C15" s="32"/>
      <c r="D15" s="32"/>
      <c r="E15" s="26"/>
      <c r="F15" s="5" t="s">
        <v>1</v>
      </c>
    </row>
    <row r="16" spans="1:18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1" t="s">
        <v>8</v>
      </c>
      <c r="M16" s="1"/>
      <c r="N16" s="1"/>
    </row>
    <row r="17" spans="1:14">
      <c r="A17" s="33" t="s">
        <v>7</v>
      </c>
      <c r="B17" s="34"/>
      <c r="C17" s="34"/>
      <c r="D17" s="34"/>
      <c r="E17" s="26"/>
      <c r="F17" s="6">
        <v>800000</v>
      </c>
      <c r="H17" t="s">
        <v>3</v>
      </c>
      <c r="I17" s="2">
        <v>190000</v>
      </c>
      <c r="J17" s="3">
        <v>0</v>
      </c>
      <c r="L17" t="s">
        <v>9</v>
      </c>
      <c r="N17">
        <f>F17</f>
        <v>800000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93730</v>
      </c>
      <c r="H19" t="s">
        <v>3</v>
      </c>
      <c r="I19" s="2">
        <v>800000</v>
      </c>
      <c r="J19" s="3">
        <v>0.2</v>
      </c>
      <c r="L19" t="s">
        <v>10</v>
      </c>
      <c r="N19">
        <f>IF(N17&lt;I17,0,IF(N17&lt;I18,(N17-I17)*J18,IF(N17&lt;I19,31000+(N17-I18)*J19,60000+31000+(N17-I20)*J20)))</f>
        <v>91000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800000</v>
      </c>
      <c r="J20" s="3">
        <v>0.3</v>
      </c>
      <c r="L20" t="s">
        <v>11</v>
      </c>
      <c r="N20">
        <f>N19*2%</f>
        <v>1820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910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2290000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93730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1" t="s">
        <v>8</v>
      </c>
      <c r="M28" s="1"/>
      <c r="N28" s="1"/>
    </row>
    <row r="29" spans="1:14">
      <c r="A29" s="33" t="s">
        <v>7</v>
      </c>
      <c r="B29" s="34"/>
      <c r="C29" s="34"/>
      <c r="D29" s="34"/>
      <c r="E29" s="26"/>
      <c r="F29" s="6">
        <v>800000</v>
      </c>
      <c r="H29" t="s">
        <v>3</v>
      </c>
      <c r="I29" s="2">
        <v>240000</v>
      </c>
      <c r="J29" s="3">
        <v>0</v>
      </c>
      <c r="L29" t="s">
        <v>9</v>
      </c>
      <c r="N29">
        <f>F29</f>
        <v>800000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88580</v>
      </c>
      <c r="H31" t="s">
        <v>3</v>
      </c>
      <c r="I31" s="2">
        <v>800000</v>
      </c>
      <c r="J31" s="3">
        <v>0.2</v>
      </c>
      <c r="L31" t="s">
        <v>10</v>
      </c>
      <c r="N31">
        <f>IF(N29&lt;I29,0,IF(N29&lt;I30,(N29-I29)*J30,IF(N29&lt;I31,26000+(N29-I30)*J31,60000+26000+(N29-I32)*J32)))</f>
        <v>86000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800000</v>
      </c>
      <c r="J32" s="3">
        <v>0.3</v>
      </c>
      <c r="L32" t="s">
        <v>11</v>
      </c>
      <c r="N32">
        <f>N31*2%</f>
        <v>1720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860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2340000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88580</v>
      </c>
    </row>
    <row r="36" spans="1:14">
      <c r="A36" s="15" t="s">
        <v>17</v>
      </c>
      <c r="B36" s="16"/>
      <c r="C36" s="16" t="s">
        <v>18</v>
      </c>
      <c r="D36" s="16"/>
      <c r="E36" s="16"/>
      <c r="F36" s="17"/>
    </row>
    <row r="37" spans="1:14">
      <c r="A37" s="18"/>
      <c r="B37" s="19"/>
      <c r="C37" s="20" t="s">
        <v>19</v>
      </c>
      <c r="D37" s="20"/>
      <c r="E37" s="20"/>
      <c r="F37" s="21"/>
    </row>
    <row r="38" spans="1:14">
      <c r="A38" s="22"/>
      <c r="B38" s="23"/>
      <c r="C38" s="23"/>
      <c r="D38" s="23"/>
      <c r="E38" s="23"/>
      <c r="F38" s="24"/>
    </row>
  </sheetData>
  <sheetProtection password="E74A" sheet="1" objects="1" scenarios="1"/>
  <mergeCells count="12">
    <mergeCell ref="P2:Q2"/>
    <mergeCell ref="A1:F1"/>
    <mergeCell ref="A5:D5"/>
    <mergeCell ref="A3:D3"/>
    <mergeCell ref="L4:N4"/>
    <mergeCell ref="A7:D7"/>
    <mergeCell ref="A31:D31"/>
    <mergeCell ref="A15:D15"/>
    <mergeCell ref="A17:D17"/>
    <mergeCell ref="A19:D19"/>
    <mergeCell ref="A27:D27"/>
    <mergeCell ref="A29:D29"/>
  </mergeCells>
  <hyperlinks>
    <hyperlink ref="P2:Q2" location="Introduction!A1" display="BACK TO HOME"/>
  </hyperlink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8"/>
  <sheetViews>
    <sheetView workbookViewId="0">
      <selection activeCell="O2" sqref="O2:P2"/>
    </sheetView>
  </sheetViews>
  <sheetFormatPr defaultRowHeight="15"/>
  <cols>
    <col min="6" max="6" width="8.5" customWidth="1"/>
    <col min="7" max="7" width="6.5" customWidth="1"/>
    <col min="8" max="12" width="14.875" hidden="1" customWidth="1"/>
    <col min="13" max="13" width="3.625" hidden="1" customWidth="1"/>
    <col min="14" max="14" width="11.25" hidden="1" customWidth="1"/>
    <col min="15" max="15" width="10.25" customWidth="1"/>
    <col min="16" max="16" width="8.25" customWidth="1"/>
  </cols>
  <sheetData>
    <row r="1" spans="1:16" ht="18.75">
      <c r="A1" s="36" t="s">
        <v>0</v>
      </c>
      <c r="B1" s="37"/>
      <c r="C1" s="37"/>
      <c r="D1" s="37"/>
      <c r="E1" s="37"/>
      <c r="F1" s="38"/>
    </row>
    <row r="2" spans="1:16">
      <c r="A2" s="25"/>
      <c r="B2" s="26"/>
      <c r="C2" s="26"/>
      <c r="D2" s="26"/>
      <c r="E2" s="26"/>
      <c r="F2" s="27"/>
      <c r="O2" s="35" t="s">
        <v>20</v>
      </c>
      <c r="P2" s="35"/>
    </row>
    <row r="3" spans="1:16" ht="15.75">
      <c r="A3" s="31" t="s">
        <v>6</v>
      </c>
      <c r="B3" s="32"/>
      <c r="C3" s="32"/>
      <c r="D3" s="32"/>
      <c r="E3" s="26"/>
      <c r="F3" s="5" t="s">
        <v>1</v>
      </c>
    </row>
    <row r="4" spans="1:16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6">
      <c r="A5" s="33" t="s">
        <v>7</v>
      </c>
      <c r="B5" s="34"/>
      <c r="C5" s="34"/>
      <c r="D5" s="34"/>
      <c r="E5" s="26"/>
      <c r="F5" s="6">
        <v>800000</v>
      </c>
      <c r="H5" t="s">
        <v>3</v>
      </c>
      <c r="I5" s="2">
        <v>180000</v>
      </c>
      <c r="J5" s="3">
        <v>0</v>
      </c>
      <c r="L5" t="s">
        <v>9</v>
      </c>
      <c r="N5">
        <f>F5</f>
        <v>800000</v>
      </c>
      <c r="P5" s="14"/>
    </row>
    <row r="6" spans="1:16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</row>
    <row r="7" spans="1:16">
      <c r="A7" s="29" t="s">
        <v>13</v>
      </c>
      <c r="B7" s="30"/>
      <c r="C7" s="30"/>
      <c r="D7" s="30"/>
      <c r="E7" s="26"/>
      <c r="F7" s="5">
        <f>N11</f>
        <v>94760</v>
      </c>
      <c r="H7" t="s">
        <v>3</v>
      </c>
      <c r="I7" s="2">
        <v>800000</v>
      </c>
      <c r="J7" s="3">
        <v>0.2</v>
      </c>
      <c r="L7" t="s">
        <v>10</v>
      </c>
      <c r="N7">
        <f>IF(N5&lt;I5,0,IF(N5&lt;I6,(N5-I5)*J6,IF(N5&lt;I7,32000+(N5-I6)*J7,60000+32000+(N5-I8)*J8)))</f>
        <v>92000</v>
      </c>
    </row>
    <row r="8" spans="1:16">
      <c r="A8" s="25"/>
      <c r="B8" s="26"/>
      <c r="C8" s="26"/>
      <c r="D8" s="26"/>
      <c r="E8" s="26"/>
      <c r="F8" s="27"/>
      <c r="H8" t="s">
        <v>4</v>
      </c>
      <c r="I8" s="2">
        <v>800000</v>
      </c>
      <c r="J8" s="3">
        <v>0.3</v>
      </c>
      <c r="L8" t="s">
        <v>11</v>
      </c>
      <c r="N8">
        <f>N7*2%</f>
        <v>1840</v>
      </c>
    </row>
    <row r="9" spans="1:16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920</v>
      </c>
    </row>
    <row r="10" spans="1:16">
      <c r="A10" s="25"/>
      <c r="B10" s="26"/>
      <c r="C10" s="26"/>
      <c r="D10" s="26"/>
      <c r="E10" s="26"/>
      <c r="F10" s="27"/>
      <c r="H10" t="s">
        <v>5</v>
      </c>
      <c r="I10" s="2">
        <f>SUM(I5:I9)</f>
        <v>2280000</v>
      </c>
      <c r="J10" s="4">
        <f>SUM(J5:J9)</f>
        <v>0.60000000000000009</v>
      </c>
    </row>
    <row r="11" spans="1:16">
      <c r="A11" s="25"/>
      <c r="B11" s="26"/>
      <c r="C11" s="26"/>
      <c r="D11" s="26"/>
      <c r="E11" s="26"/>
      <c r="F11" s="27"/>
      <c r="L11" t="s">
        <v>13</v>
      </c>
      <c r="N11">
        <f>SUM(N7:N9)</f>
        <v>94760</v>
      </c>
    </row>
    <row r="12" spans="1:16">
      <c r="A12" s="25"/>
      <c r="B12" s="26"/>
      <c r="C12" s="26"/>
      <c r="D12" s="26"/>
      <c r="E12" s="26"/>
      <c r="F12" s="27"/>
    </row>
    <row r="13" spans="1:16">
      <c r="A13" s="25"/>
      <c r="B13" s="26"/>
      <c r="C13" s="26"/>
      <c r="D13" s="26"/>
      <c r="E13" s="26"/>
      <c r="F13" s="27"/>
    </row>
    <row r="14" spans="1:16">
      <c r="A14" s="25"/>
      <c r="B14" s="26"/>
      <c r="C14" s="26"/>
      <c r="D14" s="26"/>
      <c r="E14" s="26"/>
      <c r="F14" s="27"/>
    </row>
    <row r="15" spans="1:16" ht="15.75">
      <c r="A15" s="31" t="s">
        <v>14</v>
      </c>
      <c r="B15" s="32"/>
      <c r="C15" s="32"/>
      <c r="D15" s="32"/>
      <c r="E15" s="26"/>
      <c r="F15" s="5" t="s">
        <v>1</v>
      </c>
    </row>
    <row r="16" spans="1:16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39" t="s">
        <v>8</v>
      </c>
      <c r="M16" s="39"/>
      <c r="N16" s="39"/>
    </row>
    <row r="17" spans="1:14">
      <c r="A17" s="33" t="s">
        <v>7</v>
      </c>
      <c r="B17" s="34"/>
      <c r="C17" s="34"/>
      <c r="D17" s="34"/>
      <c r="E17" s="26"/>
      <c r="F17" s="6">
        <v>800000</v>
      </c>
      <c r="H17" t="s">
        <v>3</v>
      </c>
      <c r="I17" s="2">
        <v>190000</v>
      </c>
      <c r="J17" s="3">
        <v>0</v>
      </c>
      <c r="L17" t="s">
        <v>9</v>
      </c>
      <c r="N17">
        <f>F17</f>
        <v>800000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93730</v>
      </c>
      <c r="H19" t="s">
        <v>3</v>
      </c>
      <c r="I19" s="2">
        <v>800000</v>
      </c>
      <c r="J19" s="3">
        <v>0.2</v>
      </c>
      <c r="L19" t="s">
        <v>10</v>
      </c>
      <c r="N19">
        <f>IF(N17&lt;I17,0,IF(N17&lt;I18,(N17-I17)*J18,IF(N17&lt;I19,31000+(N17-I18)*J19,60000+31000+(N17-I20)*J20)))</f>
        <v>91000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800000</v>
      </c>
      <c r="J20" s="3">
        <v>0.3</v>
      </c>
      <c r="L20" t="s">
        <v>11</v>
      </c>
      <c r="N20">
        <f>N19*2%</f>
        <v>1820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910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2290000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93730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39" t="s">
        <v>8</v>
      </c>
      <c r="M28" s="39"/>
      <c r="N28" s="39"/>
    </row>
    <row r="29" spans="1:14">
      <c r="A29" s="33" t="s">
        <v>7</v>
      </c>
      <c r="B29" s="34"/>
      <c r="C29" s="34"/>
      <c r="D29" s="34"/>
      <c r="E29" s="26"/>
      <c r="F29" s="6">
        <v>800000</v>
      </c>
      <c r="H29" t="s">
        <v>3</v>
      </c>
      <c r="I29" s="2">
        <v>250000</v>
      </c>
      <c r="J29" s="3">
        <v>0</v>
      </c>
      <c r="L29" t="s">
        <v>9</v>
      </c>
      <c r="N29">
        <f>F29</f>
        <v>800000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87550</v>
      </c>
      <c r="H31" t="s">
        <v>3</v>
      </c>
      <c r="I31" s="2">
        <v>800000</v>
      </c>
      <c r="J31" s="3">
        <v>0.2</v>
      </c>
      <c r="L31" t="s">
        <v>10</v>
      </c>
      <c r="N31">
        <f>IF(N29&lt;I29,0,IF(N29&lt;I30,(N29-I29)*J30,IF(N29&lt;I31,25000+(N29-I30)*J31,60000+25000+(N29-I32)*J32)))</f>
        <v>85000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800000</v>
      </c>
      <c r="J32" s="3">
        <v>0.3</v>
      </c>
      <c r="L32" t="s">
        <v>11</v>
      </c>
      <c r="N32">
        <f>N31*2%</f>
        <v>1700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850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2350000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87550</v>
      </c>
    </row>
    <row r="36" spans="1:14">
      <c r="A36" s="25"/>
      <c r="B36" s="26"/>
      <c r="C36" s="26"/>
      <c r="D36" s="26"/>
      <c r="E36" s="26"/>
      <c r="F36" s="27"/>
    </row>
    <row r="37" spans="1:14">
      <c r="A37" s="25"/>
      <c r="B37" s="26"/>
      <c r="C37" s="26"/>
      <c r="D37" s="26"/>
      <c r="E37" s="26"/>
      <c r="F37" s="27"/>
    </row>
    <row r="38" spans="1:14">
      <c r="A38" s="25"/>
      <c r="B38" s="26"/>
      <c r="C38" s="26"/>
      <c r="D38" s="26"/>
      <c r="E38" s="26"/>
      <c r="F38" s="27"/>
    </row>
    <row r="39" spans="1:14" ht="15.75">
      <c r="A39" s="31" t="s">
        <v>16</v>
      </c>
      <c r="B39" s="32"/>
      <c r="C39" s="32"/>
      <c r="D39" s="32"/>
      <c r="E39" s="26"/>
      <c r="F39" s="5" t="s">
        <v>1</v>
      </c>
    </row>
    <row r="40" spans="1:14">
      <c r="A40" s="25"/>
      <c r="B40" s="26"/>
      <c r="C40" s="26"/>
      <c r="D40" s="26"/>
      <c r="E40" s="26"/>
      <c r="F40" s="28"/>
      <c r="I40" s="2" t="s">
        <v>1</v>
      </c>
      <c r="J40" s="2" t="s">
        <v>2</v>
      </c>
      <c r="L40" s="39" t="s">
        <v>8</v>
      </c>
      <c r="M40" s="39"/>
      <c r="N40" s="39"/>
    </row>
    <row r="41" spans="1:14">
      <c r="A41" s="33" t="s">
        <v>7</v>
      </c>
      <c r="B41" s="34"/>
      <c r="C41" s="34"/>
      <c r="D41" s="34"/>
      <c r="E41" s="26"/>
      <c r="F41" s="6">
        <v>800000</v>
      </c>
      <c r="H41" t="s">
        <v>3</v>
      </c>
      <c r="I41" s="2">
        <v>500000</v>
      </c>
      <c r="J41" s="3">
        <v>0</v>
      </c>
      <c r="L41" t="s">
        <v>9</v>
      </c>
      <c r="N41">
        <f>F41</f>
        <v>800000</v>
      </c>
    </row>
    <row r="42" spans="1:14">
      <c r="A42" s="25"/>
      <c r="B42" s="26"/>
      <c r="C42" s="26"/>
      <c r="D42" s="26"/>
      <c r="E42" s="26"/>
      <c r="F42" s="28"/>
      <c r="H42" t="s">
        <v>3</v>
      </c>
      <c r="I42" s="2"/>
      <c r="J42" s="3">
        <v>0.1</v>
      </c>
    </row>
    <row r="43" spans="1:14">
      <c r="A43" s="29" t="s">
        <v>13</v>
      </c>
      <c r="B43" s="30"/>
      <c r="C43" s="30"/>
      <c r="D43" s="30"/>
      <c r="E43" s="26"/>
      <c r="F43" s="5">
        <f>N47</f>
        <v>61800</v>
      </c>
      <c r="H43" t="s">
        <v>3</v>
      </c>
      <c r="I43" s="2">
        <v>800000</v>
      </c>
      <c r="J43" s="3">
        <v>0.2</v>
      </c>
      <c r="L43" t="s">
        <v>10</v>
      </c>
      <c r="N43">
        <f>IF(N41&lt;I41,0,IF(N41&lt;I43,(N41-I41)*J43,60000+(N41-I44)*J44))</f>
        <v>60000</v>
      </c>
    </row>
    <row r="44" spans="1:14">
      <c r="A44" s="25"/>
      <c r="B44" s="26"/>
      <c r="C44" s="26"/>
      <c r="D44" s="26"/>
      <c r="E44" s="26"/>
      <c r="F44" s="27"/>
      <c r="H44" t="s">
        <v>4</v>
      </c>
      <c r="I44" s="2">
        <v>800000</v>
      </c>
      <c r="J44" s="3">
        <v>0.3</v>
      </c>
      <c r="L44" t="s">
        <v>11</v>
      </c>
      <c r="N44">
        <f>N43*2%</f>
        <v>1200</v>
      </c>
    </row>
    <row r="45" spans="1:14">
      <c r="A45" s="25"/>
      <c r="B45" s="26"/>
      <c r="C45" s="26"/>
      <c r="D45" s="26"/>
      <c r="E45" s="26"/>
      <c r="F45" s="27"/>
      <c r="I45" s="2"/>
      <c r="J45" s="3"/>
      <c r="L45" t="s">
        <v>12</v>
      </c>
      <c r="N45">
        <f>N43*1%</f>
        <v>600</v>
      </c>
    </row>
    <row r="46" spans="1:14">
      <c r="A46" s="15" t="s">
        <v>17</v>
      </c>
      <c r="B46" s="16"/>
      <c r="C46" s="16" t="s">
        <v>18</v>
      </c>
      <c r="D46" s="16"/>
      <c r="E46" s="16"/>
      <c r="F46" s="17"/>
      <c r="H46" t="s">
        <v>5</v>
      </c>
      <c r="I46" s="2">
        <f>SUM(I41:I45)</f>
        <v>2100000</v>
      </c>
      <c r="J46" s="4">
        <f>SUM(J41:J45)</f>
        <v>0.60000000000000009</v>
      </c>
    </row>
    <row r="47" spans="1:14">
      <c r="A47" s="18"/>
      <c r="B47" s="19"/>
      <c r="C47" s="20" t="s">
        <v>19</v>
      </c>
      <c r="D47" s="20"/>
      <c r="E47" s="20"/>
      <c r="F47" s="21"/>
      <c r="L47" t="s">
        <v>13</v>
      </c>
      <c r="N47">
        <f>SUM(N43:N45)</f>
        <v>61800</v>
      </c>
    </row>
    <row r="48" spans="1:14">
      <c r="A48" s="22"/>
      <c r="B48" s="23"/>
      <c r="C48" s="23"/>
      <c r="D48" s="23"/>
      <c r="E48" s="23"/>
      <c r="F48" s="24"/>
    </row>
  </sheetData>
  <sheetProtection password="E74A" sheet="1" objects="1" scenarios="1"/>
  <mergeCells count="18">
    <mergeCell ref="O2:P2"/>
    <mergeCell ref="L16:N16"/>
    <mergeCell ref="L28:N28"/>
    <mergeCell ref="A1:F1"/>
    <mergeCell ref="A3:D3"/>
    <mergeCell ref="L4:N4"/>
    <mergeCell ref="A5:D5"/>
    <mergeCell ref="A7:D7"/>
    <mergeCell ref="A15:D15"/>
    <mergeCell ref="A39:D39"/>
    <mergeCell ref="L40:N40"/>
    <mergeCell ref="A41:D41"/>
    <mergeCell ref="A43:D43"/>
    <mergeCell ref="A17:D17"/>
    <mergeCell ref="A19:D19"/>
    <mergeCell ref="A27:D27"/>
    <mergeCell ref="A29:D29"/>
    <mergeCell ref="A31:D31"/>
  </mergeCells>
  <hyperlinks>
    <hyperlink ref="O2:P2" location="Introduction!A1" display="BACK TO HOME"/>
  </hyperlink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9"/>
  <sheetViews>
    <sheetView workbookViewId="0">
      <selection activeCell="O2" sqref="O2:P2"/>
    </sheetView>
  </sheetViews>
  <sheetFormatPr defaultRowHeight="15"/>
  <cols>
    <col min="7" max="7" width="9.375" customWidth="1"/>
    <col min="8" max="9" width="9" hidden="1" customWidth="1"/>
    <col min="10" max="10" width="10.875" hidden="1" customWidth="1"/>
    <col min="11" max="14" width="9" hidden="1" customWidth="1"/>
    <col min="15" max="15" width="9" customWidth="1"/>
  </cols>
  <sheetData>
    <row r="1" spans="1:17" ht="18.75">
      <c r="A1" s="36" t="s">
        <v>0</v>
      </c>
      <c r="B1" s="37"/>
      <c r="C1" s="37"/>
      <c r="D1" s="37"/>
      <c r="E1" s="37"/>
      <c r="F1" s="38"/>
    </row>
    <row r="2" spans="1:17">
      <c r="A2" s="25"/>
      <c r="B2" s="26"/>
      <c r="C2" s="26"/>
      <c r="D2" s="26"/>
      <c r="E2" s="26"/>
      <c r="F2" s="27"/>
      <c r="O2" s="35" t="s">
        <v>20</v>
      </c>
      <c r="P2" s="35"/>
    </row>
    <row r="3" spans="1:17" ht="15.75">
      <c r="A3" s="31" t="s">
        <v>6</v>
      </c>
      <c r="B3" s="32"/>
      <c r="C3" s="32"/>
      <c r="D3" s="32"/>
      <c r="E3" s="26"/>
      <c r="F3" s="5" t="s">
        <v>1</v>
      </c>
    </row>
    <row r="4" spans="1:17">
      <c r="A4" s="25"/>
      <c r="B4" s="26"/>
      <c r="C4" s="26"/>
      <c r="D4" s="26"/>
      <c r="E4" s="26"/>
      <c r="F4" s="28"/>
      <c r="I4" s="2" t="s">
        <v>1</v>
      </c>
      <c r="J4" s="2" t="s">
        <v>2</v>
      </c>
      <c r="L4" s="39" t="s">
        <v>8</v>
      </c>
      <c r="M4" s="39"/>
      <c r="N4" s="39"/>
    </row>
    <row r="5" spans="1:17">
      <c r="A5" s="33" t="s">
        <v>7</v>
      </c>
      <c r="B5" s="34"/>
      <c r="C5" s="34"/>
      <c r="D5" s="34"/>
      <c r="E5" s="26"/>
      <c r="F5" s="6">
        <v>1100000</v>
      </c>
      <c r="H5" t="s">
        <v>3</v>
      </c>
      <c r="I5" s="2">
        <v>200000</v>
      </c>
      <c r="J5" s="3">
        <v>0</v>
      </c>
      <c r="L5" t="s">
        <v>9</v>
      </c>
      <c r="N5">
        <f>F5</f>
        <v>1100000</v>
      </c>
      <c r="Q5" s="13"/>
    </row>
    <row r="6" spans="1:17">
      <c r="A6" s="25"/>
      <c r="B6" s="26"/>
      <c r="C6" s="26"/>
      <c r="D6" s="26"/>
      <c r="E6" s="26"/>
      <c r="F6" s="28"/>
      <c r="H6" t="s">
        <v>3</v>
      </c>
      <c r="I6" s="2">
        <v>500000</v>
      </c>
      <c r="J6" s="3">
        <v>0.1</v>
      </c>
      <c r="Q6" s="10"/>
    </row>
    <row r="7" spans="1:17">
      <c r="A7" s="29" t="s">
        <v>13</v>
      </c>
      <c r="B7" s="30"/>
      <c r="C7" s="30"/>
      <c r="D7" s="30"/>
      <c r="E7" s="26"/>
      <c r="F7" s="5">
        <f>N11</f>
        <v>164800</v>
      </c>
      <c r="H7" t="s">
        <v>3</v>
      </c>
      <c r="I7" s="2">
        <v>1000000</v>
      </c>
      <c r="J7" s="3">
        <v>0.2</v>
      </c>
      <c r="L7" t="s">
        <v>10</v>
      </c>
      <c r="N7">
        <f>IF(N5&lt;I5,0,IF(N5&lt;I6,(N5-I5)*J6,IF(N5&lt;I7,30000+(N5-I6)*J7,30000+100000+(N5-I8)*J8)))</f>
        <v>160000</v>
      </c>
    </row>
    <row r="8" spans="1:17">
      <c r="A8" s="25"/>
      <c r="B8" s="26"/>
      <c r="C8" s="26"/>
      <c r="D8" s="26"/>
      <c r="E8" s="26"/>
      <c r="F8" s="27"/>
      <c r="H8" t="s">
        <v>4</v>
      </c>
      <c r="I8" s="2">
        <v>1000000</v>
      </c>
      <c r="J8" s="3">
        <v>0.3</v>
      </c>
      <c r="L8" t="s">
        <v>11</v>
      </c>
      <c r="N8">
        <f>N7*2%</f>
        <v>3200</v>
      </c>
    </row>
    <row r="9" spans="1:17">
      <c r="A9" s="25"/>
      <c r="B9" s="26"/>
      <c r="C9" s="26"/>
      <c r="D9" s="26"/>
      <c r="E9" s="26"/>
      <c r="F9" s="27"/>
      <c r="I9" s="2"/>
      <c r="J9" s="3"/>
      <c r="L9" t="s">
        <v>12</v>
      </c>
      <c r="N9">
        <f>N7*1%</f>
        <v>1600</v>
      </c>
    </row>
    <row r="10" spans="1:17">
      <c r="A10" s="25"/>
      <c r="B10" s="26"/>
      <c r="C10" s="26"/>
      <c r="D10" s="26"/>
      <c r="E10" s="26"/>
      <c r="F10" s="27"/>
      <c r="H10" t="s">
        <v>5</v>
      </c>
      <c r="I10" s="2">
        <f>SUM(I5:I9)</f>
        <v>2700000</v>
      </c>
      <c r="J10" s="4">
        <f>SUM(J5:J9)</f>
        <v>0.60000000000000009</v>
      </c>
    </row>
    <row r="11" spans="1:17">
      <c r="A11" s="25"/>
      <c r="B11" s="26"/>
      <c r="C11" s="26"/>
      <c r="D11" s="26"/>
      <c r="E11" s="26"/>
      <c r="F11" s="27"/>
      <c r="L11" t="s">
        <v>13</v>
      </c>
      <c r="N11">
        <f>SUM(N7:N9)</f>
        <v>164800</v>
      </c>
      <c r="O11" s="12"/>
    </row>
    <row r="12" spans="1:17">
      <c r="A12" s="25"/>
      <c r="B12" s="26"/>
      <c r="C12" s="26"/>
      <c r="D12" s="26"/>
      <c r="E12" s="26"/>
      <c r="F12" s="27"/>
    </row>
    <row r="13" spans="1:17">
      <c r="A13" s="25"/>
      <c r="B13" s="26"/>
      <c r="C13" s="26"/>
      <c r="D13" s="26"/>
      <c r="E13" s="26"/>
      <c r="F13" s="27"/>
    </row>
    <row r="14" spans="1:17">
      <c r="A14" s="25"/>
      <c r="B14" s="26"/>
      <c r="C14" s="26"/>
      <c r="D14" s="26"/>
      <c r="E14" s="26"/>
      <c r="F14" s="27"/>
    </row>
    <row r="15" spans="1:17" ht="15.75">
      <c r="A15" s="31" t="s">
        <v>14</v>
      </c>
      <c r="B15" s="32"/>
      <c r="C15" s="32"/>
      <c r="D15" s="32"/>
      <c r="E15" s="26"/>
      <c r="F15" s="5" t="s">
        <v>1</v>
      </c>
    </row>
    <row r="16" spans="1:17">
      <c r="A16" s="25"/>
      <c r="B16" s="26"/>
      <c r="C16" s="26"/>
      <c r="D16" s="26"/>
      <c r="E16" s="26"/>
      <c r="F16" s="28"/>
      <c r="I16" s="2" t="s">
        <v>1</v>
      </c>
      <c r="J16" s="2" t="s">
        <v>2</v>
      </c>
      <c r="L16" s="1" t="s">
        <v>8</v>
      </c>
      <c r="M16" s="1"/>
      <c r="N16" s="1"/>
    </row>
    <row r="17" spans="1:14">
      <c r="A17" s="33" t="s">
        <v>7</v>
      </c>
      <c r="B17" s="34"/>
      <c r="C17" s="34"/>
      <c r="D17" s="34"/>
      <c r="E17" s="26"/>
      <c r="F17" s="6">
        <v>1100000</v>
      </c>
      <c r="H17" t="s">
        <v>3</v>
      </c>
      <c r="I17" s="2">
        <v>190000</v>
      </c>
      <c r="J17" s="3">
        <v>0</v>
      </c>
      <c r="L17" t="s">
        <v>9</v>
      </c>
      <c r="N17">
        <f>F17</f>
        <v>1100000</v>
      </c>
    </row>
    <row r="18" spans="1:14">
      <c r="A18" s="25"/>
      <c r="B18" s="26"/>
      <c r="C18" s="26"/>
      <c r="D18" s="26"/>
      <c r="E18" s="26"/>
      <c r="F18" s="28"/>
      <c r="H18" t="s">
        <v>3</v>
      </c>
      <c r="I18" s="2">
        <v>500000</v>
      </c>
      <c r="J18" s="3">
        <v>0.1</v>
      </c>
    </row>
    <row r="19" spans="1:14">
      <c r="A19" s="29" t="s">
        <v>13</v>
      </c>
      <c r="B19" s="30"/>
      <c r="C19" s="30"/>
      <c r="D19" s="30"/>
      <c r="E19" s="26"/>
      <c r="F19" s="5">
        <f>N23</f>
        <v>165830</v>
      </c>
      <c r="H19" t="s">
        <v>3</v>
      </c>
      <c r="I19" s="2">
        <v>1000000</v>
      </c>
      <c r="J19" s="3">
        <v>0.2</v>
      </c>
      <c r="L19" t="s">
        <v>10</v>
      </c>
      <c r="N19">
        <f>IF(N17&lt;I17,0,IF(N17&lt;I18,(N17-I17)*J18,IF(N17&lt;I19,31000+(N17-I18)*J19,100000+31000+(N17-I20)*J20)))</f>
        <v>161000</v>
      </c>
    </row>
    <row r="20" spans="1:14">
      <c r="A20" s="25"/>
      <c r="B20" s="26"/>
      <c r="C20" s="26"/>
      <c r="D20" s="26"/>
      <c r="E20" s="26"/>
      <c r="F20" s="27"/>
      <c r="H20" t="s">
        <v>4</v>
      </c>
      <c r="I20" s="2">
        <v>1000000</v>
      </c>
      <c r="J20" s="3">
        <v>0.3</v>
      </c>
      <c r="L20" t="s">
        <v>11</v>
      </c>
      <c r="N20">
        <f>N19*2%</f>
        <v>3220</v>
      </c>
    </row>
    <row r="21" spans="1:14">
      <c r="A21" s="25"/>
      <c r="B21" s="26"/>
      <c r="C21" s="26"/>
      <c r="D21" s="26"/>
      <c r="E21" s="26"/>
      <c r="F21" s="27"/>
      <c r="I21" s="2"/>
      <c r="J21" s="3"/>
      <c r="L21" t="s">
        <v>12</v>
      </c>
      <c r="N21">
        <f>N19*1%</f>
        <v>1610</v>
      </c>
    </row>
    <row r="22" spans="1:14">
      <c r="A22" s="25"/>
      <c r="B22" s="26"/>
      <c r="C22" s="26"/>
      <c r="D22" s="26"/>
      <c r="E22" s="26"/>
      <c r="F22" s="27"/>
      <c r="H22" t="s">
        <v>5</v>
      </c>
      <c r="I22" s="2">
        <f>SUM(I17:I21)</f>
        <v>2690000</v>
      </c>
      <c r="J22" s="4">
        <f>SUM(J17:J21)</f>
        <v>0.60000000000000009</v>
      </c>
    </row>
    <row r="23" spans="1:14">
      <c r="A23" s="25"/>
      <c r="B23" s="26"/>
      <c r="C23" s="26"/>
      <c r="D23" s="26"/>
      <c r="E23" s="26"/>
      <c r="F23" s="27"/>
      <c r="L23" t="s">
        <v>13</v>
      </c>
      <c r="N23">
        <f>SUM(N19:N21)</f>
        <v>165830</v>
      </c>
    </row>
    <row r="24" spans="1:14">
      <c r="A24" s="25"/>
      <c r="B24" s="26"/>
      <c r="C24" s="26"/>
      <c r="D24" s="26"/>
      <c r="E24" s="26"/>
      <c r="F24" s="27"/>
    </row>
    <row r="25" spans="1:14">
      <c r="A25" s="25"/>
      <c r="B25" s="26"/>
      <c r="C25" s="26"/>
      <c r="D25" s="26"/>
      <c r="E25" s="26"/>
      <c r="F25" s="27"/>
    </row>
    <row r="26" spans="1:14">
      <c r="A26" s="25"/>
      <c r="B26" s="26"/>
      <c r="C26" s="26"/>
      <c r="D26" s="26"/>
      <c r="E26" s="26"/>
      <c r="F26" s="27"/>
    </row>
    <row r="27" spans="1:14" ht="15.75">
      <c r="A27" s="31" t="s">
        <v>15</v>
      </c>
      <c r="B27" s="32"/>
      <c r="C27" s="32"/>
      <c r="D27" s="32"/>
      <c r="E27" s="26"/>
      <c r="F27" s="5" t="s">
        <v>1</v>
      </c>
    </row>
    <row r="28" spans="1:14">
      <c r="A28" s="25"/>
      <c r="B28" s="26"/>
      <c r="C28" s="26"/>
      <c r="D28" s="26"/>
      <c r="E28" s="26"/>
      <c r="F28" s="28"/>
      <c r="I28" s="2" t="s">
        <v>1</v>
      </c>
      <c r="J28" s="2" t="s">
        <v>2</v>
      </c>
      <c r="L28" s="1" t="s">
        <v>8</v>
      </c>
      <c r="M28" s="1"/>
      <c r="N28" s="1"/>
    </row>
    <row r="29" spans="1:14">
      <c r="A29" s="33" t="s">
        <v>7</v>
      </c>
      <c r="B29" s="34"/>
      <c r="C29" s="34"/>
      <c r="D29" s="34"/>
      <c r="E29" s="26"/>
      <c r="F29" s="6">
        <v>1100000</v>
      </c>
      <c r="H29" t="s">
        <v>3</v>
      </c>
      <c r="I29" s="2">
        <v>250000</v>
      </c>
      <c r="J29" s="3">
        <v>0</v>
      </c>
      <c r="L29" t="s">
        <v>9</v>
      </c>
      <c r="N29">
        <f>F29</f>
        <v>1100000</v>
      </c>
    </row>
    <row r="30" spans="1:14">
      <c r="A30" s="25"/>
      <c r="B30" s="26"/>
      <c r="C30" s="26"/>
      <c r="D30" s="26"/>
      <c r="E30" s="26"/>
      <c r="F30" s="28"/>
      <c r="H30" t="s">
        <v>3</v>
      </c>
      <c r="I30" s="2">
        <v>500000</v>
      </c>
      <c r="J30" s="3">
        <v>0.1</v>
      </c>
    </row>
    <row r="31" spans="1:14">
      <c r="A31" s="29" t="s">
        <v>13</v>
      </c>
      <c r="B31" s="30"/>
      <c r="C31" s="30"/>
      <c r="D31" s="30"/>
      <c r="E31" s="26"/>
      <c r="F31" s="5">
        <f>N35</f>
        <v>159650</v>
      </c>
      <c r="H31" t="s">
        <v>3</v>
      </c>
      <c r="I31" s="2">
        <v>1000000</v>
      </c>
      <c r="J31" s="3">
        <v>0.2</v>
      </c>
      <c r="L31" t="s">
        <v>10</v>
      </c>
      <c r="N31">
        <f>IF(N29&lt;I29,0,IF(N29&lt;I30,(N29-I29)*J30,IF(N29&lt;I31,25000+(N29-I30)*J31,100000+25000+(N29-I32)*J32)))</f>
        <v>155000</v>
      </c>
    </row>
    <row r="32" spans="1:14">
      <c r="A32" s="25"/>
      <c r="B32" s="26"/>
      <c r="C32" s="26"/>
      <c r="D32" s="26"/>
      <c r="E32" s="26"/>
      <c r="F32" s="27"/>
      <c r="H32" t="s">
        <v>4</v>
      </c>
      <c r="I32" s="2">
        <v>1000000</v>
      </c>
      <c r="J32" s="3">
        <v>0.3</v>
      </c>
      <c r="L32" t="s">
        <v>11</v>
      </c>
      <c r="N32">
        <f>N31*2%</f>
        <v>3100</v>
      </c>
    </row>
    <row r="33" spans="1:14">
      <c r="A33" s="25"/>
      <c r="B33" s="26"/>
      <c r="C33" s="26"/>
      <c r="D33" s="26"/>
      <c r="E33" s="26"/>
      <c r="F33" s="27"/>
      <c r="I33" s="2"/>
      <c r="J33" s="3"/>
      <c r="L33" t="s">
        <v>12</v>
      </c>
      <c r="N33">
        <f>N31*1%</f>
        <v>1550</v>
      </c>
    </row>
    <row r="34" spans="1:14">
      <c r="A34" s="25"/>
      <c r="B34" s="26"/>
      <c r="C34" s="26"/>
      <c r="D34" s="26"/>
      <c r="E34" s="26"/>
      <c r="F34" s="27"/>
      <c r="H34" t="s">
        <v>5</v>
      </c>
      <c r="I34" s="2">
        <f>SUM(I29:I33)</f>
        <v>2750000</v>
      </c>
      <c r="J34" s="4">
        <f>SUM(J29:J33)</f>
        <v>0.60000000000000009</v>
      </c>
    </row>
    <row r="35" spans="1:14">
      <c r="A35" s="25"/>
      <c r="B35" s="26"/>
      <c r="C35" s="26"/>
      <c r="D35" s="26"/>
      <c r="E35" s="26"/>
      <c r="F35" s="27"/>
      <c r="L35" t="s">
        <v>13</v>
      </c>
      <c r="N35">
        <f>SUM(N31:N33)</f>
        <v>159650</v>
      </c>
    </row>
    <row r="36" spans="1:14">
      <c r="A36" s="25"/>
      <c r="B36" s="26"/>
      <c r="C36" s="26"/>
      <c r="D36" s="26"/>
      <c r="E36" s="26"/>
      <c r="F36" s="27"/>
    </row>
    <row r="37" spans="1:14">
      <c r="A37" s="25"/>
      <c r="B37" s="26"/>
      <c r="C37" s="26"/>
      <c r="D37" s="26"/>
      <c r="E37" s="26"/>
      <c r="F37" s="27"/>
    </row>
    <row r="38" spans="1:14">
      <c r="A38" s="25"/>
      <c r="B38" s="26"/>
      <c r="C38" s="26"/>
      <c r="D38" s="26"/>
      <c r="E38" s="26"/>
      <c r="F38" s="27"/>
    </row>
    <row r="39" spans="1:14" ht="15.75">
      <c r="A39" s="31" t="s">
        <v>16</v>
      </c>
      <c r="B39" s="32"/>
      <c r="C39" s="32"/>
      <c r="D39" s="32"/>
      <c r="E39" s="26"/>
      <c r="F39" s="5" t="s">
        <v>1</v>
      </c>
    </row>
    <row r="40" spans="1:14">
      <c r="A40" s="25"/>
      <c r="B40" s="26"/>
      <c r="C40" s="26"/>
      <c r="D40" s="26"/>
      <c r="E40" s="26"/>
      <c r="F40" s="28"/>
      <c r="I40" s="2" t="s">
        <v>1</v>
      </c>
      <c r="J40" s="2" t="s">
        <v>2</v>
      </c>
      <c r="L40" s="39" t="s">
        <v>8</v>
      </c>
      <c r="M40" s="39"/>
      <c r="N40" s="39"/>
    </row>
    <row r="41" spans="1:14">
      <c r="A41" s="33" t="s">
        <v>7</v>
      </c>
      <c r="B41" s="34"/>
      <c r="C41" s="34"/>
      <c r="D41" s="34"/>
      <c r="E41" s="26"/>
      <c r="F41" s="6"/>
      <c r="H41" t="s">
        <v>3</v>
      </c>
      <c r="I41" s="2">
        <v>500000</v>
      </c>
      <c r="J41" s="3">
        <v>0</v>
      </c>
      <c r="L41" t="s">
        <v>9</v>
      </c>
      <c r="N41">
        <f>F41</f>
        <v>0</v>
      </c>
    </row>
    <row r="42" spans="1:14">
      <c r="A42" s="25"/>
      <c r="B42" s="26"/>
      <c r="C42" s="26"/>
      <c r="D42" s="26"/>
      <c r="E42" s="26"/>
      <c r="F42" s="28"/>
      <c r="H42" t="s">
        <v>3</v>
      </c>
      <c r="I42" s="2"/>
      <c r="J42" s="3">
        <v>0.1</v>
      </c>
    </row>
    <row r="43" spans="1:14">
      <c r="A43" s="29" t="s">
        <v>13</v>
      </c>
      <c r="B43" s="30"/>
      <c r="C43" s="30"/>
      <c r="D43" s="30"/>
      <c r="E43" s="26"/>
      <c r="F43" s="5">
        <f>N47</f>
        <v>0</v>
      </c>
      <c r="H43" t="s">
        <v>3</v>
      </c>
      <c r="I43" s="2">
        <v>1000000</v>
      </c>
      <c r="J43" s="3">
        <v>0.2</v>
      </c>
      <c r="L43" t="s">
        <v>10</v>
      </c>
      <c r="N43">
        <f>IF(N41&lt;I41,0,IF(N41&lt;I43,(N41-I41)*J43,100000+(N41-I44)*J44))</f>
        <v>0</v>
      </c>
    </row>
    <row r="44" spans="1:14">
      <c r="A44" s="25"/>
      <c r="B44" s="26"/>
      <c r="C44" s="26"/>
      <c r="D44" s="26"/>
      <c r="E44" s="26"/>
      <c r="F44" s="27"/>
      <c r="H44" t="s">
        <v>4</v>
      </c>
      <c r="I44" s="2">
        <v>1000000</v>
      </c>
      <c r="J44" s="3">
        <v>0.3</v>
      </c>
      <c r="L44" t="s">
        <v>11</v>
      </c>
      <c r="N44">
        <f>N43*2%</f>
        <v>0</v>
      </c>
    </row>
    <row r="45" spans="1:14">
      <c r="A45" s="25"/>
      <c r="B45" s="26"/>
      <c r="C45" s="26"/>
      <c r="D45" s="26"/>
      <c r="E45" s="26"/>
      <c r="F45" s="27"/>
      <c r="I45" s="2"/>
      <c r="J45" s="3"/>
      <c r="L45" t="s">
        <v>12</v>
      </c>
      <c r="N45">
        <f>N43*1%</f>
        <v>0</v>
      </c>
    </row>
    <row r="46" spans="1:14">
      <c r="A46" s="25"/>
      <c r="B46" s="26"/>
      <c r="C46" s="26"/>
      <c r="D46" s="26"/>
      <c r="E46" s="26"/>
      <c r="F46" s="27"/>
      <c r="H46" t="s">
        <v>5</v>
      </c>
      <c r="I46" s="2">
        <f>SUM(I41:I45)</f>
        <v>2500000</v>
      </c>
      <c r="J46" s="4">
        <f>SUM(J41:J45)</f>
        <v>0.60000000000000009</v>
      </c>
    </row>
    <row r="47" spans="1:14">
      <c r="A47" s="15" t="s">
        <v>17</v>
      </c>
      <c r="B47" s="16"/>
      <c r="C47" s="16" t="s">
        <v>18</v>
      </c>
      <c r="D47" s="16"/>
      <c r="E47" s="16"/>
      <c r="F47" s="17"/>
      <c r="L47" t="s">
        <v>13</v>
      </c>
      <c r="N47">
        <f>SUM(N43:N45)</f>
        <v>0</v>
      </c>
    </row>
    <row r="48" spans="1:14">
      <c r="A48" s="18"/>
      <c r="B48" s="19"/>
      <c r="C48" s="20" t="s">
        <v>19</v>
      </c>
      <c r="D48" s="20"/>
      <c r="E48" s="20"/>
      <c r="F48" s="21"/>
    </row>
    <row r="49" spans="1:6">
      <c r="A49" s="22"/>
      <c r="B49" s="23"/>
      <c r="C49" s="23"/>
      <c r="D49" s="23"/>
      <c r="E49" s="23"/>
      <c r="F49" s="24"/>
    </row>
  </sheetData>
  <sheetProtection password="E74A" sheet="1" objects="1" scenarios="1"/>
  <mergeCells count="16">
    <mergeCell ref="A15:D15"/>
    <mergeCell ref="O2:P2"/>
    <mergeCell ref="A1:F1"/>
    <mergeCell ref="A3:D3"/>
    <mergeCell ref="L4:N4"/>
    <mergeCell ref="A5:D5"/>
    <mergeCell ref="A7:D7"/>
    <mergeCell ref="L40:N40"/>
    <mergeCell ref="A41:D41"/>
    <mergeCell ref="A43:D43"/>
    <mergeCell ref="A17:D17"/>
    <mergeCell ref="A19:D19"/>
    <mergeCell ref="A27:D27"/>
    <mergeCell ref="A29:D29"/>
    <mergeCell ref="A31:D31"/>
    <mergeCell ref="A39:D39"/>
  </mergeCells>
  <hyperlinks>
    <hyperlink ref="O2:P2" location="Introduction!A1" display="BACK TO HOME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AY 2011-12</vt:lpstr>
      <vt:lpstr>AY 2012-13</vt:lpstr>
      <vt:lpstr>AY 2013-14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RAJESH-PC</cp:lastModifiedBy>
  <dcterms:created xsi:type="dcterms:W3CDTF">2012-03-31T16:24:56Z</dcterms:created>
  <dcterms:modified xsi:type="dcterms:W3CDTF">2012-04-02T10:54:00Z</dcterms:modified>
</cp:coreProperties>
</file>