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60" yWindow="270" windowWidth="14955" windowHeight="7935" activeTab="3"/>
  </bookViews>
  <sheets>
    <sheet name="Provisions" sheetId="9" r:id="rId1"/>
    <sheet name="Instructions " sheetId="8" r:id="rId2"/>
    <sheet name="INPUT SHEET" sheetId="4" r:id="rId3"/>
    <sheet name="INTEREST @ 1%" sheetId="6" r:id="rId4"/>
    <sheet name="TDS Report" sheetId="5" r:id="rId5"/>
    <sheet name="Sheet1" sheetId="10" r:id="rId6"/>
  </sheets>
  <definedNames>
    <definedName name="_xlnm._FilterDatabase" localSheetId="2" hidden="1">'INPUT SHEET'!$B$3:$AI$68</definedName>
    <definedName name="_xlnm._FilterDatabase" localSheetId="4" hidden="1">'TDS Report'!$A$4:$I$104</definedName>
    <definedName name="_xlnm.Print_Area" localSheetId="2">'INPUT SHEET'!$A$1:$BF$103</definedName>
  </definedNames>
  <calcPr calcId="145621"/>
</workbook>
</file>

<file path=xl/calcChain.xml><?xml version="1.0" encoding="utf-8"?>
<calcChain xmlns="http://schemas.openxmlformats.org/spreadsheetml/2006/main">
  <c r="J103" i="6" l="1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BE102" i="4"/>
  <c r="BC102" i="4"/>
  <c r="BA102" i="4"/>
  <c r="AZ102" i="4"/>
  <c r="AY102" i="4" s="1"/>
  <c r="AX102" i="4" s="1"/>
  <c r="AW102" i="4" s="1"/>
  <c r="AV102" i="4" s="1"/>
  <c r="AU102" i="4" s="1"/>
  <c r="AT102" i="4" s="1"/>
  <c r="AS102" i="4" s="1"/>
  <c r="AR102" i="4" s="1"/>
  <c r="AQ102" i="4" s="1"/>
  <c r="AP102" i="4" s="1"/>
  <c r="AO102" i="4" s="1"/>
  <c r="AN102" i="4" s="1"/>
  <c r="AM102" i="4" s="1"/>
  <c r="AL102" i="4" s="1"/>
  <c r="BE101" i="4"/>
  <c r="BC101" i="4"/>
  <c r="BA101" i="4"/>
  <c r="AZ101" i="4"/>
  <c r="AY101" i="4" s="1"/>
  <c r="AX101" i="4" s="1"/>
  <c r="AW101" i="4" s="1"/>
  <c r="AV101" i="4" s="1"/>
  <c r="AU101" i="4" s="1"/>
  <c r="AT101" i="4" s="1"/>
  <c r="AS101" i="4" s="1"/>
  <c r="AR101" i="4" s="1"/>
  <c r="AQ101" i="4" s="1"/>
  <c r="AP101" i="4" s="1"/>
  <c r="AO101" i="4" s="1"/>
  <c r="AN101" i="4" s="1"/>
  <c r="AM101" i="4" s="1"/>
  <c r="AL101" i="4" s="1"/>
  <c r="BE100" i="4"/>
  <c r="BC100" i="4"/>
  <c r="BA100" i="4"/>
  <c r="AZ100" i="4"/>
  <c r="AY100" i="4" s="1"/>
  <c r="AX100" i="4" s="1"/>
  <c r="AW100" i="4" s="1"/>
  <c r="AV100" i="4" s="1"/>
  <c r="AU100" i="4" s="1"/>
  <c r="AT100" i="4" s="1"/>
  <c r="AS100" i="4" s="1"/>
  <c r="AR100" i="4" s="1"/>
  <c r="AQ100" i="4" s="1"/>
  <c r="AP100" i="4" s="1"/>
  <c r="AO100" i="4" s="1"/>
  <c r="AN100" i="4" s="1"/>
  <c r="AM100" i="4" s="1"/>
  <c r="AL100" i="4" s="1"/>
  <c r="BE99" i="4"/>
  <c r="BC99" i="4"/>
  <c r="BA99" i="4"/>
  <c r="AZ99" i="4"/>
  <c r="AY99" i="4" s="1"/>
  <c r="AX99" i="4" s="1"/>
  <c r="AW99" i="4" s="1"/>
  <c r="AV99" i="4" s="1"/>
  <c r="AU99" i="4" s="1"/>
  <c r="AT99" i="4" s="1"/>
  <c r="AS99" i="4" s="1"/>
  <c r="AR99" i="4" s="1"/>
  <c r="AQ99" i="4" s="1"/>
  <c r="AP99" i="4" s="1"/>
  <c r="AO99" i="4" s="1"/>
  <c r="AN99" i="4" s="1"/>
  <c r="AM99" i="4" s="1"/>
  <c r="AL99" i="4" s="1"/>
  <c r="BE98" i="4"/>
  <c r="BC98" i="4"/>
  <c r="BA98" i="4"/>
  <c r="AZ98" i="4"/>
  <c r="AY98" i="4" s="1"/>
  <c r="AX98" i="4" s="1"/>
  <c r="AW98" i="4" s="1"/>
  <c r="AV98" i="4" s="1"/>
  <c r="AU98" i="4" s="1"/>
  <c r="AT98" i="4" s="1"/>
  <c r="AS98" i="4" s="1"/>
  <c r="AR98" i="4" s="1"/>
  <c r="AQ98" i="4" s="1"/>
  <c r="AP98" i="4" s="1"/>
  <c r="AO98" i="4" s="1"/>
  <c r="AN98" i="4" s="1"/>
  <c r="AM98" i="4" s="1"/>
  <c r="AL98" i="4" s="1"/>
  <c r="BE97" i="4"/>
  <c r="BC97" i="4"/>
  <c r="BA97" i="4"/>
  <c r="AZ97" i="4"/>
  <c r="AY97" i="4" s="1"/>
  <c r="AX97" i="4" s="1"/>
  <c r="AW97" i="4" s="1"/>
  <c r="AV97" i="4" s="1"/>
  <c r="AU97" i="4" s="1"/>
  <c r="AT97" i="4" s="1"/>
  <c r="AS97" i="4" s="1"/>
  <c r="AR97" i="4" s="1"/>
  <c r="AQ97" i="4" s="1"/>
  <c r="AP97" i="4" s="1"/>
  <c r="AO97" i="4" s="1"/>
  <c r="AN97" i="4" s="1"/>
  <c r="AM97" i="4" s="1"/>
  <c r="AL97" i="4" s="1"/>
  <c r="BE96" i="4"/>
  <c r="BC96" i="4"/>
  <c r="BA96" i="4"/>
  <c r="AZ96" i="4"/>
  <c r="AY96" i="4" s="1"/>
  <c r="AX96" i="4" s="1"/>
  <c r="AW96" i="4" s="1"/>
  <c r="AV96" i="4" s="1"/>
  <c r="AU96" i="4" s="1"/>
  <c r="AT96" i="4" s="1"/>
  <c r="AS96" i="4" s="1"/>
  <c r="AR96" i="4" s="1"/>
  <c r="AQ96" i="4" s="1"/>
  <c r="AP96" i="4" s="1"/>
  <c r="AO96" i="4" s="1"/>
  <c r="AN96" i="4" s="1"/>
  <c r="AM96" i="4" s="1"/>
  <c r="AL96" i="4" s="1"/>
  <c r="BE95" i="4"/>
  <c r="BC95" i="4"/>
  <c r="BA95" i="4"/>
  <c r="AZ95" i="4"/>
  <c r="AY95" i="4" s="1"/>
  <c r="AX95" i="4" s="1"/>
  <c r="AW95" i="4" s="1"/>
  <c r="AV95" i="4" s="1"/>
  <c r="AU95" i="4" s="1"/>
  <c r="AT95" i="4" s="1"/>
  <c r="AS95" i="4" s="1"/>
  <c r="AR95" i="4" s="1"/>
  <c r="AQ95" i="4" s="1"/>
  <c r="AP95" i="4" s="1"/>
  <c r="AO95" i="4" s="1"/>
  <c r="AN95" i="4" s="1"/>
  <c r="AM95" i="4" s="1"/>
  <c r="AL95" i="4" s="1"/>
  <c r="BE94" i="4"/>
  <c r="BC94" i="4"/>
  <c r="BA94" i="4"/>
  <c r="AZ94" i="4"/>
  <c r="AY94" i="4" s="1"/>
  <c r="AX94" i="4" s="1"/>
  <c r="AW94" i="4" s="1"/>
  <c r="AV94" i="4" s="1"/>
  <c r="AU94" i="4" s="1"/>
  <c r="AT94" i="4" s="1"/>
  <c r="AS94" i="4" s="1"/>
  <c r="AR94" i="4" s="1"/>
  <c r="AQ94" i="4" s="1"/>
  <c r="AP94" i="4" s="1"/>
  <c r="AO94" i="4" s="1"/>
  <c r="AN94" i="4" s="1"/>
  <c r="AM94" i="4" s="1"/>
  <c r="AL94" i="4" s="1"/>
  <c r="BE93" i="4"/>
  <c r="BC93" i="4"/>
  <c r="BA93" i="4"/>
  <c r="AZ93" i="4"/>
  <c r="AY93" i="4" s="1"/>
  <c r="AX93" i="4" s="1"/>
  <c r="AW93" i="4" s="1"/>
  <c r="AV93" i="4" s="1"/>
  <c r="AU93" i="4" s="1"/>
  <c r="AT93" i="4" s="1"/>
  <c r="AS93" i="4" s="1"/>
  <c r="AR93" i="4" s="1"/>
  <c r="AQ93" i="4" s="1"/>
  <c r="AP93" i="4" s="1"/>
  <c r="AO93" i="4" s="1"/>
  <c r="AN93" i="4" s="1"/>
  <c r="AM93" i="4" s="1"/>
  <c r="AL93" i="4" s="1"/>
  <c r="BE92" i="4"/>
  <c r="BC92" i="4"/>
  <c r="BA92" i="4"/>
  <c r="AZ92" i="4"/>
  <c r="AY92" i="4" s="1"/>
  <c r="AX92" i="4" s="1"/>
  <c r="AW92" i="4" s="1"/>
  <c r="AV92" i="4" s="1"/>
  <c r="AU92" i="4" s="1"/>
  <c r="AT92" i="4" s="1"/>
  <c r="AS92" i="4" s="1"/>
  <c r="AR92" i="4" s="1"/>
  <c r="AQ92" i="4" s="1"/>
  <c r="AP92" i="4" s="1"/>
  <c r="AO92" i="4" s="1"/>
  <c r="AN92" i="4" s="1"/>
  <c r="AM92" i="4" s="1"/>
  <c r="AL92" i="4" s="1"/>
  <c r="BE91" i="4"/>
  <c r="BC91" i="4"/>
  <c r="BA91" i="4"/>
  <c r="AZ91" i="4"/>
  <c r="AY91" i="4" s="1"/>
  <c r="AX91" i="4" s="1"/>
  <c r="AW91" i="4" s="1"/>
  <c r="AV91" i="4" s="1"/>
  <c r="AU91" i="4" s="1"/>
  <c r="AT91" i="4" s="1"/>
  <c r="AS91" i="4" s="1"/>
  <c r="AR91" i="4" s="1"/>
  <c r="AQ91" i="4" s="1"/>
  <c r="AP91" i="4" s="1"/>
  <c r="AO91" i="4" s="1"/>
  <c r="AN91" i="4" s="1"/>
  <c r="AM91" i="4" s="1"/>
  <c r="AL91" i="4" s="1"/>
  <c r="BE90" i="4"/>
  <c r="BC90" i="4"/>
  <c r="BA90" i="4"/>
  <c r="AZ90" i="4"/>
  <c r="AY90" i="4" s="1"/>
  <c r="AX90" i="4" s="1"/>
  <c r="AW90" i="4" s="1"/>
  <c r="AV90" i="4" s="1"/>
  <c r="AU90" i="4" s="1"/>
  <c r="AT90" i="4" s="1"/>
  <c r="AS90" i="4" s="1"/>
  <c r="AR90" i="4" s="1"/>
  <c r="AQ90" i="4" s="1"/>
  <c r="AP90" i="4" s="1"/>
  <c r="AO90" i="4" s="1"/>
  <c r="AN90" i="4" s="1"/>
  <c r="AM90" i="4" s="1"/>
  <c r="AL90" i="4" s="1"/>
  <c r="BE89" i="4"/>
  <c r="BC89" i="4"/>
  <c r="BA89" i="4"/>
  <c r="AZ89" i="4" s="1"/>
  <c r="AY89" i="4" s="1"/>
  <c r="AX89" i="4" s="1"/>
  <c r="AW89" i="4" s="1"/>
  <c r="AV89" i="4" s="1"/>
  <c r="AU89" i="4" s="1"/>
  <c r="AT89" i="4" s="1"/>
  <c r="AS89" i="4" s="1"/>
  <c r="AR89" i="4" s="1"/>
  <c r="AQ89" i="4" s="1"/>
  <c r="AP89" i="4" s="1"/>
  <c r="AO89" i="4" s="1"/>
  <c r="AN89" i="4" s="1"/>
  <c r="AM89" i="4" s="1"/>
  <c r="AL89" i="4" s="1"/>
  <c r="BE88" i="4"/>
  <c r="BC88" i="4"/>
  <c r="BA88" i="4"/>
  <c r="AZ88" i="4" s="1"/>
  <c r="AY88" i="4" s="1"/>
  <c r="AX88" i="4" s="1"/>
  <c r="AW88" i="4" s="1"/>
  <c r="AV88" i="4" s="1"/>
  <c r="AU88" i="4" s="1"/>
  <c r="AT88" i="4" s="1"/>
  <c r="AS88" i="4" s="1"/>
  <c r="AR88" i="4" s="1"/>
  <c r="AQ88" i="4" s="1"/>
  <c r="AP88" i="4" s="1"/>
  <c r="AO88" i="4" s="1"/>
  <c r="AN88" i="4" s="1"/>
  <c r="AM88" i="4" s="1"/>
  <c r="AL88" i="4" s="1"/>
  <c r="BE87" i="4"/>
  <c r="BC87" i="4"/>
  <c r="BA87" i="4"/>
  <c r="AZ87" i="4"/>
  <c r="AY87" i="4" s="1"/>
  <c r="AX87" i="4" s="1"/>
  <c r="AW87" i="4" s="1"/>
  <c r="AV87" i="4" s="1"/>
  <c r="AU87" i="4" s="1"/>
  <c r="AT87" i="4" s="1"/>
  <c r="AS87" i="4" s="1"/>
  <c r="AR87" i="4" s="1"/>
  <c r="AQ87" i="4" s="1"/>
  <c r="AP87" i="4" s="1"/>
  <c r="AO87" i="4" s="1"/>
  <c r="AN87" i="4" s="1"/>
  <c r="AM87" i="4" s="1"/>
  <c r="AL87" i="4" s="1"/>
  <c r="BE86" i="4"/>
  <c r="BC86" i="4"/>
  <c r="BA86" i="4"/>
  <c r="AZ86" i="4" s="1"/>
  <c r="AY86" i="4" s="1"/>
  <c r="AX86" i="4" s="1"/>
  <c r="AW86" i="4" s="1"/>
  <c r="AV86" i="4" s="1"/>
  <c r="AU86" i="4" s="1"/>
  <c r="AT86" i="4" s="1"/>
  <c r="AS86" i="4" s="1"/>
  <c r="AR86" i="4" s="1"/>
  <c r="AQ86" i="4" s="1"/>
  <c r="AP86" i="4" s="1"/>
  <c r="AO86" i="4" s="1"/>
  <c r="AN86" i="4" s="1"/>
  <c r="AM86" i="4" s="1"/>
  <c r="AL86" i="4" s="1"/>
  <c r="BE85" i="4"/>
  <c r="BC85" i="4"/>
  <c r="BA85" i="4"/>
  <c r="AZ85" i="4"/>
  <c r="AY85" i="4"/>
  <c r="AX85" i="4"/>
  <c r="AW85" i="4" s="1"/>
  <c r="AV85" i="4" s="1"/>
  <c r="AU85" i="4" s="1"/>
  <c r="AT85" i="4" s="1"/>
  <c r="AS85" i="4" s="1"/>
  <c r="AR85" i="4" s="1"/>
  <c r="AQ85" i="4" s="1"/>
  <c r="AP85" i="4" s="1"/>
  <c r="AO85" i="4" s="1"/>
  <c r="AN85" i="4" s="1"/>
  <c r="AM85" i="4" s="1"/>
  <c r="AL85" i="4" s="1"/>
  <c r="BE84" i="4"/>
  <c r="BC84" i="4"/>
  <c r="BA84" i="4"/>
  <c r="AZ84" i="4"/>
  <c r="AY84" i="4" s="1"/>
  <c r="AX84" i="4" s="1"/>
  <c r="AW84" i="4" s="1"/>
  <c r="AV84" i="4" s="1"/>
  <c r="AU84" i="4" s="1"/>
  <c r="AT84" i="4"/>
  <c r="AS84" i="4" s="1"/>
  <c r="AR84" i="4" s="1"/>
  <c r="AQ84" i="4" s="1"/>
  <c r="AP84" i="4" s="1"/>
  <c r="AO84" i="4" s="1"/>
  <c r="AN84" i="4" s="1"/>
  <c r="AM84" i="4" s="1"/>
  <c r="AL84" i="4" s="1"/>
  <c r="BE83" i="4"/>
  <c r="BC83" i="4"/>
  <c r="BA83" i="4"/>
  <c r="AZ83" i="4"/>
  <c r="AY83" i="4" s="1"/>
  <c r="AX83" i="4" s="1"/>
  <c r="AW83" i="4" s="1"/>
  <c r="AV83" i="4" s="1"/>
  <c r="AU83" i="4" s="1"/>
  <c r="AT83" i="4" s="1"/>
  <c r="AS83" i="4" s="1"/>
  <c r="AR83" i="4" s="1"/>
  <c r="AQ83" i="4" s="1"/>
  <c r="AP83" i="4" s="1"/>
  <c r="AO83" i="4" s="1"/>
  <c r="AN83" i="4" s="1"/>
  <c r="AM83" i="4" s="1"/>
  <c r="AL83" i="4" s="1"/>
  <c r="BE82" i="4"/>
  <c r="BC82" i="4"/>
  <c r="BA82" i="4"/>
  <c r="AZ82" i="4"/>
  <c r="AY82" i="4" s="1"/>
  <c r="AX82" i="4" s="1"/>
  <c r="AW82" i="4" s="1"/>
  <c r="AV82" i="4" s="1"/>
  <c r="AU82" i="4" s="1"/>
  <c r="AT82" i="4" s="1"/>
  <c r="AS82" i="4" s="1"/>
  <c r="AR82" i="4" s="1"/>
  <c r="AQ82" i="4" s="1"/>
  <c r="AP82" i="4" s="1"/>
  <c r="AO82" i="4" s="1"/>
  <c r="AN82" i="4" s="1"/>
  <c r="AM82" i="4" s="1"/>
  <c r="AL82" i="4" s="1"/>
  <c r="BE81" i="4"/>
  <c r="BC81" i="4"/>
  <c r="BA81" i="4"/>
  <c r="AZ81" i="4"/>
  <c r="AY81" i="4" s="1"/>
  <c r="AX81" i="4" s="1"/>
  <c r="AW81" i="4" s="1"/>
  <c r="AV81" i="4" s="1"/>
  <c r="AU81" i="4" s="1"/>
  <c r="AT81" i="4" s="1"/>
  <c r="AS81" i="4" s="1"/>
  <c r="AR81" i="4" s="1"/>
  <c r="AQ81" i="4" s="1"/>
  <c r="AP81" i="4" s="1"/>
  <c r="AO81" i="4" s="1"/>
  <c r="AN81" i="4" s="1"/>
  <c r="AM81" i="4" s="1"/>
  <c r="AL81" i="4" s="1"/>
  <c r="BE80" i="4"/>
  <c r="BC80" i="4"/>
  <c r="BA80" i="4"/>
  <c r="AZ80" i="4"/>
  <c r="AY80" i="4" s="1"/>
  <c r="AX80" i="4" s="1"/>
  <c r="AW80" i="4" s="1"/>
  <c r="AV80" i="4" s="1"/>
  <c r="AU80" i="4" s="1"/>
  <c r="AT80" i="4" s="1"/>
  <c r="AS80" i="4" s="1"/>
  <c r="AR80" i="4" s="1"/>
  <c r="AQ80" i="4" s="1"/>
  <c r="AP80" i="4" s="1"/>
  <c r="AO80" i="4" s="1"/>
  <c r="AN80" i="4" s="1"/>
  <c r="AM80" i="4" s="1"/>
  <c r="AL80" i="4" s="1"/>
  <c r="BE79" i="4"/>
  <c r="BC79" i="4"/>
  <c r="BA79" i="4"/>
  <c r="AZ79" i="4"/>
  <c r="AY79" i="4" s="1"/>
  <c r="AX79" i="4" s="1"/>
  <c r="AW79" i="4" s="1"/>
  <c r="AV79" i="4" s="1"/>
  <c r="AU79" i="4" s="1"/>
  <c r="AT79" i="4" s="1"/>
  <c r="AS79" i="4" s="1"/>
  <c r="AR79" i="4" s="1"/>
  <c r="AQ79" i="4" s="1"/>
  <c r="AP79" i="4" s="1"/>
  <c r="AO79" i="4" s="1"/>
  <c r="AN79" i="4" s="1"/>
  <c r="AM79" i="4" s="1"/>
  <c r="AL79" i="4" s="1"/>
  <c r="BE78" i="4"/>
  <c r="BC78" i="4"/>
  <c r="BA78" i="4"/>
  <c r="AZ78" i="4"/>
  <c r="AY78" i="4" s="1"/>
  <c r="AX78" i="4" s="1"/>
  <c r="AW78" i="4" s="1"/>
  <c r="AV78" i="4" s="1"/>
  <c r="AU78" i="4" s="1"/>
  <c r="AT78" i="4" s="1"/>
  <c r="AS78" i="4" s="1"/>
  <c r="AR78" i="4" s="1"/>
  <c r="AQ78" i="4" s="1"/>
  <c r="AP78" i="4" s="1"/>
  <c r="AO78" i="4" s="1"/>
  <c r="AN78" i="4" s="1"/>
  <c r="AM78" i="4" s="1"/>
  <c r="AL78" i="4" s="1"/>
  <c r="BE77" i="4"/>
  <c r="BC77" i="4"/>
  <c r="BA77" i="4"/>
  <c r="AZ77" i="4"/>
  <c r="AY77" i="4" s="1"/>
  <c r="AX77" i="4" s="1"/>
  <c r="AW77" i="4" s="1"/>
  <c r="AV77" i="4" s="1"/>
  <c r="AU77" i="4" s="1"/>
  <c r="AT77" i="4" s="1"/>
  <c r="AS77" i="4" s="1"/>
  <c r="AR77" i="4" s="1"/>
  <c r="AQ77" i="4" s="1"/>
  <c r="AP77" i="4" s="1"/>
  <c r="AO77" i="4" s="1"/>
  <c r="AN77" i="4" s="1"/>
  <c r="AM77" i="4" s="1"/>
  <c r="AL77" i="4" s="1"/>
  <c r="BE76" i="4"/>
  <c r="BC76" i="4"/>
  <c r="BA76" i="4"/>
  <c r="AZ76" i="4"/>
  <c r="AY76" i="4" s="1"/>
  <c r="AX76" i="4" s="1"/>
  <c r="AW76" i="4" s="1"/>
  <c r="AV76" i="4" s="1"/>
  <c r="AU76" i="4" s="1"/>
  <c r="AT76" i="4" s="1"/>
  <c r="AS76" i="4" s="1"/>
  <c r="AR76" i="4" s="1"/>
  <c r="AQ76" i="4" s="1"/>
  <c r="AP76" i="4" s="1"/>
  <c r="AO76" i="4" s="1"/>
  <c r="AN76" i="4" s="1"/>
  <c r="AM76" i="4" s="1"/>
  <c r="AL76" i="4" s="1"/>
  <c r="BE75" i="4"/>
  <c r="BC75" i="4"/>
  <c r="BA75" i="4"/>
  <c r="AZ75" i="4"/>
  <c r="AY75" i="4" s="1"/>
  <c r="AX75" i="4" s="1"/>
  <c r="AW75" i="4" s="1"/>
  <c r="AV75" i="4" s="1"/>
  <c r="AU75" i="4" s="1"/>
  <c r="AT75" i="4" s="1"/>
  <c r="AS75" i="4" s="1"/>
  <c r="AR75" i="4" s="1"/>
  <c r="AQ75" i="4" s="1"/>
  <c r="AP75" i="4" s="1"/>
  <c r="AO75" i="4" s="1"/>
  <c r="AN75" i="4" s="1"/>
  <c r="AM75" i="4" s="1"/>
  <c r="AL75" i="4" s="1"/>
  <c r="BE74" i="4"/>
  <c r="BC74" i="4"/>
  <c r="BA74" i="4"/>
  <c r="AZ74" i="4"/>
  <c r="AY74" i="4" s="1"/>
  <c r="AX74" i="4" s="1"/>
  <c r="AW74" i="4" s="1"/>
  <c r="AV74" i="4" s="1"/>
  <c r="AU74" i="4" s="1"/>
  <c r="AT74" i="4" s="1"/>
  <c r="AS74" i="4" s="1"/>
  <c r="AR74" i="4" s="1"/>
  <c r="AQ74" i="4" s="1"/>
  <c r="AP74" i="4" s="1"/>
  <c r="AO74" i="4" s="1"/>
  <c r="AN74" i="4" s="1"/>
  <c r="AM74" i="4" s="1"/>
  <c r="AL74" i="4" s="1"/>
  <c r="BE73" i="4"/>
  <c r="BC73" i="4"/>
  <c r="BA73" i="4"/>
  <c r="AZ73" i="4"/>
  <c r="AY73" i="4" s="1"/>
  <c r="AX73" i="4"/>
  <c r="AW73" i="4" s="1"/>
  <c r="AV73" i="4" s="1"/>
  <c r="AU73" i="4" s="1"/>
  <c r="AT73" i="4" s="1"/>
  <c r="AS73" i="4" s="1"/>
  <c r="AR73" i="4" s="1"/>
  <c r="AQ73" i="4" s="1"/>
  <c r="AP73" i="4" s="1"/>
  <c r="AO73" i="4" s="1"/>
  <c r="AN73" i="4" s="1"/>
  <c r="AM73" i="4" s="1"/>
  <c r="AL73" i="4" s="1"/>
  <c r="BE72" i="4"/>
  <c r="BC72" i="4"/>
  <c r="BA72" i="4"/>
  <c r="AZ72" i="4"/>
  <c r="AY72" i="4" s="1"/>
  <c r="AX72" i="4" s="1"/>
  <c r="AW72" i="4" s="1"/>
  <c r="AV72" i="4" s="1"/>
  <c r="AU72" i="4" s="1"/>
  <c r="AT72" i="4" s="1"/>
  <c r="AS72" i="4" s="1"/>
  <c r="AR72" i="4" s="1"/>
  <c r="AQ72" i="4" s="1"/>
  <c r="AP72" i="4" s="1"/>
  <c r="AO72" i="4" s="1"/>
  <c r="AN72" i="4" s="1"/>
  <c r="AM72" i="4" s="1"/>
  <c r="AL72" i="4" s="1"/>
  <c r="BE71" i="4"/>
  <c r="BC71" i="4"/>
  <c r="BA71" i="4"/>
  <c r="AZ71" i="4"/>
  <c r="AY71" i="4" s="1"/>
  <c r="AX71" i="4"/>
  <c r="AW71" i="4" s="1"/>
  <c r="AV71" i="4" s="1"/>
  <c r="AU71" i="4" s="1"/>
  <c r="AT71" i="4" s="1"/>
  <c r="AS71" i="4" s="1"/>
  <c r="AR71" i="4" s="1"/>
  <c r="AQ71" i="4" s="1"/>
  <c r="AP71" i="4" s="1"/>
  <c r="AO71" i="4" s="1"/>
  <c r="AN71" i="4" s="1"/>
  <c r="AM71" i="4" s="1"/>
  <c r="AL71" i="4" s="1"/>
  <c r="BE70" i="4"/>
  <c r="BC70" i="4"/>
  <c r="BA70" i="4"/>
  <c r="AZ70" i="4"/>
  <c r="AY70" i="4" s="1"/>
  <c r="AX70" i="4" s="1"/>
  <c r="AW70" i="4" s="1"/>
  <c r="AV70" i="4" s="1"/>
  <c r="AU70" i="4" s="1"/>
  <c r="AT70" i="4" s="1"/>
  <c r="AS70" i="4" s="1"/>
  <c r="AR70" i="4" s="1"/>
  <c r="AQ70" i="4" s="1"/>
  <c r="AP70" i="4" s="1"/>
  <c r="AO70" i="4" s="1"/>
  <c r="AN70" i="4" s="1"/>
  <c r="AM70" i="4" s="1"/>
  <c r="AL70" i="4" s="1"/>
  <c r="BE69" i="4"/>
  <c r="BC69" i="4"/>
  <c r="BA69" i="4"/>
  <c r="AZ69" i="4"/>
  <c r="AY69" i="4" s="1"/>
  <c r="AX69" i="4"/>
  <c r="AW69" i="4" s="1"/>
  <c r="AV69" i="4" s="1"/>
  <c r="AU69" i="4" s="1"/>
  <c r="AT69" i="4" s="1"/>
  <c r="AS69" i="4" s="1"/>
  <c r="AR69" i="4" s="1"/>
  <c r="AQ69" i="4" s="1"/>
  <c r="AP69" i="4" s="1"/>
  <c r="AO69" i="4" s="1"/>
  <c r="AN69" i="4" s="1"/>
  <c r="AM69" i="4" s="1"/>
  <c r="AL69" i="4" s="1"/>
  <c r="BE68" i="4"/>
  <c r="BC68" i="4"/>
  <c r="BA68" i="4"/>
  <c r="AZ68" i="4"/>
  <c r="AY68" i="4" s="1"/>
  <c r="AX68" i="4" s="1"/>
  <c r="AW68" i="4" s="1"/>
  <c r="AV68" i="4" s="1"/>
  <c r="AU68" i="4" s="1"/>
  <c r="AT68" i="4" s="1"/>
  <c r="AS68" i="4" s="1"/>
  <c r="AR68" i="4" s="1"/>
  <c r="AQ68" i="4" s="1"/>
  <c r="AP68" i="4" s="1"/>
  <c r="AO68" i="4" s="1"/>
  <c r="AN68" i="4" s="1"/>
  <c r="AM68" i="4" s="1"/>
  <c r="AL68" i="4" s="1"/>
  <c r="BE67" i="4"/>
  <c r="BC67" i="4"/>
  <c r="BA67" i="4"/>
  <c r="AZ67" i="4"/>
  <c r="AY67" i="4" s="1"/>
  <c r="AX67" i="4"/>
  <c r="AW67" i="4" s="1"/>
  <c r="AV67" i="4" s="1"/>
  <c r="AU67" i="4" s="1"/>
  <c r="AT67" i="4" s="1"/>
  <c r="AS67" i="4" s="1"/>
  <c r="AR67" i="4" s="1"/>
  <c r="AQ67" i="4" s="1"/>
  <c r="AP67" i="4" s="1"/>
  <c r="AO67" i="4" s="1"/>
  <c r="AN67" i="4" s="1"/>
  <c r="AM67" i="4" s="1"/>
  <c r="AL67" i="4" s="1"/>
  <c r="BE66" i="4"/>
  <c r="BC66" i="4"/>
  <c r="BA66" i="4"/>
  <c r="AZ66" i="4"/>
  <c r="AY66" i="4" s="1"/>
  <c r="AX66" i="4" s="1"/>
  <c r="AW66" i="4" s="1"/>
  <c r="AV66" i="4" s="1"/>
  <c r="AU66" i="4" s="1"/>
  <c r="AT66" i="4" s="1"/>
  <c r="AS66" i="4" s="1"/>
  <c r="AR66" i="4" s="1"/>
  <c r="AQ66" i="4" s="1"/>
  <c r="AP66" i="4" s="1"/>
  <c r="AO66" i="4" s="1"/>
  <c r="AN66" i="4" s="1"/>
  <c r="AM66" i="4" s="1"/>
  <c r="AL66" i="4" s="1"/>
  <c r="BE65" i="4"/>
  <c r="BC65" i="4"/>
  <c r="BA65" i="4"/>
  <c r="AZ65" i="4"/>
  <c r="AY65" i="4" s="1"/>
  <c r="AX65" i="4"/>
  <c r="AW65" i="4" s="1"/>
  <c r="AV65" i="4" s="1"/>
  <c r="AU65" i="4" s="1"/>
  <c r="AT65" i="4" s="1"/>
  <c r="AS65" i="4" s="1"/>
  <c r="AR65" i="4" s="1"/>
  <c r="AQ65" i="4" s="1"/>
  <c r="AP65" i="4" s="1"/>
  <c r="AO65" i="4" s="1"/>
  <c r="AN65" i="4" s="1"/>
  <c r="AM65" i="4" s="1"/>
  <c r="AL65" i="4" s="1"/>
  <c r="BE64" i="4"/>
  <c r="BC64" i="4"/>
  <c r="BA64" i="4"/>
  <c r="AZ64" i="4"/>
  <c r="AY64" i="4" s="1"/>
  <c r="AX64" i="4" s="1"/>
  <c r="AW64" i="4" s="1"/>
  <c r="AV64" i="4" s="1"/>
  <c r="AU64" i="4" s="1"/>
  <c r="AT64" i="4" s="1"/>
  <c r="AS64" i="4" s="1"/>
  <c r="AR64" i="4" s="1"/>
  <c r="AQ64" i="4" s="1"/>
  <c r="AP64" i="4" s="1"/>
  <c r="AO64" i="4" s="1"/>
  <c r="AN64" i="4" s="1"/>
  <c r="AM64" i="4" s="1"/>
  <c r="AL64" i="4" s="1"/>
  <c r="BE63" i="4"/>
  <c r="BC63" i="4"/>
  <c r="BA63" i="4"/>
  <c r="AZ63" i="4"/>
  <c r="AY63" i="4" s="1"/>
  <c r="AX63" i="4"/>
  <c r="AW63" i="4" s="1"/>
  <c r="AV63" i="4" s="1"/>
  <c r="AU63" i="4" s="1"/>
  <c r="AT63" i="4" s="1"/>
  <c r="AS63" i="4" s="1"/>
  <c r="AR63" i="4" s="1"/>
  <c r="AQ63" i="4" s="1"/>
  <c r="AP63" i="4" s="1"/>
  <c r="AO63" i="4" s="1"/>
  <c r="AN63" i="4" s="1"/>
  <c r="AM63" i="4" s="1"/>
  <c r="AL63" i="4" s="1"/>
  <c r="BE62" i="4"/>
  <c r="BC62" i="4"/>
  <c r="BA62" i="4"/>
  <c r="AZ62" i="4"/>
  <c r="AY62" i="4" s="1"/>
  <c r="AX62" i="4" s="1"/>
  <c r="AW62" i="4" s="1"/>
  <c r="AV62" i="4" s="1"/>
  <c r="AU62" i="4" s="1"/>
  <c r="AT62" i="4" s="1"/>
  <c r="AS62" i="4" s="1"/>
  <c r="AR62" i="4" s="1"/>
  <c r="AQ62" i="4" s="1"/>
  <c r="AP62" i="4" s="1"/>
  <c r="AO62" i="4" s="1"/>
  <c r="AN62" i="4" s="1"/>
  <c r="AM62" i="4" s="1"/>
  <c r="AL62" i="4" s="1"/>
  <c r="BE61" i="4"/>
  <c r="BC61" i="4"/>
  <c r="BA61" i="4"/>
  <c r="AZ61" i="4"/>
  <c r="AY61" i="4" s="1"/>
  <c r="AX61" i="4"/>
  <c r="AW61" i="4" s="1"/>
  <c r="AV61" i="4" s="1"/>
  <c r="AU61" i="4" s="1"/>
  <c r="AT61" i="4" s="1"/>
  <c r="AS61" i="4" s="1"/>
  <c r="AR61" i="4" s="1"/>
  <c r="AQ61" i="4" s="1"/>
  <c r="AP61" i="4" s="1"/>
  <c r="AO61" i="4" s="1"/>
  <c r="AN61" i="4" s="1"/>
  <c r="AM61" i="4" s="1"/>
  <c r="AL61" i="4" s="1"/>
  <c r="BE60" i="4"/>
  <c r="BC60" i="4"/>
  <c r="BA60" i="4"/>
  <c r="AZ60" i="4"/>
  <c r="AY60" i="4" s="1"/>
  <c r="AX60" i="4" s="1"/>
  <c r="AW60" i="4" s="1"/>
  <c r="AV60" i="4" s="1"/>
  <c r="AU60" i="4" s="1"/>
  <c r="AT60" i="4" s="1"/>
  <c r="AS60" i="4" s="1"/>
  <c r="AR60" i="4" s="1"/>
  <c r="AQ60" i="4" s="1"/>
  <c r="AP60" i="4" s="1"/>
  <c r="AO60" i="4" s="1"/>
  <c r="AN60" i="4" s="1"/>
  <c r="AM60" i="4" s="1"/>
  <c r="AL60" i="4" s="1"/>
  <c r="BE59" i="4"/>
  <c r="BC59" i="4"/>
  <c r="BA59" i="4"/>
  <c r="AZ59" i="4" s="1"/>
  <c r="AY59" i="4" s="1"/>
  <c r="AX59" i="4" s="1"/>
  <c r="AW59" i="4" s="1"/>
  <c r="AV59" i="4" s="1"/>
  <c r="AU59" i="4" s="1"/>
  <c r="AT59" i="4" s="1"/>
  <c r="AS59" i="4" s="1"/>
  <c r="AR59" i="4" s="1"/>
  <c r="AQ59" i="4" s="1"/>
  <c r="AP59" i="4" s="1"/>
  <c r="AO59" i="4" s="1"/>
  <c r="AN59" i="4" s="1"/>
  <c r="AM59" i="4" s="1"/>
  <c r="AL59" i="4" s="1"/>
  <c r="BE58" i="4"/>
  <c r="BC58" i="4"/>
  <c r="BA58" i="4"/>
  <c r="AZ58" i="4" s="1"/>
  <c r="AY58" i="4" s="1"/>
  <c r="AX58" i="4" s="1"/>
  <c r="AW58" i="4" s="1"/>
  <c r="AV58" i="4" s="1"/>
  <c r="AU58" i="4" s="1"/>
  <c r="AT58" i="4" s="1"/>
  <c r="AS58" i="4" s="1"/>
  <c r="AR58" i="4" s="1"/>
  <c r="AQ58" i="4" s="1"/>
  <c r="AP58" i="4" s="1"/>
  <c r="AO58" i="4" s="1"/>
  <c r="AN58" i="4" s="1"/>
  <c r="AM58" i="4" s="1"/>
  <c r="AL58" i="4" s="1"/>
  <c r="BE57" i="4"/>
  <c r="BC57" i="4"/>
  <c r="BA57" i="4"/>
  <c r="AZ57" i="4" s="1"/>
  <c r="AY57" i="4" s="1"/>
  <c r="AX57" i="4" s="1"/>
  <c r="AW57" i="4" s="1"/>
  <c r="AV57" i="4" s="1"/>
  <c r="AU57" i="4" s="1"/>
  <c r="AT57" i="4" s="1"/>
  <c r="AS57" i="4" s="1"/>
  <c r="AR57" i="4" s="1"/>
  <c r="AQ57" i="4" s="1"/>
  <c r="AP57" i="4" s="1"/>
  <c r="AO57" i="4" s="1"/>
  <c r="AN57" i="4" s="1"/>
  <c r="AM57" i="4" s="1"/>
  <c r="AL57" i="4" s="1"/>
  <c r="BE56" i="4"/>
  <c r="BC56" i="4"/>
  <c r="BA56" i="4"/>
  <c r="AZ56" i="4" s="1"/>
  <c r="AY56" i="4" s="1"/>
  <c r="AX56" i="4" s="1"/>
  <c r="AW56" i="4" s="1"/>
  <c r="AV56" i="4" s="1"/>
  <c r="AU56" i="4" s="1"/>
  <c r="AT56" i="4" s="1"/>
  <c r="AS56" i="4" s="1"/>
  <c r="AR56" i="4" s="1"/>
  <c r="AQ56" i="4" s="1"/>
  <c r="AP56" i="4" s="1"/>
  <c r="AO56" i="4" s="1"/>
  <c r="AN56" i="4" s="1"/>
  <c r="AM56" i="4" s="1"/>
  <c r="AL56" i="4" s="1"/>
  <c r="BE55" i="4"/>
  <c r="BC55" i="4"/>
  <c r="BA55" i="4"/>
  <c r="AZ55" i="4" s="1"/>
  <c r="AY55" i="4" s="1"/>
  <c r="AX55" i="4" s="1"/>
  <c r="AW55" i="4" s="1"/>
  <c r="AV55" i="4" s="1"/>
  <c r="AU55" i="4" s="1"/>
  <c r="AT55" i="4" s="1"/>
  <c r="AS55" i="4" s="1"/>
  <c r="AR55" i="4" s="1"/>
  <c r="AQ55" i="4" s="1"/>
  <c r="AP55" i="4" s="1"/>
  <c r="AO55" i="4" s="1"/>
  <c r="AN55" i="4" s="1"/>
  <c r="AM55" i="4" s="1"/>
  <c r="AL55" i="4" s="1"/>
  <c r="BE54" i="4"/>
  <c r="BC54" i="4"/>
  <c r="BA54" i="4"/>
  <c r="AZ54" i="4" s="1"/>
  <c r="AY54" i="4" s="1"/>
  <c r="AX54" i="4" s="1"/>
  <c r="AW54" i="4" s="1"/>
  <c r="AV54" i="4" s="1"/>
  <c r="AU54" i="4" s="1"/>
  <c r="AT54" i="4" s="1"/>
  <c r="AS54" i="4" s="1"/>
  <c r="AR54" i="4" s="1"/>
  <c r="AQ54" i="4" s="1"/>
  <c r="AP54" i="4" s="1"/>
  <c r="AO54" i="4" s="1"/>
  <c r="AN54" i="4" s="1"/>
  <c r="AM54" i="4" s="1"/>
  <c r="AL54" i="4" s="1"/>
  <c r="BE53" i="4"/>
  <c r="BC53" i="4"/>
  <c r="BA53" i="4"/>
  <c r="AZ53" i="4" s="1"/>
  <c r="AY53" i="4" s="1"/>
  <c r="AX53" i="4" s="1"/>
  <c r="AW53" i="4" s="1"/>
  <c r="AV53" i="4" s="1"/>
  <c r="AU53" i="4" s="1"/>
  <c r="AT53" i="4" s="1"/>
  <c r="AS53" i="4" s="1"/>
  <c r="AR53" i="4" s="1"/>
  <c r="AQ53" i="4" s="1"/>
  <c r="AP53" i="4" s="1"/>
  <c r="AO53" i="4" s="1"/>
  <c r="AN53" i="4" s="1"/>
  <c r="AM53" i="4" s="1"/>
  <c r="AL53" i="4" s="1"/>
  <c r="BE52" i="4"/>
  <c r="BC52" i="4"/>
  <c r="BA52" i="4"/>
  <c r="AZ52" i="4" s="1"/>
  <c r="AY52" i="4" s="1"/>
  <c r="AX52" i="4" s="1"/>
  <c r="AW52" i="4" s="1"/>
  <c r="AV52" i="4" s="1"/>
  <c r="AU52" i="4" s="1"/>
  <c r="AT52" i="4" s="1"/>
  <c r="AS52" i="4" s="1"/>
  <c r="AR52" i="4" s="1"/>
  <c r="AQ52" i="4" s="1"/>
  <c r="AP52" i="4" s="1"/>
  <c r="AO52" i="4" s="1"/>
  <c r="AN52" i="4" s="1"/>
  <c r="AM52" i="4" s="1"/>
  <c r="AL52" i="4" s="1"/>
  <c r="BE51" i="4"/>
  <c r="BC51" i="4"/>
  <c r="BA51" i="4"/>
  <c r="AZ51" i="4" s="1"/>
  <c r="AY51" i="4" s="1"/>
  <c r="AX51" i="4" s="1"/>
  <c r="AW51" i="4" s="1"/>
  <c r="AV51" i="4" s="1"/>
  <c r="AU51" i="4" s="1"/>
  <c r="AT51" i="4" s="1"/>
  <c r="AS51" i="4" s="1"/>
  <c r="AR51" i="4" s="1"/>
  <c r="AQ51" i="4" s="1"/>
  <c r="AP51" i="4" s="1"/>
  <c r="AO51" i="4" s="1"/>
  <c r="AN51" i="4" s="1"/>
  <c r="AM51" i="4" s="1"/>
  <c r="AL51" i="4" s="1"/>
  <c r="BE50" i="4"/>
  <c r="BC50" i="4"/>
  <c r="BA50" i="4"/>
  <c r="AZ50" i="4" s="1"/>
  <c r="AY50" i="4" s="1"/>
  <c r="AX50" i="4" s="1"/>
  <c r="AW50" i="4" s="1"/>
  <c r="AV50" i="4" s="1"/>
  <c r="AU50" i="4" s="1"/>
  <c r="AT50" i="4" s="1"/>
  <c r="AS50" i="4" s="1"/>
  <c r="AR50" i="4" s="1"/>
  <c r="AQ50" i="4" s="1"/>
  <c r="AP50" i="4" s="1"/>
  <c r="AO50" i="4" s="1"/>
  <c r="AN50" i="4" s="1"/>
  <c r="AM50" i="4" s="1"/>
  <c r="AL50" i="4" s="1"/>
  <c r="BE49" i="4"/>
  <c r="BC49" i="4"/>
  <c r="BA49" i="4"/>
  <c r="AZ49" i="4" s="1"/>
  <c r="AY49" i="4" s="1"/>
  <c r="AX49" i="4" s="1"/>
  <c r="AW49" i="4" s="1"/>
  <c r="AV49" i="4" s="1"/>
  <c r="AU49" i="4" s="1"/>
  <c r="AT49" i="4" s="1"/>
  <c r="AS49" i="4" s="1"/>
  <c r="AR49" i="4" s="1"/>
  <c r="AQ49" i="4" s="1"/>
  <c r="AP49" i="4" s="1"/>
  <c r="AO49" i="4" s="1"/>
  <c r="AN49" i="4" s="1"/>
  <c r="AM49" i="4" s="1"/>
  <c r="AL49" i="4" s="1"/>
  <c r="BE48" i="4"/>
  <c r="BC48" i="4"/>
  <c r="BA48" i="4"/>
  <c r="AZ48" i="4" s="1"/>
  <c r="AY48" i="4" s="1"/>
  <c r="AX48" i="4" s="1"/>
  <c r="AW48" i="4" s="1"/>
  <c r="AV48" i="4" s="1"/>
  <c r="AU48" i="4" s="1"/>
  <c r="AT48" i="4" s="1"/>
  <c r="AS48" i="4" s="1"/>
  <c r="AR48" i="4" s="1"/>
  <c r="AQ48" i="4" s="1"/>
  <c r="AP48" i="4" s="1"/>
  <c r="AO48" i="4" s="1"/>
  <c r="AN48" i="4" s="1"/>
  <c r="AM48" i="4" s="1"/>
  <c r="AL48" i="4" s="1"/>
  <c r="BE47" i="4"/>
  <c r="BC47" i="4"/>
  <c r="BA47" i="4"/>
  <c r="AZ47" i="4" s="1"/>
  <c r="AY47" i="4" s="1"/>
  <c r="AX47" i="4" s="1"/>
  <c r="AW47" i="4" s="1"/>
  <c r="AV47" i="4" s="1"/>
  <c r="AU47" i="4" s="1"/>
  <c r="AT47" i="4" s="1"/>
  <c r="AS47" i="4" s="1"/>
  <c r="AR47" i="4" s="1"/>
  <c r="AQ47" i="4" s="1"/>
  <c r="AP47" i="4" s="1"/>
  <c r="AO47" i="4" s="1"/>
  <c r="AN47" i="4" s="1"/>
  <c r="AM47" i="4" s="1"/>
  <c r="AL47" i="4" s="1"/>
  <c r="BE46" i="4"/>
  <c r="BC46" i="4"/>
  <c r="BA46" i="4"/>
  <c r="AZ46" i="4" s="1"/>
  <c r="AY46" i="4" s="1"/>
  <c r="AX46" i="4" s="1"/>
  <c r="AW46" i="4" s="1"/>
  <c r="AV46" i="4" s="1"/>
  <c r="AU46" i="4" s="1"/>
  <c r="AT46" i="4" s="1"/>
  <c r="AS46" i="4" s="1"/>
  <c r="AR46" i="4" s="1"/>
  <c r="AQ46" i="4" s="1"/>
  <c r="AP46" i="4" s="1"/>
  <c r="AO46" i="4" s="1"/>
  <c r="AN46" i="4" s="1"/>
  <c r="AM46" i="4" s="1"/>
  <c r="AL46" i="4" s="1"/>
  <c r="BE45" i="4"/>
  <c r="BC45" i="4"/>
  <c r="BA45" i="4"/>
  <c r="AZ45" i="4" s="1"/>
  <c r="AY45" i="4" s="1"/>
  <c r="AX45" i="4" s="1"/>
  <c r="AW45" i="4" s="1"/>
  <c r="AV45" i="4" s="1"/>
  <c r="AU45" i="4" s="1"/>
  <c r="AT45" i="4" s="1"/>
  <c r="AS45" i="4" s="1"/>
  <c r="AR45" i="4" s="1"/>
  <c r="AQ45" i="4" s="1"/>
  <c r="AP45" i="4" s="1"/>
  <c r="AO45" i="4" s="1"/>
  <c r="AN45" i="4" s="1"/>
  <c r="AM45" i="4" s="1"/>
  <c r="AL45" i="4" s="1"/>
  <c r="BE44" i="4"/>
  <c r="BC44" i="4"/>
  <c r="BA44" i="4"/>
  <c r="AZ44" i="4" s="1"/>
  <c r="AY44" i="4" s="1"/>
  <c r="AX44" i="4" s="1"/>
  <c r="AW44" i="4" s="1"/>
  <c r="AV44" i="4" s="1"/>
  <c r="AU44" i="4" s="1"/>
  <c r="AT44" i="4" s="1"/>
  <c r="AS44" i="4" s="1"/>
  <c r="AR44" i="4" s="1"/>
  <c r="AQ44" i="4" s="1"/>
  <c r="AP44" i="4" s="1"/>
  <c r="AO44" i="4" s="1"/>
  <c r="AN44" i="4" s="1"/>
  <c r="AM44" i="4" s="1"/>
  <c r="AL44" i="4" s="1"/>
  <c r="BE42" i="4"/>
  <c r="BC42" i="4"/>
  <c r="BA42" i="4"/>
  <c r="AZ42" i="4" s="1"/>
  <c r="AY42" i="4" s="1"/>
  <c r="AX42" i="4" s="1"/>
  <c r="AW42" i="4" s="1"/>
  <c r="AV42" i="4" s="1"/>
  <c r="AU42" i="4" s="1"/>
  <c r="AT42" i="4" s="1"/>
  <c r="AS42" i="4" s="1"/>
  <c r="AR42" i="4" s="1"/>
  <c r="AQ42" i="4" s="1"/>
  <c r="AP42" i="4" s="1"/>
  <c r="AO42" i="4" s="1"/>
  <c r="AN42" i="4" s="1"/>
  <c r="AM42" i="4" s="1"/>
  <c r="AL42" i="4" s="1"/>
  <c r="BE41" i="4"/>
  <c r="BC41" i="4"/>
  <c r="BA41" i="4"/>
  <c r="AZ41" i="4" s="1"/>
  <c r="AY41" i="4" s="1"/>
  <c r="AX41" i="4" s="1"/>
  <c r="AW41" i="4" s="1"/>
  <c r="AV41" i="4" s="1"/>
  <c r="AU41" i="4" s="1"/>
  <c r="AT41" i="4" s="1"/>
  <c r="AS41" i="4" s="1"/>
  <c r="AR41" i="4" s="1"/>
  <c r="AQ41" i="4" s="1"/>
  <c r="AP41" i="4" s="1"/>
  <c r="AO41" i="4" s="1"/>
  <c r="AN41" i="4" s="1"/>
  <c r="AM41" i="4" s="1"/>
  <c r="AL41" i="4" s="1"/>
  <c r="BE40" i="4"/>
  <c r="BC40" i="4"/>
  <c r="BA40" i="4"/>
  <c r="AZ40" i="4" s="1"/>
  <c r="AY40" i="4"/>
  <c r="AX40" i="4" s="1"/>
  <c r="AW40" i="4" s="1"/>
  <c r="AV40" i="4" s="1"/>
  <c r="AU40" i="4" s="1"/>
  <c r="AT40" i="4" s="1"/>
  <c r="AS40" i="4" s="1"/>
  <c r="AR40" i="4" s="1"/>
  <c r="AQ40" i="4" s="1"/>
  <c r="AP40" i="4" s="1"/>
  <c r="AO40" i="4" s="1"/>
  <c r="AN40" i="4" s="1"/>
  <c r="AM40" i="4" s="1"/>
  <c r="AL40" i="4" s="1"/>
  <c r="BF40" i="4" s="1"/>
  <c r="BE39" i="4"/>
  <c r="BC39" i="4"/>
  <c r="BA39" i="4"/>
  <c r="AZ39" i="4" s="1"/>
  <c r="AY39" i="4"/>
  <c r="AX39" i="4" s="1"/>
  <c r="AW39" i="4" s="1"/>
  <c r="AV39" i="4" s="1"/>
  <c r="AU39" i="4" s="1"/>
  <c r="AT39" i="4" s="1"/>
  <c r="AS39" i="4" s="1"/>
  <c r="AR39" i="4" s="1"/>
  <c r="AQ39" i="4" s="1"/>
  <c r="AP39" i="4" s="1"/>
  <c r="AO39" i="4" s="1"/>
  <c r="AN39" i="4" s="1"/>
  <c r="AM39" i="4" s="1"/>
  <c r="AL39" i="4" s="1"/>
  <c r="BF39" i="4" s="1"/>
  <c r="BE38" i="4"/>
  <c r="BC38" i="4"/>
  <c r="BA38" i="4"/>
  <c r="AZ38" i="4" s="1"/>
  <c r="AY38" i="4"/>
  <c r="AX38" i="4" s="1"/>
  <c r="AW38" i="4" s="1"/>
  <c r="AV38" i="4" s="1"/>
  <c r="AU38" i="4" s="1"/>
  <c r="AT38" i="4" s="1"/>
  <c r="AS38" i="4" s="1"/>
  <c r="AR38" i="4" s="1"/>
  <c r="AQ38" i="4" s="1"/>
  <c r="AP38" i="4" s="1"/>
  <c r="AO38" i="4" s="1"/>
  <c r="AN38" i="4" s="1"/>
  <c r="AM38" i="4" s="1"/>
  <c r="AL38" i="4" s="1"/>
  <c r="BF38" i="4" s="1"/>
  <c r="BE37" i="4"/>
  <c r="BC37" i="4"/>
  <c r="BA37" i="4"/>
  <c r="AZ37" i="4" s="1"/>
  <c r="AY37" i="4"/>
  <c r="AX37" i="4" s="1"/>
  <c r="AW37" i="4" s="1"/>
  <c r="AV37" i="4" s="1"/>
  <c r="AU37" i="4" s="1"/>
  <c r="AT37" i="4" s="1"/>
  <c r="AS37" i="4" s="1"/>
  <c r="AR37" i="4" s="1"/>
  <c r="AQ37" i="4" s="1"/>
  <c r="AP37" i="4" s="1"/>
  <c r="AO37" i="4" s="1"/>
  <c r="AN37" i="4" s="1"/>
  <c r="AM37" i="4" s="1"/>
  <c r="AL37" i="4" s="1"/>
  <c r="BF37" i="4" s="1"/>
  <c r="BE36" i="4"/>
  <c r="BC36" i="4"/>
  <c r="BA36" i="4"/>
  <c r="AZ36" i="4" s="1"/>
  <c r="AY36" i="4"/>
  <c r="AX36" i="4" s="1"/>
  <c r="AW36" i="4" s="1"/>
  <c r="AV36" i="4" s="1"/>
  <c r="AU36" i="4" s="1"/>
  <c r="AT36" i="4" s="1"/>
  <c r="AS36" i="4" s="1"/>
  <c r="AR36" i="4" s="1"/>
  <c r="AQ36" i="4" s="1"/>
  <c r="AP36" i="4" s="1"/>
  <c r="AO36" i="4" s="1"/>
  <c r="AN36" i="4" s="1"/>
  <c r="AM36" i="4" s="1"/>
  <c r="AL36" i="4" s="1"/>
  <c r="BF36" i="4" s="1"/>
  <c r="BE35" i="4"/>
  <c r="BC35" i="4"/>
  <c r="BA35" i="4"/>
  <c r="AZ35" i="4" s="1"/>
  <c r="AY35" i="4"/>
  <c r="AX35" i="4" s="1"/>
  <c r="AW35" i="4" s="1"/>
  <c r="AV35" i="4" s="1"/>
  <c r="AU35" i="4" s="1"/>
  <c r="AT35" i="4" s="1"/>
  <c r="AS35" i="4" s="1"/>
  <c r="AR35" i="4" s="1"/>
  <c r="AQ35" i="4" s="1"/>
  <c r="AP35" i="4" s="1"/>
  <c r="AO35" i="4" s="1"/>
  <c r="AN35" i="4" s="1"/>
  <c r="AM35" i="4" s="1"/>
  <c r="AL35" i="4" s="1"/>
  <c r="BF35" i="4" s="1"/>
  <c r="BE34" i="4"/>
  <c r="BC34" i="4"/>
  <c r="BA34" i="4"/>
  <c r="AZ34" i="4" s="1"/>
  <c r="AY34" i="4"/>
  <c r="AX34" i="4" s="1"/>
  <c r="AW34" i="4" s="1"/>
  <c r="AV34" i="4" s="1"/>
  <c r="AU34" i="4" s="1"/>
  <c r="AT34" i="4" s="1"/>
  <c r="AS34" i="4" s="1"/>
  <c r="AR34" i="4" s="1"/>
  <c r="AQ34" i="4" s="1"/>
  <c r="AP34" i="4" s="1"/>
  <c r="AO34" i="4" s="1"/>
  <c r="AN34" i="4" s="1"/>
  <c r="AM34" i="4" s="1"/>
  <c r="AL34" i="4" s="1"/>
  <c r="BF34" i="4" s="1"/>
  <c r="BE33" i="4"/>
  <c r="BC33" i="4"/>
  <c r="BA33" i="4"/>
  <c r="AZ33" i="4" s="1"/>
  <c r="AY33" i="4"/>
  <c r="AX33" i="4" s="1"/>
  <c r="AW33" i="4" s="1"/>
  <c r="AV33" i="4" s="1"/>
  <c r="AU33" i="4" s="1"/>
  <c r="AT33" i="4" s="1"/>
  <c r="AS33" i="4" s="1"/>
  <c r="AR33" i="4" s="1"/>
  <c r="AQ33" i="4" s="1"/>
  <c r="AP33" i="4" s="1"/>
  <c r="AO33" i="4" s="1"/>
  <c r="AN33" i="4" s="1"/>
  <c r="AM33" i="4" s="1"/>
  <c r="AL33" i="4" s="1"/>
  <c r="BF33" i="4" s="1"/>
  <c r="BE32" i="4"/>
  <c r="BC32" i="4"/>
  <c r="BA32" i="4"/>
  <c r="AZ32" i="4" s="1"/>
  <c r="AY32" i="4"/>
  <c r="AX32" i="4" s="1"/>
  <c r="AW32" i="4" s="1"/>
  <c r="AV32" i="4" s="1"/>
  <c r="AU32" i="4" s="1"/>
  <c r="AT32" i="4" s="1"/>
  <c r="AS32" i="4" s="1"/>
  <c r="AR32" i="4" s="1"/>
  <c r="AQ32" i="4" s="1"/>
  <c r="AP32" i="4" s="1"/>
  <c r="AO32" i="4" s="1"/>
  <c r="AN32" i="4" s="1"/>
  <c r="AM32" i="4" s="1"/>
  <c r="AL32" i="4" s="1"/>
  <c r="BF32" i="4" s="1"/>
  <c r="BE31" i="4"/>
  <c r="BC31" i="4"/>
  <c r="BA31" i="4"/>
  <c r="AZ31" i="4" s="1"/>
  <c r="AY31" i="4"/>
  <c r="AX31" i="4" s="1"/>
  <c r="AW31" i="4" s="1"/>
  <c r="AV31" i="4" s="1"/>
  <c r="AU31" i="4" s="1"/>
  <c r="AT31" i="4" s="1"/>
  <c r="AS31" i="4" s="1"/>
  <c r="AR31" i="4" s="1"/>
  <c r="AQ31" i="4" s="1"/>
  <c r="AP31" i="4" s="1"/>
  <c r="AO31" i="4" s="1"/>
  <c r="AN31" i="4" s="1"/>
  <c r="AM31" i="4" s="1"/>
  <c r="AL31" i="4" s="1"/>
  <c r="BF31" i="4" s="1"/>
  <c r="BE30" i="4"/>
  <c r="BC30" i="4"/>
  <c r="BA30" i="4"/>
  <c r="AZ30" i="4" s="1"/>
  <c r="AY30" i="4"/>
  <c r="AX30" i="4" s="1"/>
  <c r="AW30" i="4" s="1"/>
  <c r="AV30" i="4" s="1"/>
  <c r="AU30" i="4" s="1"/>
  <c r="AT30" i="4" s="1"/>
  <c r="AS30" i="4" s="1"/>
  <c r="AR30" i="4" s="1"/>
  <c r="AQ30" i="4" s="1"/>
  <c r="AP30" i="4" s="1"/>
  <c r="AO30" i="4" s="1"/>
  <c r="AN30" i="4" s="1"/>
  <c r="AM30" i="4" s="1"/>
  <c r="AL30" i="4" s="1"/>
  <c r="BF30" i="4" s="1"/>
  <c r="BE29" i="4"/>
  <c r="BC29" i="4"/>
  <c r="BA29" i="4"/>
  <c r="AZ29" i="4" s="1"/>
  <c r="AY29" i="4"/>
  <c r="AX29" i="4" s="1"/>
  <c r="AW29" i="4" s="1"/>
  <c r="AV29" i="4" s="1"/>
  <c r="AU29" i="4" s="1"/>
  <c r="AT29" i="4" s="1"/>
  <c r="AS29" i="4" s="1"/>
  <c r="AR29" i="4" s="1"/>
  <c r="AQ29" i="4" s="1"/>
  <c r="AP29" i="4" s="1"/>
  <c r="AO29" i="4" s="1"/>
  <c r="AN29" i="4" s="1"/>
  <c r="AM29" i="4" s="1"/>
  <c r="AL29" i="4" s="1"/>
  <c r="BF29" i="4" s="1"/>
  <c r="BE28" i="4"/>
  <c r="BC28" i="4"/>
  <c r="BA28" i="4"/>
  <c r="AZ28" i="4" s="1"/>
  <c r="AY28" i="4"/>
  <c r="AX28" i="4" s="1"/>
  <c r="AW28" i="4" s="1"/>
  <c r="AV28" i="4" s="1"/>
  <c r="AU28" i="4" s="1"/>
  <c r="AT28" i="4" s="1"/>
  <c r="AS28" i="4" s="1"/>
  <c r="AR28" i="4" s="1"/>
  <c r="AQ28" i="4" s="1"/>
  <c r="AP28" i="4" s="1"/>
  <c r="AO28" i="4" s="1"/>
  <c r="AN28" i="4" s="1"/>
  <c r="AM28" i="4" s="1"/>
  <c r="AL28" i="4" s="1"/>
  <c r="BF28" i="4" s="1"/>
  <c r="BE27" i="4"/>
  <c r="BC27" i="4"/>
  <c r="BA27" i="4"/>
  <c r="AZ27" i="4" s="1"/>
  <c r="AY27" i="4" s="1"/>
  <c r="AX27" i="4" s="1"/>
  <c r="AW27" i="4" s="1"/>
  <c r="AV27" i="4" s="1"/>
  <c r="AU27" i="4" s="1"/>
  <c r="AT27" i="4" s="1"/>
  <c r="AS27" i="4" s="1"/>
  <c r="AR27" i="4" s="1"/>
  <c r="AQ27" i="4" s="1"/>
  <c r="AP27" i="4" s="1"/>
  <c r="AO27" i="4" s="1"/>
  <c r="AN27" i="4" s="1"/>
  <c r="AM27" i="4" s="1"/>
  <c r="AL27" i="4" s="1"/>
  <c r="BF27" i="4" s="1"/>
  <c r="BE26" i="4"/>
  <c r="BC26" i="4"/>
  <c r="BA26" i="4"/>
  <c r="AZ26" i="4" s="1"/>
  <c r="AY26" i="4" s="1"/>
  <c r="AX26" i="4" s="1"/>
  <c r="AW26" i="4" s="1"/>
  <c r="AV26" i="4" s="1"/>
  <c r="AU26" i="4" s="1"/>
  <c r="AT26" i="4" s="1"/>
  <c r="AS26" i="4" s="1"/>
  <c r="AR26" i="4" s="1"/>
  <c r="AQ26" i="4" s="1"/>
  <c r="AP26" i="4" s="1"/>
  <c r="AO26" i="4" s="1"/>
  <c r="AN26" i="4" s="1"/>
  <c r="AM26" i="4" s="1"/>
  <c r="AL26" i="4" s="1"/>
  <c r="BF26" i="4" s="1"/>
  <c r="BE25" i="4"/>
  <c r="BC25" i="4"/>
  <c r="BA25" i="4"/>
  <c r="AZ25" i="4" s="1"/>
  <c r="AY25" i="4" s="1"/>
  <c r="AX25" i="4" s="1"/>
  <c r="AW25" i="4" s="1"/>
  <c r="AV25" i="4" s="1"/>
  <c r="AU25" i="4" s="1"/>
  <c r="AT25" i="4" s="1"/>
  <c r="AS25" i="4" s="1"/>
  <c r="AR25" i="4" s="1"/>
  <c r="AQ25" i="4" s="1"/>
  <c r="AP25" i="4" s="1"/>
  <c r="AO25" i="4" s="1"/>
  <c r="AN25" i="4" s="1"/>
  <c r="AM25" i="4" s="1"/>
  <c r="AL25" i="4" s="1"/>
  <c r="BF25" i="4" s="1"/>
  <c r="BE24" i="4"/>
  <c r="BC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BE23" i="4"/>
  <c r="BC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BE22" i="4"/>
  <c r="BC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BE21" i="4"/>
  <c r="BC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BE19" i="4"/>
  <c r="BC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BE18" i="4"/>
  <c r="BC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BE17" i="4"/>
  <c r="BC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BE16" i="4"/>
  <c r="BC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BE15" i="4"/>
  <c r="BC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BE14" i="4"/>
  <c r="BC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BE13" i="4"/>
  <c r="BC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BE12" i="4"/>
  <c r="BC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BE11" i="4"/>
  <c r="BC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BE10" i="4"/>
  <c r="BC10" i="4"/>
  <c r="BA10" i="4"/>
  <c r="BE9" i="4"/>
  <c r="BC9" i="4"/>
  <c r="BA9" i="4"/>
  <c r="BE8" i="4"/>
  <c r="BC8" i="4"/>
  <c r="BE7" i="4"/>
  <c r="BC7" i="4"/>
  <c r="BA7" i="4"/>
  <c r="BE6" i="4"/>
  <c r="BE5" i="4"/>
  <c r="BC5" i="4"/>
  <c r="BA5" i="4"/>
  <c r="BF102" i="4"/>
  <c r="BF101" i="4"/>
  <c r="BF100" i="4"/>
  <c r="BF99" i="4"/>
  <c r="BF98" i="4"/>
  <c r="BF97" i="4"/>
  <c r="BF96" i="4"/>
  <c r="BF95" i="4"/>
  <c r="BF94" i="4"/>
  <c r="BF93" i="4"/>
  <c r="BF92" i="4"/>
  <c r="BF91" i="4"/>
  <c r="BF90" i="4"/>
  <c r="BF89" i="4"/>
  <c r="BF88" i="4"/>
  <c r="BF87" i="4"/>
  <c r="BF86" i="4"/>
  <c r="BF85" i="4"/>
  <c r="BF84" i="4"/>
  <c r="BF83" i="4"/>
  <c r="BF82" i="4"/>
  <c r="BF81" i="4"/>
  <c r="BF80" i="4"/>
  <c r="BF79" i="4"/>
  <c r="BF78" i="4"/>
  <c r="BF77" i="4"/>
  <c r="BF76" i="4"/>
  <c r="BF75" i="4"/>
  <c r="BF74" i="4"/>
  <c r="BF73" i="4"/>
  <c r="BF72" i="4"/>
  <c r="BD73" i="4" s="1"/>
  <c r="BB73" i="4" s="1"/>
  <c r="BF71" i="4"/>
  <c r="BD72" i="4"/>
  <c r="BB72" i="4" s="1"/>
  <c r="BF70" i="4"/>
  <c r="BF69" i="4"/>
  <c r="BF68" i="4"/>
  <c r="BF67" i="4"/>
  <c r="BF66" i="4"/>
  <c r="BF65" i="4"/>
  <c r="BF64" i="4"/>
  <c r="BF63" i="4"/>
  <c r="BF62" i="4"/>
  <c r="BF61" i="4"/>
  <c r="BF60" i="4"/>
  <c r="BF59" i="4"/>
  <c r="BF58" i="4"/>
  <c r="I60" i="5" s="1"/>
  <c r="BF57" i="4"/>
  <c r="I59" i="5" s="1"/>
  <c r="BF56" i="4"/>
  <c r="I58" i="5" s="1"/>
  <c r="BF55" i="4"/>
  <c r="I57" i="5" s="1"/>
  <c r="BF54" i="4"/>
  <c r="I56" i="5" s="1"/>
  <c r="BF53" i="4"/>
  <c r="I55" i="5" s="1"/>
  <c r="BF52" i="4"/>
  <c r="I54" i="5" s="1"/>
  <c r="BF51" i="4"/>
  <c r="I53" i="5" s="1"/>
  <c r="BF50" i="4"/>
  <c r="I52" i="5" s="1"/>
  <c r="BF49" i="4"/>
  <c r="I51" i="5" s="1"/>
  <c r="BF48" i="4"/>
  <c r="I50" i="5" s="1"/>
  <c r="BF47" i="4"/>
  <c r="I49" i="5" s="1"/>
  <c r="BF46" i="4"/>
  <c r="I48" i="5" s="1"/>
  <c r="BF45" i="4"/>
  <c r="I47" i="5" s="1"/>
  <c r="BF44" i="4"/>
  <c r="I46" i="5" s="1"/>
  <c r="BF42" i="4"/>
  <c r="I44" i="5" s="1"/>
  <c r="BF41" i="4"/>
  <c r="I43" i="5" s="1"/>
  <c r="BF24" i="4"/>
  <c r="I26" i="5"/>
  <c r="BF23" i="4"/>
  <c r="I25" i="5"/>
  <c r="BF22" i="4"/>
  <c r="I24" i="5"/>
  <c r="BF21" i="4"/>
  <c r="I23" i="5"/>
  <c r="BF19" i="4"/>
  <c r="I21" i="5"/>
  <c r="BF18" i="4"/>
  <c r="I20" i="5"/>
  <c r="BF17" i="4"/>
  <c r="I19" i="5"/>
  <c r="BF16" i="4"/>
  <c r="I18" i="5"/>
  <c r="BF15" i="4"/>
  <c r="I17" i="5"/>
  <c r="BF14" i="4"/>
  <c r="I16" i="5"/>
  <c r="I61" i="5"/>
  <c r="BD60" i="4"/>
  <c r="BB60" i="4"/>
  <c r="I62" i="5"/>
  <c r="BD61" i="4"/>
  <c r="BB61" i="4" s="1"/>
  <c r="I63" i="5"/>
  <c r="BD62" i="4"/>
  <c r="BB62" i="4"/>
  <c r="I64" i="5"/>
  <c r="BD63" i="4"/>
  <c r="BB63" i="4" s="1"/>
  <c r="I65" i="5"/>
  <c r="BD64" i="4"/>
  <c r="BB64" i="4"/>
  <c r="I66" i="5"/>
  <c r="BD65" i="4"/>
  <c r="BB65" i="4" s="1"/>
  <c r="I67" i="5"/>
  <c r="BD66" i="4"/>
  <c r="BB66" i="4"/>
  <c r="I68" i="5"/>
  <c r="BD67" i="4"/>
  <c r="BB67" i="4" s="1"/>
  <c r="I69" i="5"/>
  <c r="BD68" i="4"/>
  <c r="BB68" i="4"/>
  <c r="I70" i="5"/>
  <c r="BD69" i="4"/>
  <c r="BB69" i="4" s="1"/>
  <c r="I71" i="5"/>
  <c r="BD70" i="4"/>
  <c r="BB70" i="4"/>
  <c r="I72" i="5"/>
  <c r="BD71" i="4"/>
  <c r="BB71" i="4" s="1"/>
  <c r="I75" i="5"/>
  <c r="BD74" i="4"/>
  <c r="BB74" i="4"/>
  <c r="I76" i="5"/>
  <c r="BD75" i="4"/>
  <c r="BB75" i="4" s="1"/>
  <c r="I77" i="5"/>
  <c r="BD76" i="4"/>
  <c r="BB76" i="4"/>
  <c r="I78" i="5"/>
  <c r="BD77" i="4"/>
  <c r="BB77" i="4" s="1"/>
  <c r="I79" i="5"/>
  <c r="BD78" i="4"/>
  <c r="BB78" i="4"/>
  <c r="I80" i="5"/>
  <c r="BD79" i="4"/>
  <c r="BB79" i="4" s="1"/>
  <c r="I81" i="5"/>
  <c r="BD80" i="4"/>
  <c r="BB80" i="4"/>
  <c r="I82" i="5"/>
  <c r="BD81" i="4"/>
  <c r="BB81" i="4" s="1"/>
  <c r="I83" i="5"/>
  <c r="BD82" i="4"/>
  <c r="BB82" i="4"/>
  <c r="I84" i="5"/>
  <c r="BD83" i="4"/>
  <c r="BB83" i="4" s="1"/>
  <c r="I85" i="5"/>
  <c r="BD84" i="4"/>
  <c r="BB84" i="4"/>
  <c r="I86" i="5"/>
  <c r="BD85" i="4"/>
  <c r="BB85" i="4" s="1"/>
  <c r="I87" i="5"/>
  <c r="BD86" i="4"/>
  <c r="BB86" i="4"/>
  <c r="I88" i="5"/>
  <c r="BD87" i="4"/>
  <c r="BB87" i="4" s="1"/>
  <c r="I89" i="5"/>
  <c r="BD88" i="4"/>
  <c r="BB88" i="4"/>
  <c r="I90" i="5"/>
  <c r="BD89" i="4"/>
  <c r="BB89" i="4" s="1"/>
  <c r="I91" i="5"/>
  <c r="BD90" i="4"/>
  <c r="BB90" i="4"/>
  <c r="I92" i="5"/>
  <c r="BD91" i="4"/>
  <c r="BB91" i="4" s="1"/>
  <c r="I93" i="5"/>
  <c r="BD92" i="4"/>
  <c r="BB92" i="4"/>
  <c r="I94" i="5"/>
  <c r="BD93" i="4"/>
  <c r="BB93" i="4" s="1"/>
  <c r="I95" i="5"/>
  <c r="BD94" i="4"/>
  <c r="BB94" i="4"/>
  <c r="I96" i="5"/>
  <c r="BD95" i="4"/>
  <c r="BB95" i="4" s="1"/>
  <c r="I97" i="5"/>
  <c r="BD96" i="4"/>
  <c r="BB96" i="4"/>
  <c r="I98" i="5"/>
  <c r="BD97" i="4"/>
  <c r="BB97" i="4" s="1"/>
  <c r="I99" i="5"/>
  <c r="BD98" i="4"/>
  <c r="BB98" i="4"/>
  <c r="I100" i="5"/>
  <c r="BD99" i="4"/>
  <c r="BB99" i="4" s="1"/>
  <c r="I101" i="5"/>
  <c r="BD100" i="4"/>
  <c r="BB100" i="4"/>
  <c r="I102" i="5"/>
  <c r="BD101" i="4"/>
  <c r="BB101" i="4" s="1"/>
  <c r="I103" i="5"/>
  <c r="BD102" i="4"/>
  <c r="BB102" i="4"/>
  <c r="BD15" i="4"/>
  <c r="BB15" i="4"/>
  <c r="BD16" i="4"/>
  <c r="BB16" i="4"/>
  <c r="BD17" i="4"/>
  <c r="BB17" i="4"/>
  <c r="BD18" i="4"/>
  <c r="BB18" i="4"/>
  <c r="BD19" i="4"/>
  <c r="BB19" i="4"/>
  <c r="BD22" i="4"/>
  <c r="BB22" i="4"/>
  <c r="BD23" i="4"/>
  <c r="BB23" i="4"/>
  <c r="BD24" i="4"/>
  <c r="BB24" i="4"/>
  <c r="BD25" i="4"/>
  <c r="BB25" i="4"/>
  <c r="BD42" i="4"/>
  <c r="BB42" i="4"/>
  <c r="BD45" i="4"/>
  <c r="BB45" i="4"/>
  <c r="BD46" i="4"/>
  <c r="BB46" i="4"/>
  <c r="BD47" i="4"/>
  <c r="BB47" i="4"/>
  <c r="BD48" i="4"/>
  <c r="BB48" i="4"/>
  <c r="BD49" i="4"/>
  <c r="BB49" i="4"/>
  <c r="BD50" i="4"/>
  <c r="BB50" i="4"/>
  <c r="BD51" i="4"/>
  <c r="BB51" i="4"/>
  <c r="BD52" i="4"/>
  <c r="BB52" i="4"/>
  <c r="BD53" i="4"/>
  <c r="BB53" i="4"/>
  <c r="BD54" i="4"/>
  <c r="BB54" i="4"/>
  <c r="BD55" i="4"/>
  <c r="BB55" i="4"/>
  <c r="BD56" i="4"/>
  <c r="BB56" i="4"/>
  <c r="BD57" i="4"/>
  <c r="BB57" i="4"/>
  <c r="BD58" i="4"/>
  <c r="BB58" i="4"/>
  <c r="BD59" i="4"/>
  <c r="BB59" i="4"/>
  <c r="I73" i="5"/>
  <c r="I74" i="5"/>
  <c r="B6" i="6"/>
  <c r="B20" i="6"/>
  <c r="A5" i="4"/>
  <c r="AC102" i="4"/>
  <c r="AD102" i="4"/>
  <c r="AF102" i="4"/>
  <c r="P102" i="4"/>
  <c r="N102" i="4"/>
  <c r="R102" i="4"/>
  <c r="AH102" i="4"/>
  <c r="E102" i="4"/>
  <c r="F102" i="4"/>
  <c r="AC101" i="4"/>
  <c r="AD101" i="4"/>
  <c r="AF101" i="4"/>
  <c r="P101" i="4"/>
  <c r="N101" i="4"/>
  <c r="R101" i="4"/>
  <c r="AH101" i="4"/>
  <c r="E101" i="4"/>
  <c r="F101" i="4"/>
  <c r="AC100" i="4"/>
  <c r="AD100" i="4"/>
  <c r="AF100" i="4"/>
  <c r="P100" i="4"/>
  <c r="N100" i="4"/>
  <c r="R100" i="4"/>
  <c r="AH100" i="4"/>
  <c r="E100" i="4"/>
  <c r="F100" i="4"/>
  <c r="AC99" i="4"/>
  <c r="AD99" i="4"/>
  <c r="AF99" i="4"/>
  <c r="P99" i="4"/>
  <c r="N99" i="4"/>
  <c r="R99" i="4"/>
  <c r="AH99" i="4"/>
  <c r="E99" i="4"/>
  <c r="F99" i="4"/>
  <c r="AC98" i="4"/>
  <c r="AD98" i="4"/>
  <c r="AF98" i="4"/>
  <c r="P98" i="4"/>
  <c r="N98" i="4"/>
  <c r="R98" i="4"/>
  <c r="AH98" i="4"/>
  <c r="E98" i="4"/>
  <c r="F98" i="4"/>
  <c r="AC97" i="4"/>
  <c r="AD97" i="4"/>
  <c r="AF97" i="4"/>
  <c r="P97" i="4"/>
  <c r="N97" i="4"/>
  <c r="R97" i="4"/>
  <c r="AH97" i="4"/>
  <c r="E97" i="4"/>
  <c r="F97" i="4"/>
  <c r="AC96" i="4"/>
  <c r="AD96" i="4"/>
  <c r="AF96" i="4"/>
  <c r="P96" i="4"/>
  <c r="N96" i="4"/>
  <c r="R96" i="4"/>
  <c r="AH96" i="4"/>
  <c r="E96" i="4"/>
  <c r="F96" i="4"/>
  <c r="AC95" i="4"/>
  <c r="AD95" i="4"/>
  <c r="AF95" i="4"/>
  <c r="P95" i="4"/>
  <c r="N95" i="4"/>
  <c r="R95" i="4"/>
  <c r="AH95" i="4"/>
  <c r="E95" i="4"/>
  <c r="F95" i="4"/>
  <c r="AC94" i="4"/>
  <c r="AD94" i="4"/>
  <c r="AF94" i="4"/>
  <c r="P94" i="4"/>
  <c r="N94" i="4"/>
  <c r="R94" i="4"/>
  <c r="AH94" i="4"/>
  <c r="E94" i="4"/>
  <c r="F94" i="4"/>
  <c r="AC93" i="4"/>
  <c r="AD93" i="4"/>
  <c r="AF93" i="4"/>
  <c r="P93" i="4"/>
  <c r="N93" i="4"/>
  <c r="R93" i="4"/>
  <c r="AH93" i="4"/>
  <c r="E93" i="4"/>
  <c r="F93" i="4"/>
  <c r="AC92" i="4"/>
  <c r="AD92" i="4"/>
  <c r="AF92" i="4"/>
  <c r="P92" i="4"/>
  <c r="N92" i="4"/>
  <c r="R92" i="4"/>
  <c r="AH92" i="4"/>
  <c r="E92" i="4"/>
  <c r="F92" i="4"/>
  <c r="AC91" i="4"/>
  <c r="AD91" i="4"/>
  <c r="AF91" i="4"/>
  <c r="P91" i="4"/>
  <c r="N91" i="4"/>
  <c r="R91" i="4"/>
  <c r="AH91" i="4"/>
  <c r="E91" i="4"/>
  <c r="F91" i="4"/>
  <c r="AC90" i="4"/>
  <c r="AD90" i="4"/>
  <c r="AF90" i="4"/>
  <c r="P90" i="4"/>
  <c r="N90" i="4"/>
  <c r="R90" i="4"/>
  <c r="AH90" i="4"/>
  <c r="E90" i="4"/>
  <c r="F90" i="4"/>
  <c r="AC89" i="4"/>
  <c r="AD89" i="4"/>
  <c r="AF89" i="4"/>
  <c r="P89" i="4"/>
  <c r="N89" i="4"/>
  <c r="R89" i="4"/>
  <c r="AH89" i="4"/>
  <c r="E89" i="4"/>
  <c r="F89" i="4"/>
  <c r="AC88" i="4"/>
  <c r="AD88" i="4"/>
  <c r="AF88" i="4"/>
  <c r="P88" i="4"/>
  <c r="N88" i="4"/>
  <c r="R88" i="4"/>
  <c r="AH88" i="4"/>
  <c r="E88" i="4"/>
  <c r="F88" i="4"/>
  <c r="AC87" i="4"/>
  <c r="AD87" i="4"/>
  <c r="AF87" i="4"/>
  <c r="P87" i="4"/>
  <c r="N87" i="4"/>
  <c r="R87" i="4"/>
  <c r="AH87" i="4"/>
  <c r="E87" i="4"/>
  <c r="F87" i="4"/>
  <c r="AC86" i="4"/>
  <c r="AD86" i="4"/>
  <c r="AF86" i="4"/>
  <c r="P86" i="4"/>
  <c r="N86" i="4"/>
  <c r="R86" i="4"/>
  <c r="AH86" i="4"/>
  <c r="E86" i="4"/>
  <c r="F86" i="4"/>
  <c r="AC85" i="4"/>
  <c r="AD85" i="4"/>
  <c r="AF85" i="4"/>
  <c r="P85" i="4"/>
  <c r="N85" i="4"/>
  <c r="R85" i="4"/>
  <c r="AH85" i="4"/>
  <c r="E85" i="4"/>
  <c r="F85" i="4"/>
  <c r="AC84" i="4"/>
  <c r="AD84" i="4"/>
  <c r="AF84" i="4"/>
  <c r="P84" i="4"/>
  <c r="N84" i="4"/>
  <c r="R84" i="4"/>
  <c r="AH84" i="4"/>
  <c r="E84" i="4"/>
  <c r="F84" i="4"/>
  <c r="AC83" i="4"/>
  <c r="AD83" i="4"/>
  <c r="AF83" i="4"/>
  <c r="P83" i="4"/>
  <c r="N83" i="4"/>
  <c r="E83" i="4"/>
  <c r="F83" i="4"/>
  <c r="AC82" i="4"/>
  <c r="AD82" i="4"/>
  <c r="AF82" i="4"/>
  <c r="P82" i="4"/>
  <c r="N82" i="4"/>
  <c r="R82" i="4"/>
  <c r="AH82" i="4"/>
  <c r="E82" i="4"/>
  <c r="F82" i="4"/>
  <c r="AC81" i="4"/>
  <c r="AD81" i="4"/>
  <c r="AF81" i="4"/>
  <c r="P81" i="4"/>
  <c r="N81" i="4"/>
  <c r="R81" i="4"/>
  <c r="AH81" i="4"/>
  <c r="E81" i="4"/>
  <c r="F81" i="4"/>
  <c r="AC80" i="4"/>
  <c r="AD80" i="4"/>
  <c r="AF80" i="4"/>
  <c r="P80" i="4"/>
  <c r="N80" i="4"/>
  <c r="R80" i="4"/>
  <c r="AH80" i="4"/>
  <c r="E80" i="4"/>
  <c r="F80" i="4"/>
  <c r="AC79" i="4"/>
  <c r="AD79" i="4"/>
  <c r="AF79" i="4"/>
  <c r="P79" i="4"/>
  <c r="N79" i="4"/>
  <c r="R79" i="4"/>
  <c r="AH79" i="4"/>
  <c r="E79" i="4"/>
  <c r="F79" i="4"/>
  <c r="AC78" i="4"/>
  <c r="AD78" i="4"/>
  <c r="AF78" i="4"/>
  <c r="P78" i="4"/>
  <c r="N78" i="4"/>
  <c r="R78" i="4"/>
  <c r="AH78" i="4"/>
  <c r="E78" i="4"/>
  <c r="F78" i="4"/>
  <c r="AC77" i="4"/>
  <c r="AD77" i="4"/>
  <c r="AF77" i="4"/>
  <c r="P77" i="4"/>
  <c r="N77" i="4"/>
  <c r="R77" i="4"/>
  <c r="AH77" i="4"/>
  <c r="E77" i="4"/>
  <c r="F77" i="4"/>
  <c r="AC76" i="4"/>
  <c r="AD76" i="4"/>
  <c r="AF76" i="4"/>
  <c r="P76" i="4"/>
  <c r="N76" i="4"/>
  <c r="R76" i="4"/>
  <c r="AH76" i="4"/>
  <c r="E76" i="4"/>
  <c r="F76" i="4"/>
  <c r="AC75" i="4"/>
  <c r="AD75" i="4"/>
  <c r="AF75" i="4"/>
  <c r="P75" i="4"/>
  <c r="N75" i="4"/>
  <c r="R75" i="4"/>
  <c r="AH75" i="4"/>
  <c r="E75" i="4"/>
  <c r="F75" i="4"/>
  <c r="AC74" i="4"/>
  <c r="AD74" i="4"/>
  <c r="AF74" i="4"/>
  <c r="P74" i="4"/>
  <c r="N74" i="4"/>
  <c r="R74" i="4"/>
  <c r="AH74" i="4"/>
  <c r="E74" i="4"/>
  <c r="F74" i="4"/>
  <c r="AC73" i="4"/>
  <c r="AD73" i="4"/>
  <c r="AF73" i="4"/>
  <c r="P73" i="4"/>
  <c r="N73" i="4"/>
  <c r="R73" i="4"/>
  <c r="AH73" i="4"/>
  <c r="E73" i="4"/>
  <c r="F73" i="4"/>
  <c r="AC72" i="4"/>
  <c r="AD72" i="4"/>
  <c r="AF72" i="4"/>
  <c r="P72" i="4"/>
  <c r="N72" i="4"/>
  <c r="R72" i="4"/>
  <c r="AH72" i="4"/>
  <c r="E72" i="4"/>
  <c r="F72" i="4"/>
  <c r="AC71" i="4"/>
  <c r="AD71" i="4"/>
  <c r="AF71" i="4"/>
  <c r="P71" i="4"/>
  <c r="N71" i="4"/>
  <c r="R71" i="4"/>
  <c r="AH71" i="4"/>
  <c r="E71" i="4"/>
  <c r="F71" i="4"/>
  <c r="AC70" i="4"/>
  <c r="AD70" i="4"/>
  <c r="AF70" i="4"/>
  <c r="P70" i="4"/>
  <c r="N70" i="4"/>
  <c r="R70" i="4"/>
  <c r="AH70" i="4"/>
  <c r="E70" i="4"/>
  <c r="F70" i="4"/>
  <c r="AC69" i="4"/>
  <c r="AD69" i="4"/>
  <c r="AF69" i="4"/>
  <c r="P69" i="4"/>
  <c r="N69" i="4"/>
  <c r="R69" i="4"/>
  <c r="AH69" i="4"/>
  <c r="E69" i="4"/>
  <c r="F69" i="4"/>
  <c r="AC68" i="4"/>
  <c r="AD68" i="4"/>
  <c r="AF68" i="4"/>
  <c r="P68" i="4"/>
  <c r="N68" i="4"/>
  <c r="R68" i="4"/>
  <c r="AH68" i="4"/>
  <c r="E68" i="4"/>
  <c r="F68" i="4"/>
  <c r="AC67" i="4"/>
  <c r="AD67" i="4"/>
  <c r="AF67" i="4"/>
  <c r="P67" i="4"/>
  <c r="N67" i="4"/>
  <c r="R67" i="4"/>
  <c r="AH67" i="4"/>
  <c r="E67" i="4"/>
  <c r="F67" i="4"/>
  <c r="AC66" i="4"/>
  <c r="AD66" i="4"/>
  <c r="AF66" i="4"/>
  <c r="P66" i="4"/>
  <c r="N66" i="4"/>
  <c r="R66" i="4"/>
  <c r="AH66" i="4"/>
  <c r="E66" i="4"/>
  <c r="F66" i="4"/>
  <c r="AC65" i="4"/>
  <c r="AD65" i="4"/>
  <c r="AF65" i="4"/>
  <c r="P65" i="4"/>
  <c r="N65" i="4"/>
  <c r="R65" i="4"/>
  <c r="AH65" i="4"/>
  <c r="E65" i="4"/>
  <c r="F65" i="4"/>
  <c r="AC64" i="4"/>
  <c r="AD64" i="4"/>
  <c r="AF64" i="4"/>
  <c r="P64" i="4"/>
  <c r="N64" i="4"/>
  <c r="R64" i="4"/>
  <c r="AH64" i="4"/>
  <c r="E64" i="4"/>
  <c r="F64" i="4"/>
  <c r="AC63" i="4"/>
  <c r="AD63" i="4"/>
  <c r="AF63" i="4"/>
  <c r="P63" i="4"/>
  <c r="N63" i="4"/>
  <c r="R63" i="4"/>
  <c r="AH63" i="4"/>
  <c r="E63" i="4"/>
  <c r="F63" i="4"/>
  <c r="AC62" i="4"/>
  <c r="AD62" i="4"/>
  <c r="AF62" i="4"/>
  <c r="P62" i="4"/>
  <c r="N62" i="4"/>
  <c r="R62" i="4"/>
  <c r="AH62" i="4"/>
  <c r="E62" i="4"/>
  <c r="F62" i="4"/>
  <c r="AC61" i="4"/>
  <c r="AD61" i="4"/>
  <c r="AF61" i="4"/>
  <c r="P61" i="4"/>
  <c r="N61" i="4"/>
  <c r="R61" i="4"/>
  <c r="AH61" i="4"/>
  <c r="E61" i="4"/>
  <c r="F61" i="4"/>
  <c r="AC60" i="4"/>
  <c r="AD60" i="4"/>
  <c r="AF60" i="4"/>
  <c r="P60" i="4"/>
  <c r="N60" i="4"/>
  <c r="R60" i="4"/>
  <c r="AH60" i="4"/>
  <c r="E60" i="4"/>
  <c r="F60" i="4"/>
  <c r="AC59" i="4"/>
  <c r="AD59" i="4"/>
  <c r="AF59" i="4"/>
  <c r="P59" i="4"/>
  <c r="N59" i="4"/>
  <c r="R59" i="4"/>
  <c r="AH59" i="4"/>
  <c r="E59" i="4"/>
  <c r="F59" i="4"/>
  <c r="AC58" i="4"/>
  <c r="AD58" i="4"/>
  <c r="AF58" i="4"/>
  <c r="P58" i="4"/>
  <c r="N58" i="4"/>
  <c r="R58" i="4"/>
  <c r="AH58" i="4"/>
  <c r="E58" i="4"/>
  <c r="F58" i="4"/>
  <c r="AC57" i="4"/>
  <c r="AD57" i="4"/>
  <c r="AF57" i="4"/>
  <c r="P57" i="4"/>
  <c r="N57" i="4"/>
  <c r="R57" i="4"/>
  <c r="AH57" i="4"/>
  <c r="E57" i="4"/>
  <c r="F57" i="4"/>
  <c r="AC56" i="4"/>
  <c r="AD56" i="4"/>
  <c r="AF56" i="4"/>
  <c r="P56" i="4"/>
  <c r="N56" i="4"/>
  <c r="R56" i="4"/>
  <c r="AH56" i="4"/>
  <c r="E56" i="4"/>
  <c r="F56" i="4"/>
  <c r="AC55" i="4"/>
  <c r="AD55" i="4"/>
  <c r="AF55" i="4"/>
  <c r="P55" i="4"/>
  <c r="N55" i="4"/>
  <c r="R55" i="4"/>
  <c r="AH55" i="4"/>
  <c r="E55" i="4"/>
  <c r="F55" i="4"/>
  <c r="AC54" i="4"/>
  <c r="AD54" i="4"/>
  <c r="AF54" i="4"/>
  <c r="P54" i="4"/>
  <c r="N54" i="4"/>
  <c r="R54" i="4"/>
  <c r="AH54" i="4"/>
  <c r="E54" i="4"/>
  <c r="F54" i="4"/>
  <c r="AC53" i="4"/>
  <c r="AD53" i="4"/>
  <c r="AF53" i="4"/>
  <c r="P53" i="4"/>
  <c r="N53" i="4"/>
  <c r="R53" i="4"/>
  <c r="AH53" i="4"/>
  <c r="E53" i="4"/>
  <c r="F53" i="4"/>
  <c r="AC52" i="4"/>
  <c r="AD52" i="4"/>
  <c r="AF52" i="4"/>
  <c r="P52" i="4"/>
  <c r="N52" i="4"/>
  <c r="R52" i="4"/>
  <c r="AH52" i="4"/>
  <c r="E52" i="4"/>
  <c r="F52" i="4"/>
  <c r="AC51" i="4"/>
  <c r="AD51" i="4"/>
  <c r="AF51" i="4"/>
  <c r="P51" i="4"/>
  <c r="N51" i="4"/>
  <c r="R51" i="4"/>
  <c r="AH51" i="4"/>
  <c r="E51" i="4"/>
  <c r="F51" i="4"/>
  <c r="AC50" i="4"/>
  <c r="AD50" i="4"/>
  <c r="AF50" i="4"/>
  <c r="P50" i="4"/>
  <c r="N50" i="4"/>
  <c r="R50" i="4"/>
  <c r="AH50" i="4"/>
  <c r="E50" i="4"/>
  <c r="F50" i="4"/>
  <c r="AC49" i="4"/>
  <c r="AD49" i="4"/>
  <c r="AF49" i="4"/>
  <c r="P49" i="4"/>
  <c r="N49" i="4"/>
  <c r="R49" i="4"/>
  <c r="AH49" i="4"/>
  <c r="E49" i="4"/>
  <c r="F49" i="4"/>
  <c r="AC48" i="4"/>
  <c r="AD48" i="4"/>
  <c r="AF48" i="4"/>
  <c r="P48" i="4"/>
  <c r="N48" i="4"/>
  <c r="R48" i="4"/>
  <c r="AH48" i="4"/>
  <c r="E48" i="4"/>
  <c r="F48" i="4"/>
  <c r="AC47" i="4"/>
  <c r="AD47" i="4"/>
  <c r="AF47" i="4"/>
  <c r="P47" i="4"/>
  <c r="N47" i="4"/>
  <c r="R47" i="4"/>
  <c r="AH47" i="4"/>
  <c r="E47" i="4"/>
  <c r="F47" i="4"/>
  <c r="AC46" i="4"/>
  <c r="AD46" i="4"/>
  <c r="AF46" i="4"/>
  <c r="P46" i="4"/>
  <c r="N46" i="4"/>
  <c r="R46" i="4"/>
  <c r="AH46" i="4"/>
  <c r="E46" i="4"/>
  <c r="F46" i="4"/>
  <c r="AC45" i="4"/>
  <c r="AD45" i="4"/>
  <c r="AF45" i="4"/>
  <c r="P45" i="4"/>
  <c r="N45" i="4"/>
  <c r="R45" i="4"/>
  <c r="AH45" i="4"/>
  <c r="E45" i="4"/>
  <c r="F45" i="4"/>
  <c r="AC44" i="4"/>
  <c r="AD44" i="4"/>
  <c r="AF44" i="4"/>
  <c r="P44" i="4"/>
  <c r="N44" i="4"/>
  <c r="R44" i="4"/>
  <c r="AH44" i="4"/>
  <c r="E44" i="4"/>
  <c r="F44" i="4"/>
  <c r="AC43" i="4"/>
  <c r="AD43" i="4"/>
  <c r="AF43" i="4"/>
  <c r="P43" i="4"/>
  <c r="N43" i="4"/>
  <c r="BE43" i="4"/>
  <c r="R43" i="4"/>
  <c r="AH43" i="4"/>
  <c r="E43" i="4"/>
  <c r="F43" i="4"/>
  <c r="AC42" i="4"/>
  <c r="AD42" i="4"/>
  <c r="AF42" i="4"/>
  <c r="P42" i="4"/>
  <c r="N42" i="4"/>
  <c r="R42" i="4"/>
  <c r="AH42" i="4"/>
  <c r="E42" i="4"/>
  <c r="F42" i="4"/>
  <c r="AC41" i="4"/>
  <c r="AD41" i="4"/>
  <c r="AF41" i="4"/>
  <c r="P41" i="4"/>
  <c r="N41" i="4"/>
  <c r="R41" i="4"/>
  <c r="AH41" i="4"/>
  <c r="E41" i="4"/>
  <c r="F41" i="4"/>
  <c r="AC40" i="4"/>
  <c r="AD40" i="4"/>
  <c r="AF40" i="4"/>
  <c r="P40" i="4"/>
  <c r="N40" i="4"/>
  <c r="R40" i="4"/>
  <c r="AH40" i="4"/>
  <c r="E40" i="4"/>
  <c r="F40" i="4"/>
  <c r="AC39" i="4"/>
  <c r="AD39" i="4"/>
  <c r="AF39" i="4"/>
  <c r="P39" i="4"/>
  <c r="N39" i="4"/>
  <c r="R39" i="4"/>
  <c r="AH39" i="4"/>
  <c r="E39" i="4"/>
  <c r="F39" i="4"/>
  <c r="AC38" i="4"/>
  <c r="AD38" i="4"/>
  <c r="AF38" i="4"/>
  <c r="P38" i="4"/>
  <c r="N38" i="4"/>
  <c r="R38" i="4"/>
  <c r="AH38" i="4"/>
  <c r="E38" i="4"/>
  <c r="F38" i="4"/>
  <c r="AC37" i="4"/>
  <c r="AD37" i="4"/>
  <c r="AF37" i="4"/>
  <c r="P37" i="4"/>
  <c r="N37" i="4"/>
  <c r="R37" i="4"/>
  <c r="AH37" i="4"/>
  <c r="E37" i="4"/>
  <c r="F37" i="4"/>
  <c r="AC36" i="4"/>
  <c r="AD36" i="4"/>
  <c r="AF36" i="4"/>
  <c r="P36" i="4"/>
  <c r="N36" i="4"/>
  <c r="R36" i="4"/>
  <c r="AH36" i="4"/>
  <c r="E36" i="4"/>
  <c r="F36" i="4"/>
  <c r="AC35" i="4"/>
  <c r="AD35" i="4"/>
  <c r="AF35" i="4"/>
  <c r="P35" i="4"/>
  <c r="N35" i="4"/>
  <c r="R35" i="4"/>
  <c r="AH35" i="4"/>
  <c r="E35" i="4"/>
  <c r="F35" i="4"/>
  <c r="AC34" i="4"/>
  <c r="AD34" i="4"/>
  <c r="AF34" i="4"/>
  <c r="P34" i="4"/>
  <c r="N34" i="4"/>
  <c r="R34" i="4"/>
  <c r="AH34" i="4"/>
  <c r="E34" i="4"/>
  <c r="F34" i="4"/>
  <c r="AC33" i="4"/>
  <c r="AD33" i="4"/>
  <c r="AF33" i="4"/>
  <c r="P33" i="4"/>
  <c r="N33" i="4"/>
  <c r="R33" i="4"/>
  <c r="AH33" i="4"/>
  <c r="E33" i="4"/>
  <c r="F33" i="4"/>
  <c r="AC32" i="4"/>
  <c r="AD32" i="4"/>
  <c r="AF32" i="4"/>
  <c r="P32" i="4"/>
  <c r="N32" i="4"/>
  <c r="R32" i="4"/>
  <c r="AH32" i="4"/>
  <c r="E32" i="4"/>
  <c r="F32" i="4"/>
  <c r="AC31" i="4"/>
  <c r="AD31" i="4"/>
  <c r="AF31" i="4"/>
  <c r="P31" i="4"/>
  <c r="N31" i="4"/>
  <c r="R31" i="4"/>
  <c r="AH31" i="4"/>
  <c r="E31" i="4"/>
  <c r="F31" i="4"/>
  <c r="AC30" i="4"/>
  <c r="AD30" i="4"/>
  <c r="AF30" i="4"/>
  <c r="P30" i="4"/>
  <c r="N30" i="4"/>
  <c r="R30" i="4"/>
  <c r="AH30" i="4"/>
  <c r="E30" i="4"/>
  <c r="F30" i="4"/>
  <c r="AC29" i="4"/>
  <c r="AD29" i="4"/>
  <c r="AF29" i="4"/>
  <c r="P29" i="4"/>
  <c r="N29" i="4"/>
  <c r="R29" i="4"/>
  <c r="AH29" i="4"/>
  <c r="E29" i="4"/>
  <c r="F29" i="4"/>
  <c r="AC28" i="4"/>
  <c r="AD28" i="4"/>
  <c r="AF28" i="4"/>
  <c r="P28" i="4"/>
  <c r="N28" i="4"/>
  <c r="R28" i="4"/>
  <c r="AH28" i="4"/>
  <c r="E28" i="4"/>
  <c r="F28" i="4"/>
  <c r="AC27" i="4"/>
  <c r="AD27" i="4"/>
  <c r="AF27" i="4"/>
  <c r="P27" i="4"/>
  <c r="N27" i="4"/>
  <c r="R27" i="4"/>
  <c r="AH27" i="4"/>
  <c r="E27" i="4"/>
  <c r="F27" i="4"/>
  <c r="AC26" i="4"/>
  <c r="AD26" i="4"/>
  <c r="AF26" i="4"/>
  <c r="P26" i="4"/>
  <c r="N26" i="4"/>
  <c r="R26" i="4"/>
  <c r="AH26" i="4"/>
  <c r="E26" i="4"/>
  <c r="F26" i="4"/>
  <c r="AC25" i="4"/>
  <c r="AD25" i="4"/>
  <c r="AF25" i="4"/>
  <c r="P25" i="4"/>
  <c r="N25" i="4"/>
  <c r="E25" i="4"/>
  <c r="F25" i="4"/>
  <c r="AC24" i="4"/>
  <c r="AD24" i="4"/>
  <c r="AF24" i="4"/>
  <c r="P24" i="4"/>
  <c r="N24" i="4"/>
  <c r="R24" i="4"/>
  <c r="AH24" i="4"/>
  <c r="E24" i="4"/>
  <c r="F24" i="4"/>
  <c r="AC23" i="4"/>
  <c r="AD23" i="4"/>
  <c r="AF23" i="4"/>
  <c r="P23" i="4"/>
  <c r="N23" i="4"/>
  <c r="R23" i="4"/>
  <c r="AH23" i="4"/>
  <c r="E23" i="4"/>
  <c r="F23" i="4"/>
  <c r="AC22" i="4"/>
  <c r="AD22" i="4"/>
  <c r="AF22" i="4"/>
  <c r="P22" i="4"/>
  <c r="N22" i="4"/>
  <c r="R22" i="4"/>
  <c r="AH22" i="4"/>
  <c r="E22" i="4"/>
  <c r="F22" i="4"/>
  <c r="AC21" i="4"/>
  <c r="AD21" i="4"/>
  <c r="AF21" i="4"/>
  <c r="P21" i="4"/>
  <c r="N21" i="4"/>
  <c r="R21" i="4"/>
  <c r="AH21" i="4"/>
  <c r="E21" i="4"/>
  <c r="F21" i="4"/>
  <c r="AC20" i="4"/>
  <c r="AD20" i="4"/>
  <c r="AF20" i="4"/>
  <c r="P20" i="4"/>
  <c r="N20" i="4"/>
  <c r="BE20" i="4"/>
  <c r="R20" i="4"/>
  <c r="AH20" i="4"/>
  <c r="E20" i="4"/>
  <c r="F20" i="4"/>
  <c r="AC19" i="4"/>
  <c r="AD19" i="4"/>
  <c r="AF19" i="4"/>
  <c r="P19" i="4"/>
  <c r="N19" i="4"/>
  <c r="R19" i="4"/>
  <c r="AH19" i="4"/>
  <c r="E19" i="4"/>
  <c r="F19" i="4"/>
  <c r="AC18" i="4"/>
  <c r="AD18" i="4"/>
  <c r="AF18" i="4"/>
  <c r="P18" i="4"/>
  <c r="N18" i="4"/>
  <c r="R18" i="4"/>
  <c r="AH18" i="4"/>
  <c r="E18" i="4"/>
  <c r="F18" i="4"/>
  <c r="AC17" i="4"/>
  <c r="AD17" i="4"/>
  <c r="AF17" i="4"/>
  <c r="P17" i="4"/>
  <c r="N17" i="4"/>
  <c r="R17" i="4"/>
  <c r="AH17" i="4"/>
  <c r="E17" i="4"/>
  <c r="F17" i="4"/>
  <c r="AC16" i="4"/>
  <c r="AD16" i="4"/>
  <c r="AF16" i="4"/>
  <c r="P16" i="4"/>
  <c r="N16" i="4"/>
  <c r="R16" i="4"/>
  <c r="AH16" i="4"/>
  <c r="E16" i="4"/>
  <c r="F16" i="4"/>
  <c r="AC15" i="4"/>
  <c r="AD15" i="4"/>
  <c r="AF15" i="4"/>
  <c r="P15" i="4"/>
  <c r="N15" i="4"/>
  <c r="R15" i="4"/>
  <c r="AH15" i="4"/>
  <c r="E15" i="4"/>
  <c r="F15" i="4"/>
  <c r="AC14" i="4"/>
  <c r="AD14" i="4"/>
  <c r="AF14" i="4"/>
  <c r="P14" i="4"/>
  <c r="N14" i="4"/>
  <c r="R14" i="4"/>
  <c r="AH14" i="4"/>
  <c r="E14" i="4"/>
  <c r="F14" i="4"/>
  <c r="AC13" i="4"/>
  <c r="AD13" i="4"/>
  <c r="AF13" i="4"/>
  <c r="P13" i="4"/>
  <c r="N13" i="4"/>
  <c r="E13" i="4"/>
  <c r="F13" i="4"/>
  <c r="AC12" i="4"/>
  <c r="AD12" i="4"/>
  <c r="AF12" i="4"/>
  <c r="P12" i="4"/>
  <c r="N12" i="4"/>
  <c r="E12" i="4"/>
  <c r="F12" i="4"/>
  <c r="AC11" i="4"/>
  <c r="AD11" i="4"/>
  <c r="AF11" i="4"/>
  <c r="P11" i="4"/>
  <c r="N11" i="4"/>
  <c r="E11" i="4"/>
  <c r="F11" i="4"/>
  <c r="AC10" i="4"/>
  <c r="AD10" i="4"/>
  <c r="AF10" i="4"/>
  <c r="P10" i="4"/>
  <c r="N10" i="4"/>
  <c r="E10" i="4"/>
  <c r="F10" i="4"/>
  <c r="AC9" i="4"/>
  <c r="AD9" i="4"/>
  <c r="AF9" i="4"/>
  <c r="P9" i="4"/>
  <c r="N9" i="4"/>
  <c r="E9" i="4"/>
  <c r="F9" i="4"/>
  <c r="AC8" i="4"/>
  <c r="AD8" i="4"/>
  <c r="AF8" i="4"/>
  <c r="P8" i="4"/>
  <c r="N8" i="4"/>
  <c r="E8" i="4"/>
  <c r="F8" i="4"/>
  <c r="AC7" i="4"/>
  <c r="AD7" i="4"/>
  <c r="AF7" i="4"/>
  <c r="P7" i="4"/>
  <c r="N7" i="4"/>
  <c r="E7" i="4"/>
  <c r="F7" i="4"/>
  <c r="P6" i="4"/>
  <c r="N6" i="4"/>
  <c r="E6" i="4"/>
  <c r="F6" i="4"/>
  <c r="AC5" i="4"/>
  <c r="AD5" i="4"/>
  <c r="AF5" i="4"/>
  <c r="P5" i="4"/>
  <c r="N5" i="4"/>
  <c r="E5" i="4"/>
  <c r="F5" i="4"/>
  <c r="AE17" i="6"/>
  <c r="AE18" i="6"/>
  <c r="AE19" i="6"/>
  <c r="AE20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E33" i="6"/>
  <c r="AE34" i="6"/>
  <c r="AE35" i="6"/>
  <c r="AE36" i="6"/>
  <c r="AE37" i="6"/>
  <c r="AE38" i="6"/>
  <c r="AE39" i="6"/>
  <c r="AE40" i="6"/>
  <c r="AE41" i="6"/>
  <c r="AE42" i="6"/>
  <c r="AE43" i="6"/>
  <c r="AE44" i="6"/>
  <c r="AE45" i="6"/>
  <c r="AE46" i="6"/>
  <c r="AE47" i="6"/>
  <c r="AE48" i="6"/>
  <c r="AE49" i="6"/>
  <c r="AE50" i="6"/>
  <c r="AE51" i="6"/>
  <c r="AE52" i="6"/>
  <c r="AE53" i="6"/>
  <c r="AE54" i="6"/>
  <c r="AE55" i="6"/>
  <c r="AE56" i="6"/>
  <c r="AE57" i="6"/>
  <c r="AE58" i="6"/>
  <c r="AE59" i="6"/>
  <c r="AE60" i="6"/>
  <c r="AE61" i="6"/>
  <c r="AE62" i="6"/>
  <c r="AE63" i="6"/>
  <c r="AE64" i="6"/>
  <c r="AE65" i="6"/>
  <c r="AE66" i="6"/>
  <c r="AE67" i="6"/>
  <c r="AE68" i="6"/>
  <c r="AE69" i="6"/>
  <c r="AE70" i="6"/>
  <c r="AE71" i="6"/>
  <c r="AE72" i="6"/>
  <c r="AE73" i="6"/>
  <c r="AE74" i="6"/>
  <c r="AE75" i="6"/>
  <c r="AE76" i="6"/>
  <c r="AE77" i="6"/>
  <c r="AE78" i="6"/>
  <c r="AE79" i="6"/>
  <c r="AE80" i="6"/>
  <c r="AE81" i="6"/>
  <c r="AE82" i="6"/>
  <c r="AE83" i="6"/>
  <c r="AE84" i="6"/>
  <c r="AE85" i="6"/>
  <c r="AE86" i="6"/>
  <c r="AE87" i="6"/>
  <c r="AE88" i="6"/>
  <c r="AE89" i="6"/>
  <c r="AE90" i="6"/>
  <c r="AE91" i="6"/>
  <c r="AE92" i="6"/>
  <c r="AE93" i="6"/>
  <c r="AE94" i="6"/>
  <c r="AE95" i="6"/>
  <c r="AE96" i="6"/>
  <c r="AE97" i="6"/>
  <c r="AE98" i="6"/>
  <c r="AE99" i="6"/>
  <c r="AE100" i="6"/>
  <c r="AE101" i="6"/>
  <c r="AE102" i="6"/>
  <c r="AE103" i="6"/>
  <c r="R13" i="4"/>
  <c r="AH13" i="4"/>
  <c r="R12" i="4"/>
  <c r="AH12" i="4"/>
  <c r="R10" i="4"/>
  <c r="AH10" i="4"/>
  <c r="R9" i="4"/>
  <c r="AH9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BF10" i="4"/>
  <c r="R8" i="4"/>
  <c r="AH8" i="4"/>
  <c r="AZ9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BF9" i="4"/>
  <c r="BD10" i="4"/>
  <c r="BB10" i="4"/>
  <c r="R7" i="4"/>
  <c r="AH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BF7" i="4"/>
  <c r="BD8" i="4"/>
  <c r="BB8" i="4"/>
  <c r="BA8" i="4" s="1"/>
  <c r="AZ8" i="4" s="1"/>
  <c r="AY8" i="4" s="1"/>
  <c r="AX8" i="4" s="1"/>
  <c r="AW8" i="4" s="1"/>
  <c r="AV8" i="4" s="1"/>
  <c r="AU8" i="4" s="1"/>
  <c r="AT8" i="4" s="1"/>
  <c r="AS8" i="4" s="1"/>
  <c r="AR8" i="4" s="1"/>
  <c r="AQ8" i="4" s="1"/>
  <c r="AP8" i="4" s="1"/>
  <c r="AO8" i="4" s="1"/>
  <c r="AN8" i="4" s="1"/>
  <c r="AM8" i="4" s="1"/>
  <c r="AL8" i="4" s="1"/>
  <c r="BF8" i="4" s="1"/>
  <c r="R25" i="4"/>
  <c r="AH25" i="4" s="1"/>
  <c r="R11" i="4"/>
  <c r="AH11" i="4"/>
  <c r="BF11" i="4"/>
  <c r="BD12" i="4"/>
  <c r="BB12" i="4"/>
  <c r="R6" i="4"/>
  <c r="AH6" i="4"/>
  <c r="R5" i="4"/>
  <c r="AH5" i="4"/>
  <c r="A6" i="4"/>
  <c r="W5" i="4"/>
  <c r="V5" i="4"/>
  <c r="O5" i="4"/>
  <c r="Q5" i="4"/>
  <c r="AG5" i="4"/>
  <c r="AI5" i="4"/>
  <c r="W6" i="4"/>
  <c r="AC6" i="4"/>
  <c r="AD6" i="4"/>
  <c r="AF6" i="4"/>
  <c r="V6" i="4"/>
  <c r="W7" i="4"/>
  <c r="V7" i="4"/>
  <c r="W8" i="4"/>
  <c r="V8" i="4"/>
  <c r="W9" i="4"/>
  <c r="V9" i="4"/>
  <c r="W10" i="4"/>
  <c r="V10" i="4"/>
  <c r="W11" i="4"/>
  <c r="V11" i="4"/>
  <c r="W12" i="4"/>
  <c r="V12" i="4"/>
  <c r="W13" i="4"/>
  <c r="V13" i="4"/>
  <c r="W14" i="4"/>
  <c r="V14" i="4"/>
  <c r="W15" i="4"/>
  <c r="V15" i="4"/>
  <c r="W16" i="4"/>
  <c r="V16" i="4"/>
  <c r="W17" i="4"/>
  <c r="V17" i="4"/>
  <c r="W18" i="4"/>
  <c r="V18" i="4"/>
  <c r="W19" i="4"/>
  <c r="V19" i="4"/>
  <c r="W20" i="4"/>
  <c r="V20" i="4"/>
  <c r="W21" i="4"/>
  <c r="V21" i="4"/>
  <c r="W22" i="4"/>
  <c r="V22" i="4"/>
  <c r="W23" i="4"/>
  <c r="V23" i="4"/>
  <c r="W24" i="4"/>
  <c r="V24" i="4"/>
  <c r="W25" i="4"/>
  <c r="V25" i="4"/>
  <c r="W26" i="4"/>
  <c r="V26" i="4"/>
  <c r="W27" i="4"/>
  <c r="V27" i="4"/>
  <c r="W28" i="4"/>
  <c r="V28" i="4"/>
  <c r="W29" i="4"/>
  <c r="V29" i="4"/>
  <c r="W30" i="4"/>
  <c r="V30" i="4"/>
  <c r="W31" i="4"/>
  <c r="V31" i="4"/>
  <c r="W32" i="4"/>
  <c r="V32" i="4"/>
  <c r="W33" i="4"/>
  <c r="V33" i="4"/>
  <c r="W34" i="4"/>
  <c r="V34" i="4"/>
  <c r="W35" i="4"/>
  <c r="V35" i="4"/>
  <c r="W36" i="4"/>
  <c r="V36" i="4"/>
  <c r="W37" i="4"/>
  <c r="V37" i="4"/>
  <c r="W38" i="4"/>
  <c r="V38" i="4"/>
  <c r="W39" i="4"/>
  <c r="V39" i="4"/>
  <c r="W40" i="4"/>
  <c r="V40" i="4"/>
  <c r="W41" i="4"/>
  <c r="V41" i="4"/>
  <c r="W42" i="4"/>
  <c r="V42" i="4"/>
  <c r="W43" i="4"/>
  <c r="V43" i="4"/>
  <c r="W44" i="4"/>
  <c r="V44" i="4"/>
  <c r="W45" i="4"/>
  <c r="V45" i="4"/>
  <c r="W46" i="4"/>
  <c r="V46" i="4"/>
  <c r="W47" i="4"/>
  <c r="V47" i="4"/>
  <c r="W48" i="4"/>
  <c r="V48" i="4"/>
  <c r="W49" i="4"/>
  <c r="V49" i="4"/>
  <c r="W50" i="4"/>
  <c r="V50" i="4"/>
  <c r="W51" i="4"/>
  <c r="V51" i="4"/>
  <c r="W52" i="4"/>
  <c r="V52" i="4"/>
  <c r="W53" i="4"/>
  <c r="V53" i="4"/>
  <c r="W54" i="4"/>
  <c r="V54" i="4"/>
  <c r="W55" i="4"/>
  <c r="V55" i="4"/>
  <c r="W56" i="4"/>
  <c r="V56" i="4"/>
  <c r="W57" i="4"/>
  <c r="V57" i="4"/>
  <c r="O6" i="4"/>
  <c r="Q6" i="4"/>
  <c r="AG6" i="4"/>
  <c r="AI6" i="4"/>
  <c r="O7" i="4"/>
  <c r="Q7" i="4"/>
  <c r="AG7" i="4"/>
  <c r="AI7" i="4"/>
  <c r="O8" i="4"/>
  <c r="Q8" i="4"/>
  <c r="AG8" i="4"/>
  <c r="AI8" i="4"/>
  <c r="O9" i="4"/>
  <c r="Q9" i="4"/>
  <c r="AG9" i="4"/>
  <c r="AI9" i="4"/>
  <c r="O10" i="4"/>
  <c r="Q10" i="4"/>
  <c r="AG10" i="4"/>
  <c r="AI10" i="4"/>
  <c r="O11" i="4"/>
  <c r="Q11" i="4"/>
  <c r="AG11" i="4"/>
  <c r="AI11" i="4"/>
  <c r="O12" i="4"/>
  <c r="Q12" i="4"/>
  <c r="AG12" i="4"/>
  <c r="AI12" i="4"/>
  <c r="O13" i="4"/>
  <c r="Q13" i="4"/>
  <c r="AG13" i="4"/>
  <c r="AI13" i="4"/>
  <c r="O14" i="4"/>
  <c r="Q14" i="4"/>
  <c r="AG14" i="4"/>
  <c r="AI14" i="4"/>
  <c r="O15" i="4"/>
  <c r="Q15" i="4"/>
  <c r="AG15" i="4"/>
  <c r="AI15" i="4"/>
  <c r="O16" i="4"/>
  <c r="Q16" i="4"/>
  <c r="AG16" i="4"/>
  <c r="AI16" i="4"/>
  <c r="O17" i="4"/>
  <c r="Q17" i="4"/>
  <c r="AG17" i="4"/>
  <c r="AI17" i="4"/>
  <c r="O18" i="4"/>
  <c r="Q18" i="4"/>
  <c r="AG18" i="4"/>
  <c r="AI18" i="4"/>
  <c r="O19" i="4"/>
  <c r="Q19" i="4"/>
  <c r="AG19" i="4"/>
  <c r="AI19" i="4"/>
  <c r="O20" i="4"/>
  <c r="Q20" i="4"/>
  <c r="AG20" i="4"/>
  <c r="AI20" i="4"/>
  <c r="O21" i="4"/>
  <c r="Q21" i="4"/>
  <c r="AG21" i="4"/>
  <c r="AI21" i="4"/>
  <c r="O22" i="4"/>
  <c r="Q22" i="4"/>
  <c r="AG22" i="4"/>
  <c r="AI22" i="4"/>
  <c r="O23" i="4"/>
  <c r="Q23" i="4"/>
  <c r="AG23" i="4"/>
  <c r="AI23" i="4"/>
  <c r="O24" i="4"/>
  <c r="Q24" i="4"/>
  <c r="AG24" i="4"/>
  <c r="AI24" i="4"/>
  <c r="O25" i="4"/>
  <c r="Q25" i="4" s="1"/>
  <c r="O26" i="4"/>
  <c r="Q26" i="4"/>
  <c r="AG26" i="4"/>
  <c r="AI26" i="4"/>
  <c r="O27" i="4"/>
  <c r="Q27" i="4"/>
  <c r="AG27" i="4"/>
  <c r="AI27" i="4"/>
  <c r="O28" i="4"/>
  <c r="Q28" i="4"/>
  <c r="AG28" i="4"/>
  <c r="AI28" i="4"/>
  <c r="O29" i="4"/>
  <c r="Q29" i="4"/>
  <c r="AG29" i="4"/>
  <c r="AI29" i="4"/>
  <c r="O30" i="4"/>
  <c r="Q30" i="4"/>
  <c r="AG30" i="4"/>
  <c r="AI30" i="4"/>
  <c r="O31" i="4"/>
  <c r="Q31" i="4"/>
  <c r="AG31" i="4"/>
  <c r="AI31" i="4"/>
  <c r="O32" i="4"/>
  <c r="Q32" i="4"/>
  <c r="AG32" i="4"/>
  <c r="AI32" i="4"/>
  <c r="O33" i="4"/>
  <c r="Q33" i="4"/>
  <c r="AG33" i="4"/>
  <c r="AI33" i="4"/>
  <c r="O34" i="4"/>
  <c r="Q34" i="4"/>
  <c r="AG34" i="4"/>
  <c r="AI34" i="4"/>
  <c r="O35" i="4"/>
  <c r="Q35" i="4"/>
  <c r="AG35" i="4"/>
  <c r="AI35" i="4"/>
  <c r="O36" i="4"/>
  <c r="Q36" i="4"/>
  <c r="AG36" i="4"/>
  <c r="AI36" i="4"/>
  <c r="O37" i="4"/>
  <c r="Q37" i="4"/>
  <c r="AG37" i="4"/>
  <c r="AI37" i="4"/>
  <c r="O38" i="4"/>
  <c r="Q38" i="4"/>
  <c r="AG38" i="4"/>
  <c r="AI38" i="4"/>
  <c r="O39" i="4"/>
  <c r="Q39" i="4"/>
  <c r="AG39" i="4"/>
  <c r="AI39" i="4"/>
  <c r="O40" i="4"/>
  <c r="Q40" i="4"/>
  <c r="AG40" i="4"/>
  <c r="AI40" i="4"/>
  <c r="O41" i="4"/>
  <c r="Q41" i="4"/>
  <c r="AG41" i="4"/>
  <c r="AI41" i="4"/>
  <c r="O42" i="4"/>
  <c r="Q42" i="4"/>
  <c r="AG42" i="4"/>
  <c r="AI42" i="4"/>
  <c r="O43" i="4"/>
  <c r="Q43" i="4"/>
  <c r="AG43" i="4"/>
  <c r="AI43" i="4"/>
  <c r="O44" i="4"/>
  <c r="Q44" i="4"/>
  <c r="AG44" i="4"/>
  <c r="AI44" i="4"/>
  <c r="O45" i="4"/>
  <c r="Q45" i="4"/>
  <c r="AG45" i="4"/>
  <c r="AI45" i="4"/>
  <c r="O46" i="4"/>
  <c r="Q46" i="4"/>
  <c r="AG46" i="4"/>
  <c r="AI46" i="4"/>
  <c r="O47" i="4"/>
  <c r="Q47" i="4"/>
  <c r="AG47" i="4"/>
  <c r="AI47" i="4"/>
  <c r="O48" i="4"/>
  <c r="Q48" i="4"/>
  <c r="AG48" i="4"/>
  <c r="AI48" i="4"/>
  <c r="O49" i="4"/>
  <c r="Q49" i="4"/>
  <c r="AG49" i="4"/>
  <c r="AI49" i="4"/>
  <c r="O50" i="4"/>
  <c r="Q50" i="4"/>
  <c r="AG50" i="4"/>
  <c r="AI50" i="4"/>
  <c r="O51" i="4"/>
  <c r="Q51" i="4"/>
  <c r="AG51" i="4"/>
  <c r="AI51" i="4"/>
  <c r="O52" i="4"/>
  <c r="Q52" i="4"/>
  <c r="AG52" i="4"/>
  <c r="AI52" i="4"/>
  <c r="O53" i="4"/>
  <c r="Q53" i="4"/>
  <c r="AG53" i="4"/>
  <c r="AI53" i="4"/>
  <c r="O54" i="4"/>
  <c r="Q54" i="4"/>
  <c r="AG54" i="4"/>
  <c r="AI54" i="4"/>
  <c r="O55" i="4"/>
  <c r="Q55" i="4"/>
  <c r="AG55" i="4"/>
  <c r="AI55" i="4"/>
  <c r="O56" i="4"/>
  <c r="Q56" i="4"/>
  <c r="AG56" i="4"/>
  <c r="AI56" i="4"/>
  <c r="O57" i="4"/>
  <c r="Q57" i="4"/>
  <c r="AG57" i="4"/>
  <c r="AI57" i="4"/>
  <c r="W58" i="4"/>
  <c r="V58" i="4"/>
  <c r="W59" i="4"/>
  <c r="V59" i="4"/>
  <c r="W60" i="4"/>
  <c r="V60" i="4"/>
  <c r="W61" i="4"/>
  <c r="V61" i="4"/>
  <c r="W62" i="4"/>
  <c r="V62" i="4"/>
  <c r="W63" i="4"/>
  <c r="V63" i="4"/>
  <c r="W64" i="4"/>
  <c r="V64" i="4"/>
  <c r="W65" i="4"/>
  <c r="V65" i="4"/>
  <c r="W66" i="4"/>
  <c r="V66" i="4"/>
  <c r="W67" i="4"/>
  <c r="V67" i="4"/>
  <c r="W68" i="4"/>
  <c r="V68" i="4"/>
  <c r="W69" i="4"/>
  <c r="V69" i="4"/>
  <c r="W70" i="4"/>
  <c r="V70" i="4"/>
  <c r="W71" i="4"/>
  <c r="V71" i="4"/>
  <c r="W72" i="4"/>
  <c r="V72" i="4"/>
  <c r="W73" i="4"/>
  <c r="V73" i="4"/>
  <c r="W74" i="4"/>
  <c r="V74" i="4"/>
  <c r="W75" i="4"/>
  <c r="V75" i="4"/>
  <c r="W76" i="4"/>
  <c r="V76" i="4"/>
  <c r="W77" i="4"/>
  <c r="V77" i="4"/>
  <c r="W78" i="4"/>
  <c r="V78" i="4"/>
  <c r="W79" i="4"/>
  <c r="V79" i="4"/>
  <c r="W80" i="4"/>
  <c r="V80" i="4"/>
  <c r="W81" i="4"/>
  <c r="V81" i="4"/>
  <c r="W82" i="4"/>
  <c r="V82" i="4"/>
  <c r="W83" i="4"/>
  <c r="V83" i="4"/>
  <c r="O58" i="4"/>
  <c r="Q58" i="4"/>
  <c r="AG58" i="4"/>
  <c r="AI58" i="4"/>
  <c r="O59" i="4"/>
  <c r="Q59" i="4"/>
  <c r="AG59" i="4"/>
  <c r="AI59" i="4"/>
  <c r="O60" i="4"/>
  <c r="Q60" i="4"/>
  <c r="AG60" i="4"/>
  <c r="AI60" i="4"/>
  <c r="O61" i="4"/>
  <c r="Q61" i="4"/>
  <c r="AG61" i="4"/>
  <c r="AI61" i="4"/>
  <c r="O62" i="4"/>
  <c r="Q62" i="4"/>
  <c r="AG62" i="4"/>
  <c r="AI62" i="4"/>
  <c r="O63" i="4"/>
  <c r="Q63" i="4"/>
  <c r="AG63" i="4"/>
  <c r="AI63" i="4"/>
  <c r="O64" i="4"/>
  <c r="Q64" i="4"/>
  <c r="AG64" i="4"/>
  <c r="AI64" i="4"/>
  <c r="O65" i="4"/>
  <c r="Q65" i="4"/>
  <c r="AG65" i="4"/>
  <c r="AI65" i="4"/>
  <c r="O66" i="4"/>
  <c r="Q66" i="4"/>
  <c r="AG66" i="4"/>
  <c r="AI66" i="4"/>
  <c r="O67" i="4"/>
  <c r="Q67" i="4"/>
  <c r="AG67" i="4"/>
  <c r="AI67" i="4"/>
  <c r="O68" i="4"/>
  <c r="Q68" i="4"/>
  <c r="AG68" i="4"/>
  <c r="AI68" i="4"/>
  <c r="O69" i="4"/>
  <c r="Q69" i="4"/>
  <c r="AG69" i="4"/>
  <c r="AI69" i="4"/>
  <c r="O70" i="4"/>
  <c r="Q70" i="4"/>
  <c r="AG70" i="4"/>
  <c r="AI70" i="4"/>
  <c r="O71" i="4"/>
  <c r="Q71" i="4"/>
  <c r="AG71" i="4"/>
  <c r="AI71" i="4"/>
  <c r="O72" i="4"/>
  <c r="Q72" i="4"/>
  <c r="AG72" i="4"/>
  <c r="AI72" i="4"/>
  <c r="O73" i="4"/>
  <c r="Q73" i="4"/>
  <c r="AG73" i="4"/>
  <c r="AI73" i="4"/>
  <c r="O74" i="4"/>
  <c r="Q74" i="4"/>
  <c r="AG74" i="4"/>
  <c r="AI74" i="4"/>
  <c r="O75" i="4"/>
  <c r="Q75" i="4"/>
  <c r="AG75" i="4"/>
  <c r="AI75" i="4"/>
  <c r="O76" i="4"/>
  <c r="Q76" i="4"/>
  <c r="AG76" i="4"/>
  <c r="AI76" i="4"/>
  <c r="O77" i="4"/>
  <c r="Q77" i="4"/>
  <c r="AG77" i="4"/>
  <c r="AI77" i="4"/>
  <c r="O78" i="4"/>
  <c r="Q78" i="4"/>
  <c r="AG78" i="4"/>
  <c r="AI78" i="4"/>
  <c r="O79" i="4"/>
  <c r="Q79" i="4"/>
  <c r="AG79" i="4"/>
  <c r="AI79" i="4"/>
  <c r="O80" i="4"/>
  <c r="Q80" i="4"/>
  <c r="AG80" i="4"/>
  <c r="AI80" i="4"/>
  <c r="O81" i="4"/>
  <c r="Q81" i="4"/>
  <c r="AG81" i="4"/>
  <c r="AI81" i="4"/>
  <c r="O82" i="4"/>
  <c r="Q82" i="4"/>
  <c r="AG82" i="4"/>
  <c r="AI82" i="4"/>
  <c r="R83" i="4"/>
  <c r="AH83" i="4"/>
  <c r="O83" i="4"/>
  <c r="Q83" i="4"/>
  <c r="AG83" i="4"/>
  <c r="AI83" i="4"/>
  <c r="W84" i="4"/>
  <c r="V84" i="4"/>
  <c r="W85" i="4"/>
  <c r="V85" i="4"/>
  <c r="W86" i="4"/>
  <c r="V86" i="4"/>
  <c r="W87" i="4"/>
  <c r="V87" i="4"/>
  <c r="W88" i="4"/>
  <c r="V88" i="4"/>
  <c r="W89" i="4"/>
  <c r="V89" i="4"/>
  <c r="W90" i="4"/>
  <c r="V90" i="4"/>
  <c r="W91" i="4"/>
  <c r="V91" i="4"/>
  <c r="W92" i="4"/>
  <c r="V92" i="4"/>
  <c r="W93" i="4"/>
  <c r="V93" i="4"/>
  <c r="W94" i="4"/>
  <c r="V94" i="4"/>
  <c r="W95" i="4"/>
  <c r="V95" i="4"/>
  <c r="O84" i="4"/>
  <c r="Q84" i="4"/>
  <c r="AG84" i="4"/>
  <c r="AI84" i="4"/>
  <c r="O85" i="4"/>
  <c r="Q85" i="4"/>
  <c r="AG85" i="4"/>
  <c r="AI85" i="4"/>
  <c r="O86" i="4"/>
  <c r="Q86" i="4"/>
  <c r="AG86" i="4"/>
  <c r="AI86" i="4"/>
  <c r="O87" i="4"/>
  <c r="Q87" i="4"/>
  <c r="AG87" i="4"/>
  <c r="AI87" i="4"/>
  <c r="O88" i="4"/>
  <c r="Q88" i="4"/>
  <c r="AG88" i="4"/>
  <c r="AI88" i="4"/>
  <c r="O89" i="4"/>
  <c r="Q89" i="4"/>
  <c r="AG89" i="4"/>
  <c r="AI89" i="4"/>
  <c r="O90" i="4"/>
  <c r="Q90" i="4"/>
  <c r="AG90" i="4"/>
  <c r="AI90" i="4"/>
  <c r="O91" i="4"/>
  <c r="Q91" i="4"/>
  <c r="AG91" i="4"/>
  <c r="AI91" i="4"/>
  <c r="O92" i="4"/>
  <c r="Q92" i="4"/>
  <c r="AG92" i="4"/>
  <c r="AI92" i="4"/>
  <c r="O93" i="4"/>
  <c r="Q93" i="4"/>
  <c r="AG93" i="4"/>
  <c r="AI93" i="4"/>
  <c r="O94" i="4"/>
  <c r="Q94" i="4"/>
  <c r="AG94" i="4"/>
  <c r="AI94" i="4"/>
  <c r="O95" i="4"/>
  <c r="Q95" i="4"/>
  <c r="AG95" i="4"/>
  <c r="AI95" i="4"/>
  <c r="W96" i="4"/>
  <c r="V96" i="4"/>
  <c r="W97" i="4"/>
  <c r="V97" i="4"/>
  <c r="W98" i="4"/>
  <c r="V98" i="4"/>
  <c r="W99" i="4"/>
  <c r="V99" i="4"/>
  <c r="W100" i="4"/>
  <c r="V100" i="4"/>
  <c r="W101" i="4"/>
  <c r="V101" i="4"/>
  <c r="W102" i="4"/>
  <c r="V102" i="4"/>
  <c r="O96" i="4"/>
  <c r="Q96" i="4"/>
  <c r="AG96" i="4"/>
  <c r="AI96" i="4"/>
  <c r="O97" i="4"/>
  <c r="Q97" i="4"/>
  <c r="AG97" i="4"/>
  <c r="AI97" i="4"/>
  <c r="O98" i="4"/>
  <c r="Q98" i="4"/>
  <c r="AG98" i="4"/>
  <c r="AI98" i="4"/>
  <c r="O99" i="4"/>
  <c r="Q99" i="4"/>
  <c r="AG99" i="4"/>
  <c r="AI99" i="4"/>
  <c r="O100" i="4"/>
  <c r="Q100" i="4"/>
  <c r="AG100" i="4"/>
  <c r="AI100" i="4"/>
  <c r="O101" i="4"/>
  <c r="Q101" i="4"/>
  <c r="AG101" i="4"/>
  <c r="AI101" i="4"/>
  <c r="O102" i="4"/>
  <c r="Q102" i="4"/>
  <c r="AG102" i="4"/>
  <c r="AI102" i="4"/>
  <c r="D5" i="6"/>
  <c r="AD88" i="6"/>
  <c r="I12" i="5"/>
  <c r="BD11" i="4"/>
  <c r="BB11" i="4"/>
  <c r="I11" i="5"/>
  <c r="I9" i="5"/>
  <c r="I13" i="5"/>
  <c r="BF12" i="4"/>
  <c r="BD13" i="4"/>
  <c r="BB13" i="4"/>
  <c r="A7" i="4"/>
  <c r="D70" i="5"/>
  <c r="C70" i="5"/>
  <c r="B70" i="5"/>
  <c r="C18" i="5"/>
  <c r="C24" i="5"/>
  <c r="C32" i="5"/>
  <c r="B69" i="5"/>
  <c r="C69" i="5"/>
  <c r="D69" i="5"/>
  <c r="B71" i="5"/>
  <c r="C71" i="5"/>
  <c r="D71" i="5"/>
  <c r="B72" i="5"/>
  <c r="C72" i="5"/>
  <c r="D72" i="5"/>
  <c r="B73" i="5"/>
  <c r="C73" i="5"/>
  <c r="D73" i="5"/>
  <c r="B74" i="5"/>
  <c r="C74" i="5"/>
  <c r="D74" i="5"/>
  <c r="B75" i="5"/>
  <c r="C75" i="5"/>
  <c r="D75" i="5"/>
  <c r="B76" i="5"/>
  <c r="C76" i="5"/>
  <c r="D76" i="5"/>
  <c r="B77" i="5"/>
  <c r="C77" i="5"/>
  <c r="D77" i="5"/>
  <c r="B78" i="5"/>
  <c r="C78" i="5"/>
  <c r="D78" i="5"/>
  <c r="B79" i="5"/>
  <c r="C79" i="5"/>
  <c r="D79" i="5"/>
  <c r="B80" i="5"/>
  <c r="C80" i="5"/>
  <c r="D80" i="5"/>
  <c r="B81" i="5"/>
  <c r="C81" i="5"/>
  <c r="D81" i="5"/>
  <c r="B82" i="5"/>
  <c r="C82" i="5"/>
  <c r="D82" i="5"/>
  <c r="B83" i="5"/>
  <c r="C83" i="5"/>
  <c r="D83" i="5"/>
  <c r="B84" i="5"/>
  <c r="C84" i="5"/>
  <c r="D84" i="5"/>
  <c r="B85" i="5"/>
  <c r="C85" i="5"/>
  <c r="D85" i="5"/>
  <c r="B86" i="5"/>
  <c r="C86" i="5"/>
  <c r="D86" i="5"/>
  <c r="B87" i="5"/>
  <c r="C87" i="5"/>
  <c r="D87" i="5"/>
  <c r="B88" i="5"/>
  <c r="C88" i="5"/>
  <c r="D88" i="5"/>
  <c r="B89" i="5"/>
  <c r="C89" i="5"/>
  <c r="D89" i="5"/>
  <c r="B90" i="5"/>
  <c r="C90" i="5"/>
  <c r="D90" i="5"/>
  <c r="B91" i="5"/>
  <c r="C91" i="5"/>
  <c r="D91" i="5"/>
  <c r="B92" i="5"/>
  <c r="C92" i="5"/>
  <c r="D92" i="5"/>
  <c r="B93" i="5"/>
  <c r="C93" i="5"/>
  <c r="D93" i="5"/>
  <c r="B94" i="5"/>
  <c r="C94" i="5"/>
  <c r="D94" i="5"/>
  <c r="B95" i="5"/>
  <c r="C95" i="5"/>
  <c r="D95" i="5"/>
  <c r="B96" i="5"/>
  <c r="C96" i="5"/>
  <c r="D96" i="5"/>
  <c r="B97" i="5"/>
  <c r="C97" i="5"/>
  <c r="D97" i="5"/>
  <c r="B98" i="5"/>
  <c r="C98" i="5"/>
  <c r="D98" i="5"/>
  <c r="B99" i="5"/>
  <c r="C99" i="5"/>
  <c r="D99" i="5"/>
  <c r="B100" i="5"/>
  <c r="C100" i="5"/>
  <c r="D100" i="5"/>
  <c r="B101" i="5"/>
  <c r="C101" i="5"/>
  <c r="D101" i="5"/>
  <c r="B102" i="5"/>
  <c r="C102" i="5"/>
  <c r="D102" i="5"/>
  <c r="B103" i="5"/>
  <c r="C103" i="5"/>
  <c r="D103" i="5"/>
  <c r="B56" i="5"/>
  <c r="C56" i="5"/>
  <c r="D56" i="5"/>
  <c r="B57" i="5"/>
  <c r="C57" i="5"/>
  <c r="D57" i="5"/>
  <c r="B58" i="5"/>
  <c r="C58" i="5"/>
  <c r="D58" i="5"/>
  <c r="B59" i="5"/>
  <c r="C59" i="5"/>
  <c r="D59" i="5"/>
  <c r="B60" i="5"/>
  <c r="C60" i="5"/>
  <c r="D60" i="5"/>
  <c r="B61" i="5"/>
  <c r="C61" i="5"/>
  <c r="D61" i="5"/>
  <c r="B62" i="5"/>
  <c r="C62" i="5"/>
  <c r="D62" i="5"/>
  <c r="B63" i="5"/>
  <c r="C63" i="5"/>
  <c r="D63" i="5"/>
  <c r="B64" i="5"/>
  <c r="C64" i="5"/>
  <c r="D64" i="5"/>
  <c r="B65" i="5"/>
  <c r="C65" i="5"/>
  <c r="D65" i="5"/>
  <c r="B66" i="5"/>
  <c r="C66" i="5"/>
  <c r="D66" i="5"/>
  <c r="B67" i="5"/>
  <c r="C67" i="5"/>
  <c r="D67" i="5"/>
  <c r="B68" i="5"/>
  <c r="C68" i="5"/>
  <c r="D68" i="5"/>
  <c r="C5" i="6"/>
  <c r="AB103" i="6"/>
  <c r="AA103" i="6"/>
  <c r="Z103" i="6"/>
  <c r="Y103" i="6"/>
  <c r="X103" i="6"/>
  <c r="U103" i="6"/>
  <c r="T103" i="6"/>
  <c r="S103" i="6"/>
  <c r="P103" i="6"/>
  <c r="N103" i="6"/>
  <c r="AG103" i="6" s="1"/>
  <c r="R103" i="6"/>
  <c r="AH103" i="6"/>
  <c r="D103" i="6"/>
  <c r="B103" i="6"/>
  <c r="AB102" i="6"/>
  <c r="AA102" i="6"/>
  <c r="Z102" i="6"/>
  <c r="Y102" i="6"/>
  <c r="X102" i="6"/>
  <c r="U102" i="6"/>
  <c r="T102" i="6"/>
  <c r="S102" i="6"/>
  <c r="P102" i="6"/>
  <c r="N102" i="6"/>
  <c r="AG102" i="6" s="1"/>
  <c r="R102" i="6"/>
  <c r="AH102" i="6"/>
  <c r="D102" i="6"/>
  <c r="B102" i="6"/>
  <c r="AB101" i="6"/>
  <c r="AA101" i="6"/>
  <c r="Z101" i="6"/>
  <c r="Y101" i="6"/>
  <c r="X101" i="6"/>
  <c r="U101" i="6"/>
  <c r="T101" i="6"/>
  <c r="S101" i="6"/>
  <c r="P101" i="6"/>
  <c r="N101" i="6"/>
  <c r="AG101" i="6" s="1"/>
  <c r="R101" i="6"/>
  <c r="AH101" i="6"/>
  <c r="D101" i="6"/>
  <c r="B101" i="6"/>
  <c r="AB100" i="6"/>
  <c r="AA100" i="6"/>
  <c r="Z100" i="6"/>
  <c r="Y100" i="6"/>
  <c r="X100" i="6"/>
  <c r="U100" i="6"/>
  <c r="T100" i="6"/>
  <c r="S100" i="6"/>
  <c r="P100" i="6"/>
  <c r="N100" i="6"/>
  <c r="AG100" i="6" s="1"/>
  <c r="R100" i="6"/>
  <c r="AH100" i="6"/>
  <c r="D100" i="6"/>
  <c r="B100" i="6"/>
  <c r="AB99" i="6"/>
  <c r="AA99" i="6"/>
  <c r="Z99" i="6"/>
  <c r="Y99" i="6"/>
  <c r="X99" i="6"/>
  <c r="U99" i="6"/>
  <c r="T99" i="6"/>
  <c r="S99" i="6"/>
  <c r="P99" i="6"/>
  <c r="N99" i="6"/>
  <c r="AG99" i="6" s="1"/>
  <c r="R99" i="6"/>
  <c r="AH99" i="6"/>
  <c r="D99" i="6"/>
  <c r="B99" i="6"/>
  <c r="AB98" i="6"/>
  <c r="AA98" i="6"/>
  <c r="Z98" i="6"/>
  <c r="Y98" i="6"/>
  <c r="X98" i="6"/>
  <c r="U98" i="6"/>
  <c r="T98" i="6"/>
  <c r="S98" i="6"/>
  <c r="P98" i="6"/>
  <c r="N98" i="6"/>
  <c r="AG98" i="6" s="1"/>
  <c r="R98" i="6"/>
  <c r="AH98" i="6"/>
  <c r="D98" i="6"/>
  <c r="B98" i="6"/>
  <c r="AB97" i="6"/>
  <c r="AA97" i="6"/>
  <c r="Z97" i="6"/>
  <c r="Y97" i="6"/>
  <c r="X97" i="6"/>
  <c r="U97" i="6"/>
  <c r="T97" i="6"/>
  <c r="S97" i="6"/>
  <c r="P97" i="6"/>
  <c r="N97" i="6"/>
  <c r="AG97" i="6" s="1"/>
  <c r="R97" i="6"/>
  <c r="AH97" i="6"/>
  <c r="D97" i="6"/>
  <c r="B97" i="6"/>
  <c r="AB96" i="6"/>
  <c r="AA96" i="6"/>
  <c r="Z96" i="6"/>
  <c r="Y96" i="6"/>
  <c r="X96" i="6"/>
  <c r="U96" i="6"/>
  <c r="T96" i="6"/>
  <c r="S96" i="6"/>
  <c r="P96" i="6"/>
  <c r="N96" i="6"/>
  <c r="AG96" i="6" s="1"/>
  <c r="R96" i="6"/>
  <c r="AH96" i="6"/>
  <c r="D96" i="6"/>
  <c r="B96" i="6"/>
  <c r="AB95" i="6"/>
  <c r="AA95" i="6"/>
  <c r="Z95" i="6"/>
  <c r="Y95" i="6"/>
  <c r="X95" i="6"/>
  <c r="U95" i="6"/>
  <c r="T95" i="6"/>
  <c r="S95" i="6"/>
  <c r="P95" i="6"/>
  <c r="N95" i="6"/>
  <c r="AG95" i="6" s="1"/>
  <c r="R95" i="6"/>
  <c r="AH95" i="6"/>
  <c r="D95" i="6"/>
  <c r="B95" i="6"/>
  <c r="AB94" i="6"/>
  <c r="AA94" i="6"/>
  <c r="Z94" i="6"/>
  <c r="Y94" i="6"/>
  <c r="X94" i="6"/>
  <c r="U94" i="6"/>
  <c r="T94" i="6"/>
  <c r="S94" i="6"/>
  <c r="P94" i="6"/>
  <c r="N94" i="6"/>
  <c r="AG94" i="6" s="1"/>
  <c r="R94" i="6"/>
  <c r="AH94" i="6"/>
  <c r="D94" i="6"/>
  <c r="B94" i="6"/>
  <c r="AB93" i="6"/>
  <c r="AA93" i="6"/>
  <c r="Z93" i="6"/>
  <c r="Y93" i="6"/>
  <c r="X93" i="6"/>
  <c r="U93" i="6"/>
  <c r="T93" i="6"/>
  <c r="S93" i="6"/>
  <c r="P93" i="6"/>
  <c r="N93" i="6"/>
  <c r="AG93" i="6" s="1"/>
  <c r="R93" i="6"/>
  <c r="AH93" i="6"/>
  <c r="D93" i="6"/>
  <c r="B93" i="6"/>
  <c r="AB92" i="6"/>
  <c r="AA92" i="6"/>
  <c r="Z92" i="6"/>
  <c r="Y92" i="6"/>
  <c r="X92" i="6"/>
  <c r="U92" i="6"/>
  <c r="T92" i="6"/>
  <c r="S92" i="6"/>
  <c r="P92" i="6"/>
  <c r="N92" i="6"/>
  <c r="AG92" i="6" s="1"/>
  <c r="R92" i="6"/>
  <c r="AH92" i="6"/>
  <c r="D92" i="6"/>
  <c r="B92" i="6"/>
  <c r="AB91" i="6"/>
  <c r="AA91" i="6"/>
  <c r="Z91" i="6"/>
  <c r="Y91" i="6"/>
  <c r="X91" i="6"/>
  <c r="U91" i="6"/>
  <c r="T91" i="6"/>
  <c r="S91" i="6"/>
  <c r="P91" i="6"/>
  <c r="N91" i="6"/>
  <c r="AG91" i="6" s="1"/>
  <c r="R91" i="6"/>
  <c r="AH91" i="6"/>
  <c r="D91" i="6"/>
  <c r="B91" i="6"/>
  <c r="AB90" i="6"/>
  <c r="AA90" i="6"/>
  <c r="Z90" i="6"/>
  <c r="Y90" i="6"/>
  <c r="X90" i="6"/>
  <c r="U90" i="6"/>
  <c r="T90" i="6"/>
  <c r="S90" i="6"/>
  <c r="P90" i="6"/>
  <c r="N90" i="6"/>
  <c r="AG90" i="6" s="1"/>
  <c r="R90" i="6"/>
  <c r="AH90" i="6"/>
  <c r="D90" i="6"/>
  <c r="B90" i="6"/>
  <c r="AB89" i="6"/>
  <c r="AA89" i="6"/>
  <c r="Z89" i="6"/>
  <c r="Y89" i="6"/>
  <c r="X89" i="6"/>
  <c r="U89" i="6"/>
  <c r="T89" i="6"/>
  <c r="S89" i="6"/>
  <c r="P89" i="6"/>
  <c r="N89" i="6"/>
  <c r="AG89" i="6" s="1"/>
  <c r="R89" i="6"/>
  <c r="AH89" i="6"/>
  <c r="D89" i="6"/>
  <c r="B89" i="6"/>
  <c r="AB88" i="6"/>
  <c r="AA88" i="6"/>
  <c r="Z88" i="6"/>
  <c r="Y88" i="6"/>
  <c r="X88" i="6"/>
  <c r="U88" i="6"/>
  <c r="T88" i="6"/>
  <c r="S88" i="6"/>
  <c r="P88" i="6"/>
  <c r="N88" i="6"/>
  <c r="AG88" i="6" s="1"/>
  <c r="R88" i="6"/>
  <c r="AH88" i="6"/>
  <c r="D88" i="6"/>
  <c r="B88" i="6"/>
  <c r="AB87" i="6"/>
  <c r="AA87" i="6"/>
  <c r="Z87" i="6"/>
  <c r="Y87" i="6"/>
  <c r="X87" i="6"/>
  <c r="U87" i="6"/>
  <c r="T87" i="6"/>
  <c r="S87" i="6"/>
  <c r="P87" i="6"/>
  <c r="N87" i="6"/>
  <c r="AG87" i="6" s="1"/>
  <c r="R87" i="6"/>
  <c r="AH87" i="6"/>
  <c r="D87" i="6"/>
  <c r="B87" i="6"/>
  <c r="AB86" i="6"/>
  <c r="AA86" i="6"/>
  <c r="Z86" i="6"/>
  <c r="Y86" i="6"/>
  <c r="X86" i="6"/>
  <c r="U86" i="6"/>
  <c r="T86" i="6"/>
  <c r="S86" i="6"/>
  <c r="P86" i="6"/>
  <c r="N86" i="6"/>
  <c r="AG86" i="6" s="1"/>
  <c r="R86" i="6"/>
  <c r="AH86" i="6"/>
  <c r="D86" i="6"/>
  <c r="B86" i="6"/>
  <c r="AB85" i="6"/>
  <c r="AA85" i="6"/>
  <c r="Z85" i="6"/>
  <c r="Y85" i="6"/>
  <c r="X85" i="6"/>
  <c r="U85" i="6"/>
  <c r="T85" i="6"/>
  <c r="S85" i="6"/>
  <c r="P85" i="6"/>
  <c r="N85" i="6"/>
  <c r="AG85" i="6" s="1"/>
  <c r="R85" i="6"/>
  <c r="AH85" i="6"/>
  <c r="D85" i="6"/>
  <c r="B85" i="6"/>
  <c r="AB84" i="6"/>
  <c r="AA84" i="6"/>
  <c r="Z84" i="6"/>
  <c r="Y84" i="6"/>
  <c r="X84" i="6"/>
  <c r="U84" i="6"/>
  <c r="T84" i="6"/>
  <c r="S84" i="6"/>
  <c r="P84" i="6"/>
  <c r="N84" i="6"/>
  <c r="AG84" i="6" s="1"/>
  <c r="R84" i="6"/>
  <c r="AH84" i="6"/>
  <c r="D84" i="6"/>
  <c r="B84" i="6"/>
  <c r="AB83" i="6"/>
  <c r="AA83" i="6"/>
  <c r="Z83" i="6"/>
  <c r="Y83" i="6"/>
  <c r="X83" i="6"/>
  <c r="U83" i="6"/>
  <c r="T83" i="6"/>
  <c r="S83" i="6"/>
  <c r="P83" i="6"/>
  <c r="N83" i="6"/>
  <c r="AG83" i="6" s="1"/>
  <c r="R83" i="6"/>
  <c r="AH83" i="6"/>
  <c r="D83" i="6"/>
  <c r="B83" i="6"/>
  <c r="AB82" i="6"/>
  <c r="AA82" i="6"/>
  <c r="Z82" i="6"/>
  <c r="Y82" i="6"/>
  <c r="X82" i="6"/>
  <c r="U82" i="6"/>
  <c r="T82" i="6"/>
  <c r="S82" i="6"/>
  <c r="P82" i="6"/>
  <c r="N82" i="6"/>
  <c r="AG82" i="6" s="1"/>
  <c r="R82" i="6"/>
  <c r="AH82" i="6"/>
  <c r="D82" i="6"/>
  <c r="B82" i="6"/>
  <c r="AB81" i="6"/>
  <c r="AA81" i="6"/>
  <c r="Z81" i="6"/>
  <c r="Y81" i="6"/>
  <c r="X81" i="6"/>
  <c r="U81" i="6"/>
  <c r="T81" i="6"/>
  <c r="S81" i="6"/>
  <c r="P81" i="6"/>
  <c r="N81" i="6"/>
  <c r="AG81" i="6" s="1"/>
  <c r="R81" i="6"/>
  <c r="AH81" i="6"/>
  <c r="D81" i="6"/>
  <c r="B81" i="6"/>
  <c r="AB80" i="6"/>
  <c r="AA80" i="6"/>
  <c r="Z80" i="6"/>
  <c r="Y80" i="6"/>
  <c r="X80" i="6"/>
  <c r="U80" i="6"/>
  <c r="T80" i="6"/>
  <c r="S80" i="6"/>
  <c r="P80" i="6"/>
  <c r="N80" i="6"/>
  <c r="AG80" i="6" s="1"/>
  <c r="R80" i="6"/>
  <c r="AH80" i="6"/>
  <c r="D80" i="6"/>
  <c r="B80" i="6"/>
  <c r="AB79" i="6"/>
  <c r="AA79" i="6"/>
  <c r="Z79" i="6"/>
  <c r="Y79" i="6"/>
  <c r="X79" i="6"/>
  <c r="U79" i="6"/>
  <c r="T79" i="6"/>
  <c r="S79" i="6"/>
  <c r="P79" i="6"/>
  <c r="N79" i="6"/>
  <c r="AG79" i="6" s="1"/>
  <c r="R79" i="6"/>
  <c r="AH79" i="6"/>
  <c r="D79" i="6"/>
  <c r="B79" i="6"/>
  <c r="AB78" i="6"/>
  <c r="AA78" i="6"/>
  <c r="Z78" i="6"/>
  <c r="Y78" i="6"/>
  <c r="X78" i="6"/>
  <c r="U78" i="6"/>
  <c r="T78" i="6"/>
  <c r="S78" i="6"/>
  <c r="P78" i="6"/>
  <c r="N78" i="6"/>
  <c r="AG78" i="6" s="1"/>
  <c r="R78" i="6"/>
  <c r="AH78" i="6"/>
  <c r="D78" i="6"/>
  <c r="B78" i="6"/>
  <c r="AB77" i="6"/>
  <c r="AA77" i="6"/>
  <c r="Z77" i="6"/>
  <c r="Y77" i="6"/>
  <c r="X77" i="6"/>
  <c r="U77" i="6"/>
  <c r="T77" i="6"/>
  <c r="S77" i="6"/>
  <c r="P77" i="6"/>
  <c r="N77" i="6"/>
  <c r="AG77" i="6" s="1"/>
  <c r="R77" i="6"/>
  <c r="AH77" i="6"/>
  <c r="D77" i="6"/>
  <c r="B77" i="6"/>
  <c r="AB76" i="6"/>
  <c r="AA76" i="6"/>
  <c r="Z76" i="6"/>
  <c r="Y76" i="6"/>
  <c r="X76" i="6"/>
  <c r="U76" i="6"/>
  <c r="T76" i="6"/>
  <c r="S76" i="6"/>
  <c r="P76" i="6"/>
  <c r="N76" i="6"/>
  <c r="AG76" i="6" s="1"/>
  <c r="R76" i="6"/>
  <c r="AH76" i="6"/>
  <c r="D76" i="6"/>
  <c r="B76" i="6"/>
  <c r="AB75" i="6"/>
  <c r="AA75" i="6"/>
  <c r="Z75" i="6"/>
  <c r="Y75" i="6"/>
  <c r="X75" i="6"/>
  <c r="U75" i="6"/>
  <c r="T75" i="6"/>
  <c r="S75" i="6"/>
  <c r="P75" i="6"/>
  <c r="N75" i="6"/>
  <c r="AG75" i="6" s="1"/>
  <c r="R75" i="6"/>
  <c r="AH75" i="6"/>
  <c r="D75" i="6"/>
  <c r="B75" i="6"/>
  <c r="AB74" i="6"/>
  <c r="AA74" i="6"/>
  <c r="Z74" i="6"/>
  <c r="Y74" i="6"/>
  <c r="X74" i="6"/>
  <c r="U74" i="6"/>
  <c r="T74" i="6"/>
  <c r="S74" i="6"/>
  <c r="P74" i="6"/>
  <c r="N74" i="6"/>
  <c r="AG74" i="6" s="1"/>
  <c r="R74" i="6"/>
  <c r="AH74" i="6"/>
  <c r="D74" i="6"/>
  <c r="B74" i="6"/>
  <c r="AB73" i="6"/>
  <c r="AA73" i="6"/>
  <c r="Z73" i="6"/>
  <c r="Y73" i="6"/>
  <c r="X73" i="6"/>
  <c r="U73" i="6"/>
  <c r="T73" i="6"/>
  <c r="S73" i="6"/>
  <c r="P73" i="6"/>
  <c r="N73" i="6"/>
  <c r="AG73" i="6" s="1"/>
  <c r="R73" i="6"/>
  <c r="AH73" i="6"/>
  <c r="D73" i="6"/>
  <c r="B73" i="6"/>
  <c r="AB72" i="6"/>
  <c r="AA72" i="6"/>
  <c r="Z72" i="6"/>
  <c r="Y72" i="6"/>
  <c r="X72" i="6"/>
  <c r="U72" i="6"/>
  <c r="T72" i="6"/>
  <c r="S72" i="6"/>
  <c r="P72" i="6"/>
  <c r="N72" i="6"/>
  <c r="AG72" i="6" s="1"/>
  <c r="R72" i="6"/>
  <c r="AH72" i="6"/>
  <c r="D72" i="6"/>
  <c r="B72" i="6"/>
  <c r="AB71" i="6"/>
  <c r="AA71" i="6"/>
  <c r="Z71" i="6"/>
  <c r="Y71" i="6"/>
  <c r="X71" i="6"/>
  <c r="U71" i="6"/>
  <c r="T71" i="6"/>
  <c r="S71" i="6"/>
  <c r="P71" i="6"/>
  <c r="N71" i="6"/>
  <c r="AG71" i="6" s="1"/>
  <c r="R71" i="6"/>
  <c r="AH71" i="6"/>
  <c r="D71" i="6"/>
  <c r="B71" i="6"/>
  <c r="AB70" i="6"/>
  <c r="AA70" i="6"/>
  <c r="Z70" i="6"/>
  <c r="Y70" i="6"/>
  <c r="X70" i="6"/>
  <c r="U70" i="6"/>
  <c r="T70" i="6"/>
  <c r="S70" i="6"/>
  <c r="P70" i="6"/>
  <c r="N70" i="6"/>
  <c r="AG70" i="6" s="1"/>
  <c r="R70" i="6"/>
  <c r="AH70" i="6"/>
  <c r="D70" i="6"/>
  <c r="B70" i="6"/>
  <c r="AB69" i="6"/>
  <c r="AA69" i="6"/>
  <c r="Z69" i="6"/>
  <c r="Y69" i="6"/>
  <c r="X69" i="6"/>
  <c r="U69" i="6"/>
  <c r="T69" i="6"/>
  <c r="S69" i="6"/>
  <c r="P69" i="6"/>
  <c r="N69" i="6"/>
  <c r="AG69" i="6" s="1"/>
  <c r="R69" i="6"/>
  <c r="AH69" i="6"/>
  <c r="D69" i="6"/>
  <c r="B69" i="6"/>
  <c r="AB68" i="6"/>
  <c r="AA68" i="6"/>
  <c r="Z68" i="6"/>
  <c r="Y68" i="6"/>
  <c r="X68" i="6"/>
  <c r="U68" i="6"/>
  <c r="T68" i="6"/>
  <c r="S68" i="6"/>
  <c r="P68" i="6"/>
  <c r="N68" i="6"/>
  <c r="AG68" i="6" s="1"/>
  <c r="R68" i="6"/>
  <c r="AH68" i="6"/>
  <c r="D68" i="6"/>
  <c r="B68" i="6"/>
  <c r="AB67" i="6"/>
  <c r="AA67" i="6"/>
  <c r="Z67" i="6"/>
  <c r="Y67" i="6"/>
  <c r="X67" i="6"/>
  <c r="U67" i="6"/>
  <c r="T67" i="6"/>
  <c r="S67" i="6"/>
  <c r="P67" i="6"/>
  <c r="N67" i="6"/>
  <c r="AG67" i="6" s="1"/>
  <c r="R67" i="6"/>
  <c r="AH67" i="6"/>
  <c r="D67" i="6"/>
  <c r="B67" i="6"/>
  <c r="AB66" i="6"/>
  <c r="AA66" i="6"/>
  <c r="Z66" i="6"/>
  <c r="Y66" i="6"/>
  <c r="X66" i="6"/>
  <c r="U66" i="6"/>
  <c r="T66" i="6"/>
  <c r="S66" i="6"/>
  <c r="P66" i="6"/>
  <c r="N66" i="6"/>
  <c r="AG66" i="6" s="1"/>
  <c r="R66" i="6"/>
  <c r="AH66" i="6"/>
  <c r="D66" i="6"/>
  <c r="B66" i="6"/>
  <c r="AB65" i="6"/>
  <c r="AA65" i="6"/>
  <c r="Z65" i="6"/>
  <c r="Y65" i="6"/>
  <c r="X65" i="6"/>
  <c r="U65" i="6"/>
  <c r="T65" i="6"/>
  <c r="S65" i="6"/>
  <c r="P65" i="6"/>
  <c r="N65" i="6"/>
  <c r="AG65" i="6" s="1"/>
  <c r="R65" i="6"/>
  <c r="AH65" i="6"/>
  <c r="D65" i="6"/>
  <c r="B65" i="6"/>
  <c r="AB64" i="6"/>
  <c r="AA64" i="6"/>
  <c r="Z64" i="6"/>
  <c r="Y64" i="6"/>
  <c r="X64" i="6"/>
  <c r="U64" i="6"/>
  <c r="T64" i="6"/>
  <c r="S64" i="6"/>
  <c r="P64" i="6"/>
  <c r="N64" i="6"/>
  <c r="AG64" i="6" s="1"/>
  <c r="R64" i="6"/>
  <c r="AH64" i="6"/>
  <c r="D64" i="6"/>
  <c r="B64" i="6"/>
  <c r="AB63" i="6"/>
  <c r="AA63" i="6"/>
  <c r="Z63" i="6"/>
  <c r="Y63" i="6"/>
  <c r="X63" i="6"/>
  <c r="U63" i="6"/>
  <c r="T63" i="6"/>
  <c r="S63" i="6"/>
  <c r="P63" i="6"/>
  <c r="N63" i="6"/>
  <c r="AG63" i="6" s="1"/>
  <c r="R63" i="6"/>
  <c r="AH63" i="6"/>
  <c r="D63" i="6"/>
  <c r="B63" i="6"/>
  <c r="AB62" i="6"/>
  <c r="AA62" i="6"/>
  <c r="Z62" i="6"/>
  <c r="Y62" i="6"/>
  <c r="X62" i="6"/>
  <c r="U62" i="6"/>
  <c r="T62" i="6"/>
  <c r="S62" i="6"/>
  <c r="P62" i="6"/>
  <c r="N62" i="6"/>
  <c r="AG62" i="6" s="1"/>
  <c r="R62" i="6"/>
  <c r="AH62" i="6"/>
  <c r="D62" i="6"/>
  <c r="B62" i="6"/>
  <c r="AB61" i="6"/>
  <c r="AA61" i="6"/>
  <c r="Z61" i="6"/>
  <c r="Y61" i="6"/>
  <c r="X61" i="6"/>
  <c r="U61" i="6"/>
  <c r="T61" i="6"/>
  <c r="S61" i="6"/>
  <c r="P61" i="6"/>
  <c r="N61" i="6"/>
  <c r="AG61" i="6" s="1"/>
  <c r="R61" i="6"/>
  <c r="AH61" i="6"/>
  <c r="D61" i="6"/>
  <c r="B61" i="6"/>
  <c r="AB60" i="6"/>
  <c r="AA60" i="6"/>
  <c r="Z60" i="6"/>
  <c r="Y60" i="6"/>
  <c r="X60" i="6"/>
  <c r="U60" i="6"/>
  <c r="T60" i="6"/>
  <c r="S60" i="6"/>
  <c r="P60" i="6"/>
  <c r="N60" i="6"/>
  <c r="AG60" i="6" s="1"/>
  <c r="R60" i="6"/>
  <c r="AH60" i="6"/>
  <c r="D60" i="6"/>
  <c r="B60" i="6"/>
  <c r="AB59" i="6"/>
  <c r="AA59" i="6"/>
  <c r="Z59" i="6"/>
  <c r="Y59" i="6"/>
  <c r="X59" i="6"/>
  <c r="U59" i="6"/>
  <c r="T59" i="6"/>
  <c r="S59" i="6"/>
  <c r="P59" i="6"/>
  <c r="N59" i="6"/>
  <c r="AG59" i="6" s="1"/>
  <c r="R59" i="6"/>
  <c r="AH59" i="6"/>
  <c r="D59" i="6"/>
  <c r="B59" i="6"/>
  <c r="AB58" i="6"/>
  <c r="AA58" i="6"/>
  <c r="Z58" i="6"/>
  <c r="Y58" i="6"/>
  <c r="X58" i="6"/>
  <c r="U58" i="6"/>
  <c r="T58" i="6"/>
  <c r="S58" i="6"/>
  <c r="P58" i="6"/>
  <c r="N58" i="6"/>
  <c r="AG58" i="6" s="1"/>
  <c r="R58" i="6"/>
  <c r="AH58" i="6"/>
  <c r="D58" i="6"/>
  <c r="B58" i="6"/>
  <c r="AB57" i="6"/>
  <c r="AA57" i="6"/>
  <c r="Z57" i="6"/>
  <c r="Y57" i="6"/>
  <c r="X57" i="6"/>
  <c r="U57" i="6"/>
  <c r="T57" i="6"/>
  <c r="S57" i="6"/>
  <c r="P57" i="6"/>
  <c r="N57" i="6"/>
  <c r="AG57" i="6" s="1"/>
  <c r="R57" i="6"/>
  <c r="AH57" i="6"/>
  <c r="D57" i="6"/>
  <c r="B57" i="6"/>
  <c r="AB56" i="6"/>
  <c r="AA56" i="6"/>
  <c r="Z56" i="6"/>
  <c r="Y56" i="6"/>
  <c r="X56" i="6"/>
  <c r="U56" i="6"/>
  <c r="T56" i="6"/>
  <c r="S56" i="6"/>
  <c r="P56" i="6"/>
  <c r="N56" i="6"/>
  <c r="AG56" i="6" s="1"/>
  <c r="R56" i="6"/>
  <c r="AH56" i="6"/>
  <c r="D56" i="6"/>
  <c r="B56" i="6"/>
  <c r="AB55" i="6"/>
  <c r="AA55" i="6"/>
  <c r="Z55" i="6"/>
  <c r="Y55" i="6"/>
  <c r="X55" i="6"/>
  <c r="U55" i="6"/>
  <c r="T55" i="6"/>
  <c r="S55" i="6"/>
  <c r="P55" i="6"/>
  <c r="N55" i="6"/>
  <c r="AG55" i="6" s="1"/>
  <c r="R55" i="6"/>
  <c r="AH55" i="6"/>
  <c r="D55" i="6"/>
  <c r="B55" i="6"/>
  <c r="AB54" i="6"/>
  <c r="AA54" i="6"/>
  <c r="Z54" i="6"/>
  <c r="Y54" i="6"/>
  <c r="X54" i="6"/>
  <c r="U54" i="6"/>
  <c r="T54" i="6"/>
  <c r="S54" i="6"/>
  <c r="P54" i="6"/>
  <c r="N54" i="6"/>
  <c r="AG54" i="6" s="1"/>
  <c r="R54" i="6"/>
  <c r="AH54" i="6"/>
  <c r="D54" i="6"/>
  <c r="B54" i="6"/>
  <c r="AB53" i="6"/>
  <c r="AA53" i="6"/>
  <c r="Z53" i="6"/>
  <c r="Y53" i="6"/>
  <c r="X53" i="6"/>
  <c r="U53" i="6"/>
  <c r="T53" i="6"/>
  <c r="S53" i="6"/>
  <c r="P53" i="6"/>
  <c r="N53" i="6"/>
  <c r="AG53" i="6" s="1"/>
  <c r="R53" i="6"/>
  <c r="AH53" i="6"/>
  <c r="D53" i="6"/>
  <c r="B53" i="6"/>
  <c r="AB52" i="6"/>
  <c r="AA52" i="6"/>
  <c r="Z52" i="6"/>
  <c r="Y52" i="6"/>
  <c r="X52" i="6"/>
  <c r="U52" i="6"/>
  <c r="T52" i="6"/>
  <c r="S52" i="6"/>
  <c r="P52" i="6"/>
  <c r="N52" i="6"/>
  <c r="AG52" i="6" s="1"/>
  <c r="R52" i="6"/>
  <c r="AH52" i="6"/>
  <c r="D52" i="6"/>
  <c r="B52" i="6"/>
  <c r="AB51" i="6"/>
  <c r="AA51" i="6"/>
  <c r="Z51" i="6"/>
  <c r="Y51" i="6"/>
  <c r="X51" i="6"/>
  <c r="U51" i="6"/>
  <c r="T51" i="6"/>
  <c r="S51" i="6"/>
  <c r="P51" i="6"/>
  <c r="N51" i="6"/>
  <c r="AG51" i="6" s="1"/>
  <c r="R51" i="6"/>
  <c r="AH51" i="6"/>
  <c r="D51" i="6"/>
  <c r="B51" i="6"/>
  <c r="AB50" i="6"/>
  <c r="AA50" i="6"/>
  <c r="Z50" i="6"/>
  <c r="Y50" i="6"/>
  <c r="X50" i="6"/>
  <c r="U50" i="6"/>
  <c r="T50" i="6"/>
  <c r="S50" i="6"/>
  <c r="P50" i="6"/>
  <c r="N50" i="6"/>
  <c r="AG50" i="6" s="1"/>
  <c r="R50" i="6"/>
  <c r="AH50" i="6"/>
  <c r="D50" i="6"/>
  <c r="B50" i="6"/>
  <c r="AB49" i="6"/>
  <c r="AA49" i="6"/>
  <c r="Z49" i="6"/>
  <c r="Y49" i="6"/>
  <c r="X49" i="6"/>
  <c r="U49" i="6"/>
  <c r="T49" i="6"/>
  <c r="S49" i="6"/>
  <c r="P49" i="6"/>
  <c r="N49" i="6"/>
  <c r="AG49" i="6" s="1"/>
  <c r="R49" i="6"/>
  <c r="AH49" i="6"/>
  <c r="D49" i="6"/>
  <c r="B49" i="6"/>
  <c r="AB48" i="6"/>
  <c r="AA48" i="6"/>
  <c r="Z48" i="6"/>
  <c r="Y48" i="6"/>
  <c r="X48" i="6"/>
  <c r="U48" i="6"/>
  <c r="T48" i="6"/>
  <c r="S48" i="6"/>
  <c r="P48" i="6"/>
  <c r="N48" i="6"/>
  <c r="AG48" i="6" s="1"/>
  <c r="R48" i="6"/>
  <c r="AH48" i="6"/>
  <c r="D48" i="6"/>
  <c r="B48" i="6"/>
  <c r="AB47" i="6"/>
  <c r="AA47" i="6"/>
  <c r="Z47" i="6"/>
  <c r="Y47" i="6"/>
  <c r="X47" i="6"/>
  <c r="U47" i="6"/>
  <c r="T47" i="6"/>
  <c r="S47" i="6"/>
  <c r="P47" i="6"/>
  <c r="N47" i="6"/>
  <c r="AG47" i="6" s="1"/>
  <c r="R47" i="6"/>
  <c r="AH47" i="6"/>
  <c r="D47" i="6"/>
  <c r="B47" i="6"/>
  <c r="AB46" i="6"/>
  <c r="AA46" i="6"/>
  <c r="Z46" i="6"/>
  <c r="Y46" i="6"/>
  <c r="X46" i="6"/>
  <c r="U46" i="6"/>
  <c r="T46" i="6"/>
  <c r="S46" i="6"/>
  <c r="P46" i="6"/>
  <c r="N46" i="6"/>
  <c r="AG46" i="6" s="1"/>
  <c r="R46" i="6"/>
  <c r="AH46" i="6"/>
  <c r="D46" i="6"/>
  <c r="B46" i="6"/>
  <c r="AB45" i="6"/>
  <c r="AA45" i="6"/>
  <c r="Z45" i="6"/>
  <c r="Y45" i="6"/>
  <c r="X45" i="6"/>
  <c r="U45" i="6"/>
  <c r="T45" i="6"/>
  <c r="S45" i="6"/>
  <c r="P45" i="6"/>
  <c r="N45" i="6"/>
  <c r="AG45" i="6" s="1"/>
  <c r="R45" i="6"/>
  <c r="AH45" i="6"/>
  <c r="D45" i="6"/>
  <c r="B45" i="6"/>
  <c r="AB44" i="6"/>
  <c r="AA44" i="6"/>
  <c r="Z44" i="6"/>
  <c r="Y44" i="6"/>
  <c r="X44" i="6"/>
  <c r="U44" i="6"/>
  <c r="T44" i="6"/>
  <c r="S44" i="6"/>
  <c r="P44" i="6"/>
  <c r="N44" i="6"/>
  <c r="AG44" i="6" s="1"/>
  <c r="R44" i="6"/>
  <c r="AH44" i="6"/>
  <c r="D44" i="6"/>
  <c r="B44" i="6"/>
  <c r="AB43" i="6"/>
  <c r="AA43" i="6"/>
  <c r="Z43" i="6"/>
  <c r="Y43" i="6"/>
  <c r="X43" i="6"/>
  <c r="U43" i="6"/>
  <c r="T43" i="6"/>
  <c r="S43" i="6"/>
  <c r="P43" i="6"/>
  <c r="N43" i="6"/>
  <c r="AG43" i="6" s="1"/>
  <c r="R43" i="6"/>
  <c r="AH43" i="6"/>
  <c r="D43" i="6"/>
  <c r="B43" i="6"/>
  <c r="AB42" i="6"/>
  <c r="AA42" i="6"/>
  <c r="Z42" i="6"/>
  <c r="Y42" i="6"/>
  <c r="X42" i="6"/>
  <c r="U42" i="6"/>
  <c r="T42" i="6"/>
  <c r="S42" i="6"/>
  <c r="P42" i="6"/>
  <c r="N42" i="6"/>
  <c r="AG42" i="6" s="1"/>
  <c r="R42" i="6"/>
  <c r="AH42" i="6"/>
  <c r="D42" i="6"/>
  <c r="B42" i="6"/>
  <c r="AB41" i="6"/>
  <c r="AA41" i="6"/>
  <c r="Z41" i="6"/>
  <c r="Y41" i="6"/>
  <c r="X41" i="6"/>
  <c r="U41" i="6"/>
  <c r="T41" i="6"/>
  <c r="S41" i="6"/>
  <c r="P41" i="6"/>
  <c r="N41" i="6"/>
  <c r="AG41" i="6" s="1"/>
  <c r="R41" i="6"/>
  <c r="AH41" i="6"/>
  <c r="D41" i="6"/>
  <c r="B41" i="6"/>
  <c r="AB40" i="6"/>
  <c r="AA40" i="6"/>
  <c r="Z40" i="6"/>
  <c r="Y40" i="6"/>
  <c r="X40" i="6"/>
  <c r="U40" i="6"/>
  <c r="T40" i="6"/>
  <c r="S40" i="6"/>
  <c r="P40" i="6"/>
  <c r="N40" i="6"/>
  <c r="AG40" i="6" s="1"/>
  <c r="R40" i="6"/>
  <c r="AH40" i="6"/>
  <c r="D40" i="6"/>
  <c r="B40" i="6"/>
  <c r="AB39" i="6"/>
  <c r="AA39" i="6"/>
  <c r="Z39" i="6"/>
  <c r="Y39" i="6"/>
  <c r="X39" i="6"/>
  <c r="U39" i="6"/>
  <c r="T39" i="6"/>
  <c r="S39" i="6"/>
  <c r="P39" i="6"/>
  <c r="N39" i="6"/>
  <c r="AG39" i="6" s="1"/>
  <c r="R39" i="6"/>
  <c r="AH39" i="6"/>
  <c r="D39" i="6"/>
  <c r="B39" i="6"/>
  <c r="AB38" i="6"/>
  <c r="AA38" i="6"/>
  <c r="Z38" i="6"/>
  <c r="Y38" i="6"/>
  <c r="X38" i="6"/>
  <c r="U38" i="6"/>
  <c r="T38" i="6"/>
  <c r="S38" i="6"/>
  <c r="P38" i="6"/>
  <c r="N38" i="6"/>
  <c r="AG38" i="6" s="1"/>
  <c r="R38" i="6"/>
  <c r="AH38" i="6"/>
  <c r="D38" i="6"/>
  <c r="B38" i="6"/>
  <c r="AB37" i="6"/>
  <c r="AA37" i="6"/>
  <c r="Z37" i="6"/>
  <c r="Y37" i="6"/>
  <c r="X37" i="6"/>
  <c r="U37" i="6"/>
  <c r="T37" i="6"/>
  <c r="S37" i="6"/>
  <c r="P37" i="6"/>
  <c r="N37" i="6"/>
  <c r="AG37" i="6" s="1"/>
  <c r="R37" i="6"/>
  <c r="AH37" i="6"/>
  <c r="D37" i="6"/>
  <c r="B37" i="6"/>
  <c r="AB36" i="6"/>
  <c r="AA36" i="6"/>
  <c r="Z36" i="6"/>
  <c r="Y36" i="6"/>
  <c r="X36" i="6"/>
  <c r="U36" i="6"/>
  <c r="T36" i="6"/>
  <c r="S36" i="6"/>
  <c r="P36" i="6"/>
  <c r="N36" i="6"/>
  <c r="AG36" i="6" s="1"/>
  <c r="R36" i="6"/>
  <c r="AH36" i="6"/>
  <c r="D36" i="6"/>
  <c r="B36" i="6"/>
  <c r="AB35" i="6"/>
  <c r="AA35" i="6"/>
  <c r="Z35" i="6"/>
  <c r="Y35" i="6"/>
  <c r="X35" i="6"/>
  <c r="U35" i="6"/>
  <c r="T35" i="6"/>
  <c r="S35" i="6"/>
  <c r="P35" i="6"/>
  <c r="N35" i="6"/>
  <c r="AG35" i="6" s="1"/>
  <c r="R35" i="6"/>
  <c r="AH35" i="6"/>
  <c r="D35" i="6"/>
  <c r="B35" i="6"/>
  <c r="AB34" i="6"/>
  <c r="AA34" i="6"/>
  <c r="Z34" i="6"/>
  <c r="Y34" i="6"/>
  <c r="X34" i="6"/>
  <c r="U34" i="6"/>
  <c r="T34" i="6"/>
  <c r="S34" i="6"/>
  <c r="P34" i="6"/>
  <c r="N34" i="6"/>
  <c r="AG34" i="6" s="1"/>
  <c r="R34" i="6"/>
  <c r="AH34" i="6"/>
  <c r="D34" i="6"/>
  <c r="B34" i="6"/>
  <c r="AB33" i="6"/>
  <c r="AA33" i="6"/>
  <c r="Z33" i="6"/>
  <c r="Y33" i="6"/>
  <c r="X33" i="6"/>
  <c r="U33" i="6"/>
  <c r="T33" i="6"/>
  <c r="S33" i="6"/>
  <c r="P33" i="6"/>
  <c r="N33" i="6"/>
  <c r="AG33" i="6" s="1"/>
  <c r="R33" i="6"/>
  <c r="AH33" i="6"/>
  <c r="D33" i="6"/>
  <c r="B33" i="6"/>
  <c r="AB32" i="6"/>
  <c r="AA32" i="6"/>
  <c r="Z32" i="6"/>
  <c r="Y32" i="6"/>
  <c r="X32" i="6"/>
  <c r="U32" i="6"/>
  <c r="T32" i="6"/>
  <c r="S32" i="6"/>
  <c r="P32" i="6"/>
  <c r="N32" i="6"/>
  <c r="AG32" i="6" s="1"/>
  <c r="R32" i="6"/>
  <c r="AH32" i="6"/>
  <c r="D32" i="6"/>
  <c r="B32" i="6"/>
  <c r="AB31" i="6"/>
  <c r="AA31" i="6"/>
  <c r="Z31" i="6"/>
  <c r="Y31" i="6"/>
  <c r="X31" i="6"/>
  <c r="U31" i="6"/>
  <c r="T31" i="6"/>
  <c r="S31" i="6"/>
  <c r="P31" i="6"/>
  <c r="N31" i="6"/>
  <c r="AG31" i="6" s="1"/>
  <c r="R31" i="6"/>
  <c r="AH31" i="6"/>
  <c r="D31" i="6"/>
  <c r="B31" i="6"/>
  <c r="AB30" i="6"/>
  <c r="AA30" i="6"/>
  <c r="Z30" i="6"/>
  <c r="Y30" i="6"/>
  <c r="X30" i="6"/>
  <c r="U30" i="6"/>
  <c r="T30" i="6"/>
  <c r="S30" i="6"/>
  <c r="P30" i="6"/>
  <c r="N30" i="6"/>
  <c r="AG30" i="6" s="1"/>
  <c r="R30" i="6"/>
  <c r="AH30" i="6"/>
  <c r="D30" i="6"/>
  <c r="B30" i="6"/>
  <c r="AB29" i="6"/>
  <c r="AA29" i="6"/>
  <c r="Z29" i="6"/>
  <c r="Y29" i="6"/>
  <c r="X29" i="6"/>
  <c r="U29" i="6"/>
  <c r="T29" i="6"/>
  <c r="S29" i="6"/>
  <c r="P29" i="6"/>
  <c r="N29" i="6"/>
  <c r="AG29" i="6" s="1"/>
  <c r="R29" i="6"/>
  <c r="AH29" i="6"/>
  <c r="D29" i="6"/>
  <c r="B29" i="6"/>
  <c r="AB28" i="6"/>
  <c r="AA28" i="6"/>
  <c r="Z28" i="6"/>
  <c r="Y28" i="6"/>
  <c r="X28" i="6"/>
  <c r="U28" i="6"/>
  <c r="T28" i="6"/>
  <c r="S28" i="6"/>
  <c r="P28" i="6"/>
  <c r="N28" i="6"/>
  <c r="AG28" i="6" s="1"/>
  <c r="R28" i="6"/>
  <c r="AH28" i="6"/>
  <c r="D28" i="6"/>
  <c r="B28" i="6"/>
  <c r="AB27" i="6"/>
  <c r="AA27" i="6"/>
  <c r="Z27" i="6"/>
  <c r="Y27" i="6"/>
  <c r="X27" i="6"/>
  <c r="U27" i="6"/>
  <c r="T27" i="6"/>
  <c r="S27" i="6"/>
  <c r="P27" i="6"/>
  <c r="N27" i="6"/>
  <c r="AG27" i="6" s="1"/>
  <c r="R27" i="6"/>
  <c r="AH27" i="6"/>
  <c r="D27" i="6"/>
  <c r="B27" i="6"/>
  <c r="AB26" i="6"/>
  <c r="AA26" i="6"/>
  <c r="Z26" i="6"/>
  <c r="Y26" i="6"/>
  <c r="X26" i="6"/>
  <c r="U26" i="6"/>
  <c r="T26" i="6"/>
  <c r="S26" i="6"/>
  <c r="P26" i="6"/>
  <c r="N26" i="6"/>
  <c r="AG26" i="6" s="1"/>
  <c r="R26" i="6"/>
  <c r="AH26" i="6"/>
  <c r="D26" i="6"/>
  <c r="B26" i="6"/>
  <c r="AB25" i="6"/>
  <c r="AA25" i="6"/>
  <c r="Z25" i="6"/>
  <c r="Y25" i="6"/>
  <c r="X25" i="6"/>
  <c r="U25" i="6"/>
  <c r="T25" i="6"/>
  <c r="S25" i="6"/>
  <c r="P25" i="6"/>
  <c r="N25" i="6"/>
  <c r="AG25" i="6" s="1"/>
  <c r="R25" i="6"/>
  <c r="AH25" i="6"/>
  <c r="D25" i="6"/>
  <c r="B25" i="6"/>
  <c r="AB24" i="6"/>
  <c r="AA24" i="6"/>
  <c r="Z24" i="6"/>
  <c r="Y24" i="6"/>
  <c r="X24" i="6"/>
  <c r="U24" i="6"/>
  <c r="T24" i="6"/>
  <c r="S24" i="6"/>
  <c r="P24" i="6"/>
  <c r="N24" i="6"/>
  <c r="AG24" i="6" s="1"/>
  <c r="R24" i="6"/>
  <c r="AH24" i="6"/>
  <c r="D24" i="6"/>
  <c r="B24" i="6"/>
  <c r="AB23" i="6"/>
  <c r="AA23" i="6"/>
  <c r="Z23" i="6"/>
  <c r="Y23" i="6"/>
  <c r="X23" i="6"/>
  <c r="U23" i="6"/>
  <c r="T23" i="6"/>
  <c r="S23" i="6"/>
  <c r="P23" i="6"/>
  <c r="N23" i="6"/>
  <c r="AG23" i="6" s="1"/>
  <c r="R23" i="6"/>
  <c r="AH23" i="6"/>
  <c r="D23" i="6"/>
  <c r="B23" i="6"/>
  <c r="AB22" i="6"/>
  <c r="AA22" i="6"/>
  <c r="Z22" i="6"/>
  <c r="Y22" i="6"/>
  <c r="X22" i="6"/>
  <c r="U22" i="6"/>
  <c r="T22" i="6"/>
  <c r="S22" i="6"/>
  <c r="P22" i="6"/>
  <c r="N22" i="6"/>
  <c r="AG22" i="6" s="1"/>
  <c r="R22" i="6"/>
  <c r="AH22" i="6"/>
  <c r="D22" i="6"/>
  <c r="B22" i="6"/>
  <c r="AB21" i="6"/>
  <c r="AA21" i="6"/>
  <c r="Z21" i="6"/>
  <c r="Y21" i="6"/>
  <c r="X21" i="6"/>
  <c r="U21" i="6"/>
  <c r="T21" i="6"/>
  <c r="S21" i="6"/>
  <c r="P21" i="6"/>
  <c r="N21" i="6"/>
  <c r="AG21" i="6" s="1"/>
  <c r="R21" i="6"/>
  <c r="AH21" i="6"/>
  <c r="D21" i="6"/>
  <c r="B21" i="6"/>
  <c r="AB20" i="6"/>
  <c r="AA20" i="6"/>
  <c r="Z20" i="6"/>
  <c r="Y20" i="6"/>
  <c r="X20" i="6"/>
  <c r="U20" i="6"/>
  <c r="T20" i="6"/>
  <c r="S20" i="6"/>
  <c r="P20" i="6"/>
  <c r="N20" i="6"/>
  <c r="AG20" i="6" s="1"/>
  <c r="R20" i="6"/>
  <c r="AH20" i="6"/>
  <c r="D20" i="6"/>
  <c r="AB19" i="6"/>
  <c r="AA19" i="6"/>
  <c r="Z19" i="6"/>
  <c r="Y19" i="6"/>
  <c r="X19" i="6"/>
  <c r="U19" i="6"/>
  <c r="T19" i="6"/>
  <c r="S19" i="6"/>
  <c r="P19" i="6"/>
  <c r="N19" i="6"/>
  <c r="AG19" i="6" s="1"/>
  <c r="R19" i="6"/>
  <c r="AH19" i="6"/>
  <c r="D19" i="6"/>
  <c r="B19" i="6"/>
  <c r="AB18" i="6"/>
  <c r="AA18" i="6"/>
  <c r="Z18" i="6"/>
  <c r="Y18" i="6"/>
  <c r="X18" i="6"/>
  <c r="U18" i="6"/>
  <c r="T18" i="6"/>
  <c r="S18" i="6"/>
  <c r="P18" i="6"/>
  <c r="N18" i="6"/>
  <c r="AG18" i="6" s="1"/>
  <c r="AI18" i="6" s="1"/>
  <c r="AK17" i="4" s="1"/>
  <c r="G19" i="5" s="1"/>
  <c r="R18" i="6"/>
  <c r="AH18" i="6"/>
  <c r="D18" i="6"/>
  <c r="B18" i="6"/>
  <c r="AB17" i="6"/>
  <c r="AA17" i="6"/>
  <c r="Z17" i="6"/>
  <c r="Y17" i="6"/>
  <c r="X17" i="6"/>
  <c r="U17" i="6"/>
  <c r="T17" i="6"/>
  <c r="S17" i="6"/>
  <c r="P17" i="6"/>
  <c r="N17" i="6"/>
  <c r="AG17" i="6" s="1"/>
  <c r="AI17" i="6" s="1"/>
  <c r="AK16" i="4" s="1"/>
  <c r="G18" i="5" s="1"/>
  <c r="R17" i="6"/>
  <c r="AH17" i="6"/>
  <c r="D17" i="6"/>
  <c r="B17" i="6"/>
  <c r="AE16" i="6"/>
  <c r="AB16" i="6"/>
  <c r="AA16" i="6"/>
  <c r="Z16" i="6"/>
  <c r="Y16" i="6"/>
  <c r="X16" i="6"/>
  <c r="U16" i="6"/>
  <c r="T16" i="6"/>
  <c r="S16" i="6"/>
  <c r="P16" i="6"/>
  <c r="N16" i="6"/>
  <c r="AG16" i="6" s="1"/>
  <c r="AI16" i="6" s="1"/>
  <c r="AK15" i="4" s="1"/>
  <c r="G17" i="5" s="1"/>
  <c r="R16" i="6"/>
  <c r="AH16" i="6"/>
  <c r="D16" i="6"/>
  <c r="B16" i="6"/>
  <c r="AE15" i="6"/>
  <c r="AB15" i="6"/>
  <c r="AA15" i="6"/>
  <c r="Z15" i="6"/>
  <c r="Y15" i="6"/>
  <c r="X15" i="6"/>
  <c r="U15" i="6"/>
  <c r="T15" i="6"/>
  <c r="S15" i="6"/>
  <c r="P15" i="6"/>
  <c r="N15" i="6"/>
  <c r="AG15" i="6" s="1"/>
  <c r="AI15" i="6" s="1"/>
  <c r="AK14" i="4" s="1"/>
  <c r="G16" i="5" s="1"/>
  <c r="R15" i="6"/>
  <c r="AH15" i="6"/>
  <c r="D15" i="6"/>
  <c r="B15" i="6"/>
  <c r="AE14" i="6"/>
  <c r="AB14" i="6"/>
  <c r="AA14" i="6"/>
  <c r="Z14" i="6"/>
  <c r="Y14" i="6"/>
  <c r="X14" i="6"/>
  <c r="U14" i="6"/>
  <c r="T14" i="6"/>
  <c r="S14" i="6"/>
  <c r="P14" i="6"/>
  <c r="N14" i="6"/>
  <c r="AG14" i="6" s="1"/>
  <c r="R14" i="6"/>
  <c r="AH14" i="6"/>
  <c r="D14" i="6"/>
  <c r="B14" i="6"/>
  <c r="AE13" i="6"/>
  <c r="AB13" i="6"/>
  <c r="AA13" i="6"/>
  <c r="Z13" i="6"/>
  <c r="Y13" i="6"/>
  <c r="X13" i="6"/>
  <c r="U13" i="6"/>
  <c r="T13" i="6"/>
  <c r="S13" i="6"/>
  <c r="P13" i="6"/>
  <c r="N13" i="6"/>
  <c r="AG13" i="6" s="1"/>
  <c r="AI13" i="6" s="1"/>
  <c r="AK12" i="4" s="1"/>
  <c r="G14" i="5" s="1"/>
  <c r="R13" i="6"/>
  <c r="AH13" i="6"/>
  <c r="D13" i="6"/>
  <c r="B13" i="6"/>
  <c r="AE12" i="6"/>
  <c r="AB12" i="6"/>
  <c r="AA12" i="6"/>
  <c r="Z12" i="6"/>
  <c r="Y12" i="6"/>
  <c r="X12" i="6"/>
  <c r="U12" i="6"/>
  <c r="T12" i="6"/>
  <c r="S12" i="6"/>
  <c r="P12" i="6"/>
  <c r="N12" i="6"/>
  <c r="AG12" i="6" s="1"/>
  <c r="AI12" i="6" s="1"/>
  <c r="AK11" i="4" s="1"/>
  <c r="G13" i="5" s="1"/>
  <c r="R12" i="6"/>
  <c r="AH12" i="6"/>
  <c r="D12" i="6"/>
  <c r="B12" i="6"/>
  <c r="AE11" i="6"/>
  <c r="AB11" i="6"/>
  <c r="AA11" i="6"/>
  <c r="Z11" i="6"/>
  <c r="Y11" i="6"/>
  <c r="X11" i="6"/>
  <c r="U11" i="6"/>
  <c r="T11" i="6"/>
  <c r="S11" i="6"/>
  <c r="P11" i="6"/>
  <c r="N11" i="6"/>
  <c r="AG11" i="6" s="1"/>
  <c r="R11" i="6"/>
  <c r="AH11" i="6"/>
  <c r="D11" i="6"/>
  <c r="B11" i="6"/>
  <c r="AE10" i="6"/>
  <c r="AB10" i="6"/>
  <c r="AA10" i="6"/>
  <c r="Z10" i="6"/>
  <c r="Y10" i="6"/>
  <c r="X10" i="6"/>
  <c r="U10" i="6"/>
  <c r="T10" i="6"/>
  <c r="S10" i="6"/>
  <c r="P10" i="6"/>
  <c r="N10" i="6"/>
  <c r="AG10" i="6" s="1"/>
  <c r="R10" i="6"/>
  <c r="AH10" i="6"/>
  <c r="D10" i="6"/>
  <c r="B10" i="6"/>
  <c r="AE9" i="6"/>
  <c r="AB9" i="6"/>
  <c r="AA9" i="6"/>
  <c r="Z9" i="6"/>
  <c r="Y9" i="6"/>
  <c r="X9" i="6"/>
  <c r="U9" i="6"/>
  <c r="T9" i="6"/>
  <c r="S9" i="6"/>
  <c r="P9" i="6"/>
  <c r="N9" i="6"/>
  <c r="AG9" i="6" s="1"/>
  <c r="AI9" i="6" s="1"/>
  <c r="AK8" i="4" s="1"/>
  <c r="G10" i="5" s="1"/>
  <c r="R9" i="6"/>
  <c r="AH9" i="6"/>
  <c r="D9" i="6"/>
  <c r="B9" i="6"/>
  <c r="AE8" i="6"/>
  <c r="AB8" i="6"/>
  <c r="AA8" i="6"/>
  <c r="Z8" i="6"/>
  <c r="Y8" i="6"/>
  <c r="X8" i="6"/>
  <c r="U8" i="6"/>
  <c r="T8" i="6"/>
  <c r="S8" i="6"/>
  <c r="P8" i="6"/>
  <c r="N8" i="6"/>
  <c r="R8" i="6"/>
  <c r="AH8" i="6"/>
  <c r="D8" i="6"/>
  <c r="B8" i="6"/>
  <c r="AE7" i="6"/>
  <c r="AB7" i="6"/>
  <c r="AA7" i="6"/>
  <c r="Z7" i="6"/>
  <c r="Y7" i="6"/>
  <c r="X7" i="6"/>
  <c r="U7" i="6"/>
  <c r="T7" i="6"/>
  <c r="S7" i="6"/>
  <c r="P7" i="6"/>
  <c r="N7" i="6"/>
  <c r="AG7" i="6" s="1"/>
  <c r="R7" i="6"/>
  <c r="AH7" i="6"/>
  <c r="D7" i="6"/>
  <c r="B7" i="6"/>
  <c r="AE6" i="6"/>
  <c r="AB6" i="6"/>
  <c r="AA6" i="6"/>
  <c r="Z6" i="6"/>
  <c r="Y6" i="6"/>
  <c r="X6" i="6"/>
  <c r="U6" i="6"/>
  <c r="T6" i="6"/>
  <c r="S6" i="6"/>
  <c r="P6" i="6"/>
  <c r="N6" i="6"/>
  <c r="AG6" i="6" s="1"/>
  <c r="R6" i="6"/>
  <c r="AH6" i="6"/>
  <c r="D6" i="6"/>
  <c r="P5" i="6"/>
  <c r="N5" i="6"/>
  <c r="O5" i="6"/>
  <c r="Q5" i="6"/>
  <c r="AE5" i="6"/>
  <c r="AB5" i="6"/>
  <c r="AA5" i="6"/>
  <c r="Z5" i="6"/>
  <c r="Y5" i="6"/>
  <c r="X5" i="6"/>
  <c r="U5" i="6"/>
  <c r="T5" i="6"/>
  <c r="S5" i="6"/>
  <c r="B5" i="6"/>
  <c r="A5" i="6"/>
  <c r="E103" i="6"/>
  <c r="F103" i="6"/>
  <c r="E102" i="6"/>
  <c r="F102" i="6"/>
  <c r="E101" i="6"/>
  <c r="F101" i="6"/>
  <c r="E100" i="6"/>
  <c r="F100" i="6"/>
  <c r="E99" i="6"/>
  <c r="F99" i="6"/>
  <c r="E98" i="6"/>
  <c r="F98" i="6"/>
  <c r="E97" i="6"/>
  <c r="F97" i="6"/>
  <c r="E96" i="6"/>
  <c r="F96" i="6"/>
  <c r="E95" i="6"/>
  <c r="F95" i="6"/>
  <c r="J4" i="4"/>
  <c r="E4" i="4"/>
  <c r="E5" i="6"/>
  <c r="F4" i="4"/>
  <c r="F5" i="6"/>
  <c r="A6" i="6"/>
  <c r="E6" i="6"/>
  <c r="F6" i="6"/>
  <c r="A7" i="6"/>
  <c r="E7" i="6"/>
  <c r="F7" i="6"/>
  <c r="A8" i="6"/>
  <c r="E8" i="6"/>
  <c r="F8" i="6"/>
  <c r="E9" i="6"/>
  <c r="F9" i="6"/>
  <c r="E10" i="6"/>
  <c r="F10" i="6"/>
  <c r="E11" i="6"/>
  <c r="F11" i="6"/>
  <c r="E12" i="6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8" i="6"/>
  <c r="F28" i="6"/>
  <c r="E29" i="6"/>
  <c r="F29" i="6"/>
  <c r="E30" i="6"/>
  <c r="F30" i="6"/>
  <c r="E31" i="6"/>
  <c r="F31" i="6"/>
  <c r="E32" i="6"/>
  <c r="F32" i="6"/>
  <c r="E33" i="6"/>
  <c r="F33" i="6"/>
  <c r="E34" i="6"/>
  <c r="F34" i="6"/>
  <c r="E35" i="6"/>
  <c r="F35" i="6"/>
  <c r="E36" i="6"/>
  <c r="F36" i="6"/>
  <c r="E37" i="6"/>
  <c r="F37" i="6"/>
  <c r="E38" i="6"/>
  <c r="F38" i="6"/>
  <c r="E39" i="6"/>
  <c r="F39" i="6"/>
  <c r="E40" i="6"/>
  <c r="F40" i="6"/>
  <c r="E41" i="6"/>
  <c r="F41" i="6"/>
  <c r="E42" i="6"/>
  <c r="F42" i="6"/>
  <c r="E43" i="6"/>
  <c r="F43" i="6"/>
  <c r="E44" i="6"/>
  <c r="F44" i="6"/>
  <c r="E45" i="6"/>
  <c r="F45" i="6"/>
  <c r="E46" i="6"/>
  <c r="F46" i="6"/>
  <c r="E47" i="6"/>
  <c r="F47" i="6"/>
  <c r="E48" i="6"/>
  <c r="F48" i="6"/>
  <c r="E49" i="6"/>
  <c r="F49" i="6"/>
  <c r="E50" i="6"/>
  <c r="F50" i="6"/>
  <c r="E51" i="6"/>
  <c r="F51" i="6"/>
  <c r="E52" i="6"/>
  <c r="F52" i="6"/>
  <c r="E53" i="6"/>
  <c r="F53" i="6"/>
  <c r="E54" i="6"/>
  <c r="F54" i="6"/>
  <c r="E55" i="6"/>
  <c r="F55" i="6"/>
  <c r="E56" i="6"/>
  <c r="F56" i="6"/>
  <c r="E57" i="6"/>
  <c r="F57" i="6"/>
  <c r="E58" i="6"/>
  <c r="F58" i="6"/>
  <c r="E59" i="6"/>
  <c r="F59" i="6"/>
  <c r="E60" i="6"/>
  <c r="F60" i="6"/>
  <c r="E61" i="6"/>
  <c r="F61" i="6"/>
  <c r="E62" i="6"/>
  <c r="F62" i="6"/>
  <c r="E63" i="6"/>
  <c r="F63" i="6"/>
  <c r="E64" i="6"/>
  <c r="F64" i="6"/>
  <c r="E65" i="6"/>
  <c r="F65" i="6"/>
  <c r="E66" i="6"/>
  <c r="F66" i="6"/>
  <c r="E67" i="6"/>
  <c r="F67" i="6"/>
  <c r="E68" i="6"/>
  <c r="F68" i="6"/>
  <c r="E69" i="6"/>
  <c r="F69" i="6"/>
  <c r="E70" i="6"/>
  <c r="F70" i="6"/>
  <c r="E71" i="6"/>
  <c r="F71" i="6"/>
  <c r="E72" i="6"/>
  <c r="F72" i="6"/>
  <c r="E73" i="6"/>
  <c r="F73" i="6"/>
  <c r="E74" i="6"/>
  <c r="F74" i="6"/>
  <c r="E75" i="6"/>
  <c r="F75" i="6"/>
  <c r="E76" i="6"/>
  <c r="F76" i="6"/>
  <c r="E77" i="6"/>
  <c r="F77" i="6"/>
  <c r="E78" i="6"/>
  <c r="F78" i="6"/>
  <c r="E79" i="6"/>
  <c r="F79" i="6"/>
  <c r="E80" i="6"/>
  <c r="F80" i="6"/>
  <c r="E81" i="6"/>
  <c r="F81" i="6"/>
  <c r="E82" i="6"/>
  <c r="F82" i="6"/>
  <c r="E83" i="6"/>
  <c r="F83" i="6"/>
  <c r="E84" i="6"/>
  <c r="F84" i="6"/>
  <c r="E85" i="6"/>
  <c r="F85" i="6"/>
  <c r="E86" i="6"/>
  <c r="F86" i="6"/>
  <c r="E87" i="6"/>
  <c r="F87" i="6"/>
  <c r="E88" i="6"/>
  <c r="F88" i="6"/>
  <c r="E89" i="6"/>
  <c r="F89" i="6"/>
  <c r="E90" i="6"/>
  <c r="F90" i="6"/>
  <c r="E91" i="6"/>
  <c r="F91" i="6"/>
  <c r="E92" i="6"/>
  <c r="F92" i="6"/>
  <c r="E93" i="6"/>
  <c r="F93" i="6"/>
  <c r="E94" i="6"/>
  <c r="F94" i="6"/>
  <c r="AC88" i="6"/>
  <c r="V54" i="6"/>
  <c r="W54" i="6"/>
  <c r="V55" i="6"/>
  <c r="W55" i="6"/>
  <c r="V56" i="6"/>
  <c r="W56" i="6"/>
  <c r="V57" i="6"/>
  <c r="W57" i="6"/>
  <c r="V58" i="6"/>
  <c r="W58" i="6"/>
  <c r="V59" i="6"/>
  <c r="W59" i="6"/>
  <c r="V60" i="6"/>
  <c r="W60" i="6"/>
  <c r="V61" i="6"/>
  <c r="W61" i="6"/>
  <c r="V62" i="6"/>
  <c r="W62" i="6"/>
  <c r="V63" i="6"/>
  <c r="W63" i="6"/>
  <c r="V64" i="6"/>
  <c r="W64" i="6"/>
  <c r="V65" i="6"/>
  <c r="W65" i="6"/>
  <c r="V66" i="6"/>
  <c r="W66" i="6"/>
  <c r="V67" i="6"/>
  <c r="W67" i="6"/>
  <c r="V68" i="6"/>
  <c r="W68" i="6"/>
  <c r="P4" i="4"/>
  <c r="N4" i="4"/>
  <c r="V4" i="4"/>
  <c r="W4" i="4"/>
  <c r="V5" i="6"/>
  <c r="D55" i="5"/>
  <c r="C55" i="5"/>
  <c r="B55" i="5"/>
  <c r="D54" i="5"/>
  <c r="C54" i="5"/>
  <c r="B54" i="5"/>
  <c r="D53" i="5"/>
  <c r="C53" i="5"/>
  <c r="B53" i="5"/>
  <c r="D52" i="5"/>
  <c r="C52" i="5"/>
  <c r="B52" i="5"/>
  <c r="D51" i="5"/>
  <c r="C51" i="5"/>
  <c r="B51" i="5"/>
  <c r="D50" i="5"/>
  <c r="C50" i="5"/>
  <c r="B50" i="5"/>
  <c r="D49" i="5"/>
  <c r="C49" i="5"/>
  <c r="B49" i="5"/>
  <c r="D48" i="5"/>
  <c r="C48" i="5"/>
  <c r="B48" i="5"/>
  <c r="D47" i="5"/>
  <c r="C47" i="5"/>
  <c r="B47" i="5"/>
  <c r="D46" i="5"/>
  <c r="C46" i="5"/>
  <c r="B46" i="5"/>
  <c r="D45" i="5"/>
  <c r="C45" i="5"/>
  <c r="B45" i="5"/>
  <c r="D44" i="5"/>
  <c r="C44" i="5"/>
  <c r="B44" i="5"/>
  <c r="D43" i="5"/>
  <c r="C43" i="5"/>
  <c r="B43" i="5"/>
  <c r="D42" i="5"/>
  <c r="C42" i="5"/>
  <c r="B42" i="5"/>
  <c r="D41" i="5"/>
  <c r="C41" i="5"/>
  <c r="B41" i="5"/>
  <c r="D40" i="5"/>
  <c r="C40" i="5"/>
  <c r="B40" i="5"/>
  <c r="D39" i="5"/>
  <c r="C39" i="5"/>
  <c r="B39" i="5"/>
  <c r="D38" i="5"/>
  <c r="C38" i="5"/>
  <c r="B38" i="5"/>
  <c r="D37" i="5"/>
  <c r="C37" i="5"/>
  <c r="B37" i="5"/>
  <c r="D36" i="5"/>
  <c r="C36" i="5"/>
  <c r="B36" i="5"/>
  <c r="D35" i="5"/>
  <c r="C35" i="5"/>
  <c r="B35" i="5"/>
  <c r="D34" i="5"/>
  <c r="C34" i="5"/>
  <c r="B34" i="5"/>
  <c r="D33" i="5"/>
  <c r="C33" i="5"/>
  <c r="B33" i="5"/>
  <c r="D32" i="5"/>
  <c r="B32" i="5"/>
  <c r="D31" i="5"/>
  <c r="C31" i="5"/>
  <c r="B31" i="5"/>
  <c r="D30" i="5"/>
  <c r="C30" i="5"/>
  <c r="B30" i="5"/>
  <c r="D29" i="5"/>
  <c r="C29" i="5"/>
  <c r="B29" i="5"/>
  <c r="D28" i="5"/>
  <c r="C28" i="5"/>
  <c r="B28" i="5"/>
  <c r="D27" i="5"/>
  <c r="C27" i="5"/>
  <c r="B27" i="5"/>
  <c r="D26" i="5"/>
  <c r="C26" i="5"/>
  <c r="B26" i="5"/>
  <c r="D25" i="5"/>
  <c r="C25" i="5"/>
  <c r="B25" i="5"/>
  <c r="D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D19" i="5"/>
  <c r="C19" i="5"/>
  <c r="B19" i="5"/>
  <c r="D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D6" i="5"/>
  <c r="C6" i="5"/>
  <c r="B6" i="5"/>
  <c r="A6" i="5"/>
  <c r="W7" i="6"/>
  <c r="V7" i="6"/>
  <c r="W9" i="6"/>
  <c r="V9" i="6"/>
  <c r="W10" i="6"/>
  <c r="V10" i="6"/>
  <c r="W11" i="6"/>
  <c r="V11" i="6"/>
  <c r="W12" i="6"/>
  <c r="V12" i="6"/>
  <c r="W13" i="6"/>
  <c r="V13" i="6"/>
  <c r="W14" i="6"/>
  <c r="V14" i="6"/>
  <c r="W15" i="6"/>
  <c r="V15" i="6"/>
  <c r="V16" i="6"/>
  <c r="W17" i="6"/>
  <c r="V17" i="6"/>
  <c r="W18" i="6"/>
  <c r="V18" i="6"/>
  <c r="W19" i="6"/>
  <c r="V19" i="6"/>
  <c r="W20" i="6"/>
  <c r="V20" i="6"/>
  <c r="W21" i="6"/>
  <c r="V21" i="6"/>
  <c r="W22" i="6"/>
  <c r="V22" i="6"/>
  <c r="W23" i="6"/>
  <c r="V23" i="6"/>
  <c r="W24" i="6"/>
  <c r="V24" i="6"/>
  <c r="W25" i="6"/>
  <c r="V25" i="6"/>
  <c r="W26" i="6"/>
  <c r="V26" i="6"/>
  <c r="W27" i="6"/>
  <c r="V27" i="6"/>
  <c r="W28" i="6"/>
  <c r="V28" i="6"/>
  <c r="W29" i="6"/>
  <c r="V29" i="6"/>
  <c r="W30" i="6"/>
  <c r="V30" i="6"/>
  <c r="W31" i="6"/>
  <c r="V31" i="6"/>
  <c r="W32" i="6"/>
  <c r="V32" i="6"/>
  <c r="W33" i="6"/>
  <c r="V33" i="6"/>
  <c r="W34" i="6"/>
  <c r="V34" i="6"/>
  <c r="W35" i="6"/>
  <c r="V35" i="6"/>
  <c r="W36" i="6"/>
  <c r="V36" i="6"/>
  <c r="W37" i="6"/>
  <c r="V37" i="6"/>
  <c r="W38" i="6"/>
  <c r="V38" i="6"/>
  <c r="W39" i="6"/>
  <c r="V39" i="6"/>
  <c r="W40" i="6"/>
  <c r="V40" i="6"/>
  <c r="W41" i="6"/>
  <c r="V41" i="6"/>
  <c r="W42" i="6"/>
  <c r="V42" i="6"/>
  <c r="W43" i="6"/>
  <c r="V43" i="6"/>
  <c r="W44" i="6"/>
  <c r="V44" i="6"/>
  <c r="W45" i="6"/>
  <c r="V45" i="6"/>
  <c r="W46" i="6"/>
  <c r="V46" i="6"/>
  <c r="W47" i="6"/>
  <c r="V47" i="6"/>
  <c r="W48" i="6"/>
  <c r="V48" i="6"/>
  <c r="W49" i="6"/>
  <c r="V49" i="6"/>
  <c r="W50" i="6"/>
  <c r="V50" i="6"/>
  <c r="W51" i="6"/>
  <c r="V51" i="6"/>
  <c r="W52" i="6"/>
  <c r="V52" i="6"/>
  <c r="W53" i="6"/>
  <c r="V53" i="6"/>
  <c r="W8" i="6"/>
  <c r="V8" i="6"/>
  <c r="A7" i="5"/>
  <c r="V6" i="6"/>
  <c r="W6" i="6"/>
  <c r="A8" i="5"/>
  <c r="A9" i="5"/>
  <c r="W69" i="6"/>
  <c r="V69" i="6"/>
  <c r="W70" i="6"/>
  <c r="V70" i="6"/>
  <c r="W71" i="6"/>
  <c r="V71" i="6"/>
  <c r="W72" i="6"/>
  <c r="V72" i="6"/>
  <c r="W73" i="6"/>
  <c r="V73" i="6"/>
  <c r="W74" i="6"/>
  <c r="V74" i="6"/>
  <c r="W75" i="6"/>
  <c r="V75" i="6"/>
  <c r="W76" i="6"/>
  <c r="V76" i="6"/>
  <c r="W77" i="6"/>
  <c r="V77" i="6"/>
  <c r="W78" i="6"/>
  <c r="V78" i="6"/>
  <c r="W79" i="6"/>
  <c r="V79" i="6"/>
  <c r="W80" i="6"/>
  <c r="V80" i="6"/>
  <c r="W81" i="6"/>
  <c r="V81" i="6"/>
  <c r="W82" i="6"/>
  <c r="V82" i="6"/>
  <c r="W83" i="6"/>
  <c r="V83" i="6"/>
  <c r="W84" i="6"/>
  <c r="V84" i="6"/>
  <c r="W85" i="6"/>
  <c r="V85" i="6"/>
  <c r="W86" i="6"/>
  <c r="V86" i="6"/>
  <c r="W87" i="6"/>
  <c r="V87" i="6"/>
  <c r="W88" i="6"/>
  <c r="V88" i="6"/>
  <c r="W89" i="6"/>
  <c r="V89" i="6"/>
  <c r="W90" i="6"/>
  <c r="V90" i="6"/>
  <c r="W91" i="6"/>
  <c r="V91" i="6"/>
  <c r="W92" i="6"/>
  <c r="V92" i="6"/>
  <c r="W93" i="6"/>
  <c r="V93" i="6"/>
  <c r="W94" i="6"/>
  <c r="V94" i="6"/>
  <c r="O4" i="4"/>
  <c r="Q4" i="4"/>
  <c r="W95" i="6"/>
  <c r="V95" i="6"/>
  <c r="W96" i="6"/>
  <c r="V96" i="6"/>
  <c r="W97" i="6"/>
  <c r="V97" i="6"/>
  <c r="W98" i="6"/>
  <c r="V98" i="6"/>
  <c r="W99" i="6"/>
  <c r="V99" i="6"/>
  <c r="W100" i="6"/>
  <c r="V100" i="6"/>
  <c r="W101" i="6"/>
  <c r="V101" i="6"/>
  <c r="W102" i="6"/>
  <c r="V102" i="6"/>
  <c r="W103" i="6"/>
  <c r="V103" i="6"/>
  <c r="R4" i="4"/>
  <c r="AH4" i="4"/>
  <c r="AG4" i="4"/>
  <c r="O6" i="6"/>
  <c r="Q6" i="6"/>
  <c r="O7" i="6"/>
  <c r="Q7" i="6"/>
  <c r="O8" i="6"/>
  <c r="Q8" i="6"/>
  <c r="O9" i="6"/>
  <c r="Q9" i="6"/>
  <c r="O10" i="6"/>
  <c r="Q10" i="6"/>
  <c r="O11" i="6"/>
  <c r="Q11" i="6"/>
  <c r="O12" i="6"/>
  <c r="Q12" i="6"/>
  <c r="O13" i="6"/>
  <c r="Q13" i="6"/>
  <c r="O14" i="6"/>
  <c r="Q14" i="6"/>
  <c r="O15" i="6"/>
  <c r="Q15" i="6"/>
  <c r="O16" i="6"/>
  <c r="Q16" i="6"/>
  <c r="O17" i="6"/>
  <c r="Q17" i="6"/>
  <c r="O18" i="6"/>
  <c r="Q18" i="6"/>
  <c r="O19" i="6"/>
  <c r="Q19" i="6"/>
  <c r="O20" i="6"/>
  <c r="Q20" i="6"/>
  <c r="O21" i="6"/>
  <c r="Q21" i="6"/>
  <c r="O22" i="6"/>
  <c r="Q22" i="6"/>
  <c r="O23" i="6"/>
  <c r="Q23" i="6"/>
  <c r="O24" i="6"/>
  <c r="Q24" i="6"/>
  <c r="O25" i="6"/>
  <c r="Q25" i="6"/>
  <c r="O26" i="6"/>
  <c r="Q26" i="6"/>
  <c r="O27" i="6"/>
  <c r="Q27" i="6"/>
  <c r="O28" i="6"/>
  <c r="Q28" i="6"/>
  <c r="O29" i="6"/>
  <c r="Q29" i="6"/>
  <c r="O30" i="6"/>
  <c r="Q30" i="6"/>
  <c r="O31" i="6"/>
  <c r="Q31" i="6"/>
  <c r="O32" i="6"/>
  <c r="Q32" i="6"/>
  <c r="O33" i="6"/>
  <c r="Q33" i="6"/>
  <c r="O34" i="6"/>
  <c r="Q34" i="6"/>
  <c r="O35" i="6"/>
  <c r="Q35" i="6"/>
  <c r="O36" i="6"/>
  <c r="Q36" i="6"/>
  <c r="O37" i="6"/>
  <c r="Q37" i="6"/>
  <c r="O38" i="6"/>
  <c r="Q38" i="6"/>
  <c r="O39" i="6"/>
  <c r="Q39" i="6"/>
  <c r="O40" i="6"/>
  <c r="Q40" i="6"/>
  <c r="O41" i="6"/>
  <c r="Q41" i="6"/>
  <c r="O42" i="6"/>
  <c r="Q42" i="6"/>
  <c r="O43" i="6"/>
  <c r="Q43" i="6"/>
  <c r="O44" i="6"/>
  <c r="Q44" i="6"/>
  <c r="O45" i="6"/>
  <c r="Q45" i="6"/>
  <c r="O46" i="6"/>
  <c r="Q46" i="6"/>
  <c r="O47" i="6"/>
  <c r="Q47" i="6"/>
  <c r="O48" i="6"/>
  <c r="Q48" i="6"/>
  <c r="O49" i="6"/>
  <c r="Q49" i="6"/>
  <c r="O50" i="6"/>
  <c r="Q50" i="6"/>
  <c r="O51" i="6"/>
  <c r="Q51" i="6"/>
  <c r="O52" i="6"/>
  <c r="Q52" i="6"/>
  <c r="O53" i="6"/>
  <c r="Q53" i="6"/>
  <c r="O54" i="6"/>
  <c r="Q54" i="6"/>
  <c r="O55" i="6"/>
  <c r="Q55" i="6"/>
  <c r="O56" i="6"/>
  <c r="Q56" i="6"/>
  <c r="O57" i="6"/>
  <c r="Q57" i="6"/>
  <c r="O58" i="6"/>
  <c r="Q58" i="6"/>
  <c r="O59" i="6"/>
  <c r="Q59" i="6"/>
  <c r="O60" i="6"/>
  <c r="Q60" i="6"/>
  <c r="O61" i="6"/>
  <c r="Q61" i="6"/>
  <c r="O62" i="6"/>
  <c r="Q62" i="6"/>
  <c r="O63" i="6"/>
  <c r="Q63" i="6"/>
  <c r="O64" i="6"/>
  <c r="Q64" i="6"/>
  <c r="O65" i="6"/>
  <c r="Q65" i="6"/>
  <c r="O66" i="6"/>
  <c r="Q66" i="6"/>
  <c r="O67" i="6"/>
  <c r="Q67" i="6"/>
  <c r="O68" i="6"/>
  <c r="Q68" i="6"/>
  <c r="O69" i="6"/>
  <c r="Q69" i="6"/>
  <c r="O70" i="6"/>
  <c r="Q70" i="6"/>
  <c r="O71" i="6"/>
  <c r="Q71" i="6"/>
  <c r="O72" i="6"/>
  <c r="Q72" i="6"/>
  <c r="O73" i="6"/>
  <c r="Q73" i="6"/>
  <c r="O74" i="6"/>
  <c r="Q74" i="6"/>
  <c r="O75" i="6"/>
  <c r="Q75" i="6"/>
  <c r="O76" i="6"/>
  <c r="Q76" i="6"/>
  <c r="O77" i="6"/>
  <c r="Q77" i="6"/>
  <c r="O78" i="6"/>
  <c r="Q78" i="6"/>
  <c r="O79" i="6"/>
  <c r="Q79" i="6"/>
  <c r="O80" i="6"/>
  <c r="Q80" i="6"/>
  <c r="O81" i="6"/>
  <c r="Q81" i="6"/>
  <c r="O82" i="6"/>
  <c r="Q82" i="6"/>
  <c r="O83" i="6"/>
  <c r="Q83" i="6"/>
  <c r="O84" i="6"/>
  <c r="Q84" i="6"/>
  <c r="O85" i="6"/>
  <c r="Q85" i="6"/>
  <c r="O86" i="6"/>
  <c r="Q86" i="6"/>
  <c r="O87" i="6"/>
  <c r="Q87" i="6"/>
  <c r="O88" i="6"/>
  <c r="Q88" i="6"/>
  <c r="O89" i="6"/>
  <c r="Q89" i="6"/>
  <c r="O90" i="6"/>
  <c r="Q90" i="6"/>
  <c r="O91" i="6"/>
  <c r="Q91" i="6"/>
  <c r="O92" i="6"/>
  <c r="Q92" i="6"/>
  <c r="O93" i="6"/>
  <c r="Q93" i="6"/>
  <c r="O94" i="6"/>
  <c r="Q94" i="6"/>
  <c r="O95" i="6"/>
  <c r="Q95" i="6"/>
  <c r="O96" i="6"/>
  <c r="Q96" i="6"/>
  <c r="O97" i="6"/>
  <c r="Q97" i="6"/>
  <c r="O98" i="6"/>
  <c r="Q98" i="6"/>
  <c r="O99" i="6"/>
  <c r="Q99" i="6"/>
  <c r="O100" i="6"/>
  <c r="Q100" i="6"/>
  <c r="O101" i="6"/>
  <c r="Q101" i="6"/>
  <c r="O102" i="6"/>
  <c r="Q102" i="6"/>
  <c r="O103" i="6"/>
  <c r="Q103" i="6"/>
  <c r="R5" i="6"/>
  <c r="AH5" i="6"/>
  <c r="E88" i="5"/>
  <c r="AF88" i="6"/>
  <c r="AI88" i="6"/>
  <c r="AK87" i="4"/>
  <c r="G88" i="5"/>
  <c r="W16" i="6"/>
  <c r="I14" i="5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BF4" i="4"/>
  <c r="BD5" i="4"/>
  <c r="BB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BF5" i="4"/>
  <c r="A8" i="4"/>
  <c r="W5" i="6"/>
  <c r="AC4" i="4"/>
  <c r="AC16" i="6"/>
  <c r="AC15" i="6"/>
  <c r="AC7" i="6"/>
  <c r="AC9" i="6"/>
  <c r="AC10" i="6"/>
  <c r="AC11" i="6"/>
  <c r="AC12" i="6"/>
  <c r="AC13" i="6"/>
  <c r="AC14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1" i="6"/>
  <c r="AC42" i="6"/>
  <c r="AC43" i="6"/>
  <c r="AC44" i="6"/>
  <c r="AC45" i="6"/>
  <c r="AC46" i="6"/>
  <c r="AC47" i="6"/>
  <c r="AC48" i="6"/>
  <c r="AC49" i="6"/>
  <c r="AC50" i="6"/>
  <c r="AC51" i="6"/>
  <c r="AC52" i="6"/>
  <c r="AC53" i="6"/>
  <c r="AC68" i="6"/>
  <c r="AC67" i="6"/>
  <c r="AC66" i="6"/>
  <c r="AC65" i="6"/>
  <c r="AC64" i="6"/>
  <c r="AC63" i="6"/>
  <c r="AC62" i="6"/>
  <c r="AC61" i="6"/>
  <c r="AC60" i="6"/>
  <c r="AC59" i="6"/>
  <c r="AC58" i="6"/>
  <c r="AC57" i="6"/>
  <c r="AC56" i="6"/>
  <c r="AC55" i="6"/>
  <c r="AC54" i="6"/>
  <c r="AC69" i="6"/>
  <c r="AC70" i="6"/>
  <c r="AC71" i="6"/>
  <c r="AC72" i="6"/>
  <c r="AC73" i="6"/>
  <c r="AC74" i="6"/>
  <c r="AC75" i="6"/>
  <c r="AC76" i="6"/>
  <c r="AC77" i="6"/>
  <c r="AC78" i="6"/>
  <c r="AC79" i="6"/>
  <c r="AC80" i="6"/>
  <c r="AC81" i="6"/>
  <c r="AC82" i="6"/>
  <c r="AC83" i="6"/>
  <c r="AC84" i="6"/>
  <c r="AC85" i="6"/>
  <c r="AC86" i="6"/>
  <c r="AC87" i="6"/>
  <c r="AC89" i="6"/>
  <c r="AC90" i="6"/>
  <c r="AC91" i="6"/>
  <c r="AC92" i="6"/>
  <c r="AC93" i="6"/>
  <c r="AC94" i="6"/>
  <c r="AC95" i="6"/>
  <c r="AC96" i="6"/>
  <c r="AC97" i="6"/>
  <c r="AC98" i="6"/>
  <c r="AC99" i="6"/>
  <c r="AC100" i="6"/>
  <c r="AC101" i="6"/>
  <c r="AC102" i="6"/>
  <c r="AC103" i="6"/>
  <c r="AC8" i="6"/>
  <c r="AC6" i="6"/>
  <c r="F88" i="5"/>
  <c r="H88" i="5"/>
  <c r="BF13" i="4"/>
  <c r="BD14" i="4"/>
  <c r="BB14" i="4"/>
  <c r="I6" i="5"/>
  <c r="A9" i="4"/>
  <c r="A9" i="6"/>
  <c r="A10" i="5"/>
  <c r="AD4" i="4"/>
  <c r="AC5" i="6"/>
  <c r="AD103" i="6"/>
  <c r="AD102" i="6"/>
  <c r="AD101" i="6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F70" i="6"/>
  <c r="AI70" i="6"/>
  <c r="AK69" i="4"/>
  <c r="AD69" i="6"/>
  <c r="AD54" i="6"/>
  <c r="AD55" i="6"/>
  <c r="AD56" i="6"/>
  <c r="AD57" i="6"/>
  <c r="AD58" i="6"/>
  <c r="AD59" i="6"/>
  <c r="AD60" i="6"/>
  <c r="AD61" i="6"/>
  <c r="AD62" i="6"/>
  <c r="AD63" i="6"/>
  <c r="AD64" i="6"/>
  <c r="AD65" i="6"/>
  <c r="AD66" i="6"/>
  <c r="AD67" i="6"/>
  <c r="AD68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4" i="6"/>
  <c r="AD13" i="6"/>
  <c r="AD12" i="6"/>
  <c r="AD11" i="6"/>
  <c r="AD10" i="6"/>
  <c r="AD9" i="6"/>
  <c r="AD7" i="6"/>
  <c r="AD15" i="6"/>
  <c r="AD16" i="6"/>
  <c r="AD8" i="6"/>
  <c r="AD6" i="6"/>
  <c r="I15" i="5"/>
  <c r="A10" i="4"/>
  <c r="A10" i="6"/>
  <c r="A11" i="5"/>
  <c r="AF4" i="4"/>
  <c r="AD5" i="6"/>
  <c r="AF16" i="6"/>
  <c r="E17" i="5"/>
  <c r="AF15" i="6"/>
  <c r="E16" i="5"/>
  <c r="AF7" i="6"/>
  <c r="AI7" i="6" s="1"/>
  <c r="AK6" i="4" s="1"/>
  <c r="G8" i="5" s="1"/>
  <c r="E8" i="5"/>
  <c r="AF9" i="6"/>
  <c r="E10" i="5"/>
  <c r="AF10" i="6"/>
  <c r="E11" i="5"/>
  <c r="AF11" i="6"/>
  <c r="E12" i="5"/>
  <c r="AF12" i="6"/>
  <c r="E13" i="5"/>
  <c r="AF13" i="6"/>
  <c r="E14" i="5"/>
  <c r="AF14" i="6"/>
  <c r="E15" i="5"/>
  <c r="AF17" i="6"/>
  <c r="E18" i="5"/>
  <c r="AF18" i="6"/>
  <c r="E19" i="5"/>
  <c r="AF19" i="6"/>
  <c r="AI19" i="6"/>
  <c r="AK18" i="4"/>
  <c r="G20" i="5"/>
  <c r="E20" i="5"/>
  <c r="AF20" i="6"/>
  <c r="AI20" i="6"/>
  <c r="AK19" i="4"/>
  <c r="G21" i="5"/>
  <c r="E21" i="5"/>
  <c r="AF21" i="6"/>
  <c r="AI21" i="6"/>
  <c r="AK20" i="4"/>
  <c r="G22" i="5"/>
  <c r="E22" i="5"/>
  <c r="AF22" i="6"/>
  <c r="AI22" i="6"/>
  <c r="AK21" i="4"/>
  <c r="G23" i="5"/>
  <c r="E23" i="5"/>
  <c r="AF23" i="6"/>
  <c r="AI23" i="6"/>
  <c r="AK22" i="4"/>
  <c r="G24" i="5"/>
  <c r="E24" i="5"/>
  <c r="AF24" i="6"/>
  <c r="AI24" i="6"/>
  <c r="AK23" i="4"/>
  <c r="G25" i="5"/>
  <c r="E25" i="5"/>
  <c r="AF25" i="6"/>
  <c r="AI25" i="6"/>
  <c r="AK24" i="4"/>
  <c r="G26" i="5"/>
  <c r="E26" i="5"/>
  <c r="AF26" i="6"/>
  <c r="AI26" i="6" s="1"/>
  <c r="AK25" i="4" s="1"/>
  <c r="G27" i="5" s="1"/>
  <c r="E27" i="5"/>
  <c r="AF27" i="6"/>
  <c r="AI27" i="6"/>
  <c r="AK26" i="4"/>
  <c r="G28" i="5"/>
  <c r="E28" i="5"/>
  <c r="AF28" i="6"/>
  <c r="AI28" i="6"/>
  <c r="AK27" i="4"/>
  <c r="G29" i="5"/>
  <c r="E29" i="5"/>
  <c r="AF29" i="6"/>
  <c r="AI29" i="6"/>
  <c r="AK28" i="4"/>
  <c r="G30" i="5"/>
  <c r="E30" i="5"/>
  <c r="AF30" i="6"/>
  <c r="AI30" i="6"/>
  <c r="AK29" i="4"/>
  <c r="G31" i="5"/>
  <c r="E31" i="5"/>
  <c r="AF31" i="6"/>
  <c r="AI31" i="6"/>
  <c r="AK30" i="4"/>
  <c r="G32" i="5"/>
  <c r="E32" i="5"/>
  <c r="AF32" i="6"/>
  <c r="AI32" i="6"/>
  <c r="AK31" i="4"/>
  <c r="G33" i="5"/>
  <c r="E33" i="5"/>
  <c r="AF33" i="6"/>
  <c r="AI33" i="6"/>
  <c r="AK32" i="4"/>
  <c r="G34" i="5"/>
  <c r="E34" i="5"/>
  <c r="AF34" i="6"/>
  <c r="AI34" i="6"/>
  <c r="AK33" i="4"/>
  <c r="G35" i="5"/>
  <c r="E35" i="5"/>
  <c r="AF35" i="6"/>
  <c r="AI35" i="6"/>
  <c r="AK34" i="4"/>
  <c r="G36" i="5"/>
  <c r="E36" i="5"/>
  <c r="AF36" i="6"/>
  <c r="AI36" i="6"/>
  <c r="AK35" i="4"/>
  <c r="G37" i="5"/>
  <c r="E37" i="5"/>
  <c r="AF37" i="6"/>
  <c r="AI37" i="6"/>
  <c r="AK36" i="4"/>
  <c r="G38" i="5"/>
  <c r="E38" i="5"/>
  <c r="AF38" i="6"/>
  <c r="AI38" i="6"/>
  <c r="AK37" i="4"/>
  <c r="G39" i="5"/>
  <c r="E39" i="5"/>
  <c r="AF39" i="6"/>
  <c r="AI39" i="6"/>
  <c r="AK38" i="4"/>
  <c r="G40" i="5"/>
  <c r="E40" i="5"/>
  <c r="AF40" i="6"/>
  <c r="AI40" i="6"/>
  <c r="AK39" i="4"/>
  <c r="G41" i="5"/>
  <c r="E41" i="5"/>
  <c r="AF41" i="6"/>
  <c r="AI41" i="6"/>
  <c r="AK40" i="4"/>
  <c r="G42" i="5"/>
  <c r="E42" i="5"/>
  <c r="AF42" i="6"/>
  <c r="AI42" i="6"/>
  <c r="AK41" i="4"/>
  <c r="G43" i="5"/>
  <c r="E43" i="5"/>
  <c r="AF43" i="6"/>
  <c r="AI43" i="6"/>
  <c r="AK42" i="4"/>
  <c r="G44" i="5"/>
  <c r="E44" i="5"/>
  <c r="AF44" i="6"/>
  <c r="AI44" i="6"/>
  <c r="AK43" i="4"/>
  <c r="G45" i="5"/>
  <c r="E45" i="5"/>
  <c r="AF45" i="6"/>
  <c r="AI45" i="6"/>
  <c r="AK44" i="4"/>
  <c r="G46" i="5"/>
  <c r="E46" i="5"/>
  <c r="AF46" i="6"/>
  <c r="AI46" i="6"/>
  <c r="AK45" i="4"/>
  <c r="G47" i="5"/>
  <c r="E47" i="5"/>
  <c r="AF47" i="6"/>
  <c r="AI47" i="6"/>
  <c r="AK46" i="4"/>
  <c r="G48" i="5"/>
  <c r="E48" i="5"/>
  <c r="AF48" i="6"/>
  <c r="AI48" i="6"/>
  <c r="AK47" i="4"/>
  <c r="G49" i="5"/>
  <c r="E49" i="5"/>
  <c r="AF49" i="6"/>
  <c r="AI49" i="6"/>
  <c r="AK48" i="4"/>
  <c r="G50" i="5"/>
  <c r="E50" i="5"/>
  <c r="AF50" i="6"/>
  <c r="AI50" i="6"/>
  <c r="AK49" i="4"/>
  <c r="G51" i="5"/>
  <c r="E51" i="5"/>
  <c r="AF51" i="6"/>
  <c r="AI51" i="6"/>
  <c r="AK50" i="4"/>
  <c r="G52" i="5"/>
  <c r="E52" i="5"/>
  <c r="AF52" i="6"/>
  <c r="AI52" i="6"/>
  <c r="AK51" i="4"/>
  <c r="G53" i="5"/>
  <c r="E53" i="5"/>
  <c r="AF53" i="6"/>
  <c r="AI53" i="6"/>
  <c r="AK52" i="4"/>
  <c r="G54" i="5"/>
  <c r="E54" i="5"/>
  <c r="E69" i="5"/>
  <c r="AF68" i="6"/>
  <c r="AI68" i="6"/>
  <c r="AK67" i="4"/>
  <c r="G69" i="5"/>
  <c r="E68" i="5"/>
  <c r="AF67" i="6"/>
  <c r="AI67" i="6"/>
  <c r="AK66" i="4"/>
  <c r="G68" i="5"/>
  <c r="E67" i="5"/>
  <c r="AF66" i="6"/>
  <c r="AI66" i="6"/>
  <c r="AK65" i="4"/>
  <c r="G67" i="5"/>
  <c r="E66" i="5"/>
  <c r="AF65" i="6"/>
  <c r="AI65" i="6"/>
  <c r="AK64" i="4"/>
  <c r="G66" i="5"/>
  <c r="E65" i="5"/>
  <c r="AF64" i="6"/>
  <c r="AI64" i="6"/>
  <c r="AK63" i="4"/>
  <c r="G65" i="5"/>
  <c r="E64" i="5"/>
  <c r="AF63" i="6"/>
  <c r="AI63" i="6"/>
  <c r="AK62" i="4"/>
  <c r="G64" i="5"/>
  <c r="E63" i="5"/>
  <c r="AF62" i="6"/>
  <c r="AI62" i="6"/>
  <c r="AK61" i="4"/>
  <c r="G63" i="5"/>
  <c r="E62" i="5"/>
  <c r="AF61" i="6"/>
  <c r="AI61" i="6"/>
  <c r="AK60" i="4"/>
  <c r="G62" i="5"/>
  <c r="E61" i="5"/>
  <c r="AF60" i="6"/>
  <c r="AI60" i="6"/>
  <c r="AK59" i="4"/>
  <c r="G61" i="5"/>
  <c r="E60" i="5"/>
  <c r="AF59" i="6"/>
  <c r="AI59" i="6"/>
  <c r="AK58" i="4"/>
  <c r="G60" i="5"/>
  <c r="E59" i="5"/>
  <c r="AF58" i="6"/>
  <c r="AI58" i="6"/>
  <c r="AK57" i="4"/>
  <c r="G59" i="5"/>
  <c r="E58" i="5"/>
  <c r="AF57" i="6"/>
  <c r="AI57" i="6"/>
  <c r="AK56" i="4"/>
  <c r="G58" i="5"/>
  <c r="E57" i="5"/>
  <c r="AF56" i="6"/>
  <c r="AI56" i="6"/>
  <c r="AK55" i="4"/>
  <c r="G57" i="5"/>
  <c r="E56" i="5"/>
  <c r="AF55" i="6"/>
  <c r="AI55" i="6"/>
  <c r="AK54" i="4"/>
  <c r="G56" i="5"/>
  <c r="AF54" i="6"/>
  <c r="AI54" i="6"/>
  <c r="AK53" i="4"/>
  <c r="G55" i="5"/>
  <c r="E55" i="5"/>
  <c r="E70" i="5"/>
  <c r="AF69" i="6"/>
  <c r="AI69" i="6"/>
  <c r="AK68" i="4"/>
  <c r="G70" i="5"/>
  <c r="E71" i="5"/>
  <c r="AF71" i="6"/>
  <c r="AI71" i="6"/>
  <c r="AK70" i="4"/>
  <c r="G71" i="5"/>
  <c r="E72" i="5"/>
  <c r="AF72" i="6"/>
  <c r="AI72" i="6"/>
  <c r="AK71" i="4"/>
  <c r="G72" i="5"/>
  <c r="E73" i="5"/>
  <c r="AF73" i="6"/>
  <c r="AI73" i="6"/>
  <c r="AK72" i="4"/>
  <c r="G73" i="5"/>
  <c r="E74" i="5"/>
  <c r="AF74" i="6"/>
  <c r="AI74" i="6"/>
  <c r="AK73" i="4"/>
  <c r="G74" i="5"/>
  <c r="E75" i="5"/>
  <c r="AF75" i="6"/>
  <c r="AI75" i="6"/>
  <c r="AK74" i="4"/>
  <c r="G75" i="5"/>
  <c r="E76" i="5"/>
  <c r="AF76" i="6"/>
  <c r="AI76" i="6"/>
  <c r="AK75" i="4"/>
  <c r="G76" i="5"/>
  <c r="E77" i="5"/>
  <c r="AF77" i="6"/>
  <c r="AI77" i="6"/>
  <c r="AK76" i="4"/>
  <c r="G77" i="5"/>
  <c r="E78" i="5"/>
  <c r="AF78" i="6"/>
  <c r="AI78" i="6"/>
  <c r="AK77" i="4"/>
  <c r="G78" i="5"/>
  <c r="E79" i="5"/>
  <c r="AF79" i="6"/>
  <c r="AI79" i="6"/>
  <c r="AK78" i="4"/>
  <c r="G79" i="5"/>
  <c r="E80" i="5"/>
  <c r="AF80" i="6"/>
  <c r="AI80" i="6"/>
  <c r="AK79" i="4"/>
  <c r="G80" i="5"/>
  <c r="E81" i="5"/>
  <c r="AF81" i="6"/>
  <c r="AI81" i="6"/>
  <c r="AK80" i="4"/>
  <c r="G81" i="5"/>
  <c r="E82" i="5"/>
  <c r="AF82" i="6"/>
  <c r="AI82" i="6"/>
  <c r="AK81" i="4"/>
  <c r="G82" i="5"/>
  <c r="E83" i="5"/>
  <c r="AF83" i="6"/>
  <c r="AI83" i="6"/>
  <c r="AK82" i="4"/>
  <c r="G83" i="5"/>
  <c r="E84" i="5"/>
  <c r="AF84" i="6"/>
  <c r="AI84" i="6"/>
  <c r="AK83" i="4"/>
  <c r="G84" i="5"/>
  <c r="E85" i="5"/>
  <c r="AF85" i="6"/>
  <c r="AI85" i="6"/>
  <c r="AK84" i="4"/>
  <c r="G85" i="5"/>
  <c r="E86" i="5"/>
  <c r="AF86" i="6"/>
  <c r="AI86" i="6"/>
  <c r="AK85" i="4"/>
  <c r="G86" i="5"/>
  <c r="E87" i="5"/>
  <c r="AF87" i="6"/>
  <c r="AI87" i="6"/>
  <c r="AK86" i="4"/>
  <c r="G87" i="5"/>
  <c r="E89" i="5"/>
  <c r="AF89" i="6"/>
  <c r="AI89" i="6"/>
  <c r="AK88" i="4"/>
  <c r="G89" i="5"/>
  <c r="E90" i="5"/>
  <c r="AF90" i="6"/>
  <c r="AI90" i="6"/>
  <c r="AK89" i="4"/>
  <c r="G90" i="5"/>
  <c r="E91" i="5"/>
  <c r="AF91" i="6"/>
  <c r="AI91" i="6"/>
  <c r="AK90" i="4"/>
  <c r="G91" i="5"/>
  <c r="E92" i="5"/>
  <c r="AF92" i="6"/>
  <c r="AI92" i="6"/>
  <c r="AK91" i="4"/>
  <c r="G92" i="5"/>
  <c r="E93" i="5"/>
  <c r="AF93" i="6"/>
  <c r="AI93" i="6"/>
  <c r="AK92" i="4"/>
  <c r="G93" i="5"/>
  <c r="E94" i="5"/>
  <c r="AF94" i="6"/>
  <c r="AI94" i="6"/>
  <c r="AK93" i="4"/>
  <c r="G94" i="5"/>
  <c r="E95" i="5"/>
  <c r="AF95" i="6"/>
  <c r="AI95" i="6"/>
  <c r="AK94" i="4"/>
  <c r="G95" i="5"/>
  <c r="E96" i="5"/>
  <c r="AF96" i="6"/>
  <c r="AI96" i="6"/>
  <c r="AK95" i="4"/>
  <c r="G96" i="5"/>
  <c r="E97" i="5"/>
  <c r="AF97" i="6"/>
  <c r="AI97" i="6"/>
  <c r="AK96" i="4"/>
  <c r="G97" i="5"/>
  <c r="E98" i="5"/>
  <c r="AF98" i="6"/>
  <c r="AI98" i="6"/>
  <c r="AK97" i="4"/>
  <c r="G98" i="5"/>
  <c r="E99" i="5"/>
  <c r="AF99" i="6"/>
  <c r="AI99" i="6"/>
  <c r="AK98" i="4"/>
  <c r="G99" i="5"/>
  <c r="E100" i="5"/>
  <c r="AF100" i="6"/>
  <c r="AI100" i="6"/>
  <c r="AK99" i="4"/>
  <c r="G100" i="5"/>
  <c r="E101" i="5"/>
  <c r="AF101" i="6"/>
  <c r="AI101" i="6"/>
  <c r="AK100" i="4"/>
  <c r="G101" i="5"/>
  <c r="E102" i="5"/>
  <c r="AF102" i="6"/>
  <c r="AI102" i="6"/>
  <c r="AK101" i="4"/>
  <c r="G102" i="5"/>
  <c r="E103" i="5"/>
  <c r="AF103" i="6"/>
  <c r="AI103" i="6"/>
  <c r="AK102" i="4"/>
  <c r="G103" i="5"/>
  <c r="F11" i="5"/>
  <c r="F62" i="5"/>
  <c r="H62" i="5"/>
  <c r="F8" i="5"/>
  <c r="F12" i="5"/>
  <c r="F13" i="5"/>
  <c r="F14" i="5"/>
  <c r="F15" i="5"/>
  <c r="F16" i="5"/>
  <c r="F17" i="5"/>
  <c r="F19" i="5"/>
  <c r="F20" i="5"/>
  <c r="H20" i="5"/>
  <c r="F21" i="5"/>
  <c r="H21" i="5"/>
  <c r="F22" i="5"/>
  <c r="H22" i="5"/>
  <c r="F23" i="5"/>
  <c r="H23" i="5"/>
  <c r="F24" i="5"/>
  <c r="H24" i="5"/>
  <c r="F25" i="5"/>
  <c r="H25" i="5"/>
  <c r="F26" i="5"/>
  <c r="H26" i="5"/>
  <c r="F28" i="5"/>
  <c r="H28" i="5"/>
  <c r="F29" i="5"/>
  <c r="H29" i="5"/>
  <c r="F30" i="5"/>
  <c r="H30" i="5"/>
  <c r="F31" i="5"/>
  <c r="H31" i="5"/>
  <c r="F32" i="5"/>
  <c r="H32" i="5"/>
  <c r="F33" i="5"/>
  <c r="H33" i="5"/>
  <c r="F34" i="5"/>
  <c r="H34" i="5"/>
  <c r="F35" i="5"/>
  <c r="H35" i="5"/>
  <c r="F36" i="5"/>
  <c r="H36" i="5"/>
  <c r="F37" i="5"/>
  <c r="H37" i="5"/>
  <c r="F38" i="5"/>
  <c r="H38" i="5"/>
  <c r="F39" i="5"/>
  <c r="H39" i="5"/>
  <c r="F40" i="5"/>
  <c r="H40" i="5"/>
  <c r="F41" i="5"/>
  <c r="H41" i="5"/>
  <c r="F42" i="5"/>
  <c r="H42" i="5"/>
  <c r="F43" i="5"/>
  <c r="H43" i="5"/>
  <c r="F44" i="5"/>
  <c r="H44" i="5"/>
  <c r="F45" i="5"/>
  <c r="H45" i="5"/>
  <c r="F46" i="5"/>
  <c r="H46" i="5"/>
  <c r="F47" i="5"/>
  <c r="H47" i="5"/>
  <c r="F48" i="5"/>
  <c r="H48" i="5"/>
  <c r="F49" i="5"/>
  <c r="H49" i="5"/>
  <c r="F50" i="5"/>
  <c r="H50" i="5"/>
  <c r="F51" i="5"/>
  <c r="H51" i="5"/>
  <c r="F52" i="5"/>
  <c r="H52" i="5"/>
  <c r="F53" i="5"/>
  <c r="H53" i="5"/>
  <c r="F54" i="5"/>
  <c r="H54" i="5"/>
  <c r="F61" i="5"/>
  <c r="H61" i="5"/>
  <c r="F60" i="5"/>
  <c r="H60" i="5"/>
  <c r="F59" i="5"/>
  <c r="H59" i="5"/>
  <c r="F58" i="5"/>
  <c r="H58" i="5"/>
  <c r="F57" i="5"/>
  <c r="H57" i="5"/>
  <c r="F56" i="5"/>
  <c r="H56" i="5"/>
  <c r="F55" i="5"/>
  <c r="H55" i="5"/>
  <c r="F69" i="5"/>
  <c r="H69" i="5"/>
  <c r="F68" i="5"/>
  <c r="H68" i="5"/>
  <c r="F67" i="5"/>
  <c r="H67" i="5"/>
  <c r="F66" i="5"/>
  <c r="H66" i="5"/>
  <c r="F65" i="5"/>
  <c r="H65" i="5"/>
  <c r="F64" i="5"/>
  <c r="H64" i="5"/>
  <c r="F63" i="5"/>
  <c r="H63" i="5"/>
  <c r="F70" i="5"/>
  <c r="H70" i="5"/>
  <c r="F71" i="5"/>
  <c r="H71" i="5"/>
  <c r="F72" i="5"/>
  <c r="H72" i="5"/>
  <c r="F73" i="5"/>
  <c r="H73" i="5"/>
  <c r="F74" i="5"/>
  <c r="H74" i="5"/>
  <c r="F75" i="5"/>
  <c r="H75" i="5"/>
  <c r="F76" i="5"/>
  <c r="H76" i="5"/>
  <c r="F77" i="5"/>
  <c r="H77" i="5"/>
  <c r="F78" i="5"/>
  <c r="H78" i="5"/>
  <c r="F79" i="5"/>
  <c r="H79" i="5"/>
  <c r="F80" i="5"/>
  <c r="H80" i="5"/>
  <c r="F81" i="5"/>
  <c r="H81" i="5"/>
  <c r="F82" i="5"/>
  <c r="H82" i="5"/>
  <c r="F83" i="5"/>
  <c r="H83" i="5"/>
  <c r="F84" i="5"/>
  <c r="H84" i="5"/>
  <c r="F85" i="5"/>
  <c r="H85" i="5"/>
  <c r="F86" i="5"/>
  <c r="H86" i="5"/>
  <c r="F87" i="5"/>
  <c r="H87" i="5"/>
  <c r="F89" i="5"/>
  <c r="H89" i="5"/>
  <c r="F90" i="5"/>
  <c r="H90" i="5"/>
  <c r="F91" i="5"/>
  <c r="H91" i="5"/>
  <c r="F92" i="5"/>
  <c r="H92" i="5"/>
  <c r="F93" i="5"/>
  <c r="H93" i="5"/>
  <c r="F94" i="5"/>
  <c r="H94" i="5"/>
  <c r="F95" i="5"/>
  <c r="H95" i="5"/>
  <c r="F96" i="5"/>
  <c r="H96" i="5"/>
  <c r="F97" i="5"/>
  <c r="H97" i="5"/>
  <c r="F98" i="5"/>
  <c r="H98" i="5"/>
  <c r="F99" i="5"/>
  <c r="H99" i="5"/>
  <c r="F100" i="5"/>
  <c r="H100" i="5"/>
  <c r="F101" i="5"/>
  <c r="H101" i="5"/>
  <c r="F102" i="5"/>
  <c r="H102" i="5"/>
  <c r="F10" i="5"/>
  <c r="F103" i="5"/>
  <c r="H103" i="5"/>
  <c r="F18" i="5"/>
  <c r="AF8" i="6"/>
  <c r="E9" i="5"/>
  <c r="F9" i="5"/>
  <c r="AF6" i="6"/>
  <c r="E7" i="5"/>
  <c r="F7" i="5"/>
  <c r="A11" i="4"/>
  <c r="A11" i="6"/>
  <c r="A12" i="5"/>
  <c r="AF5" i="6"/>
  <c r="AK4" i="4"/>
  <c r="G6" i="5"/>
  <c r="E6" i="5"/>
  <c r="AI4" i="4"/>
  <c r="F6" i="5"/>
  <c r="E106" i="5"/>
  <c r="E104" i="5"/>
  <c r="A12" i="4"/>
  <c r="A12" i="6"/>
  <c r="A13" i="5"/>
  <c r="H6" i="5"/>
  <c r="A13" i="4"/>
  <c r="A13" i="6"/>
  <c r="A14" i="5"/>
  <c r="A14" i="4"/>
  <c r="A14" i="6"/>
  <c r="A15" i="5"/>
  <c r="A15" i="4"/>
  <c r="A15" i="6"/>
  <c r="A16" i="5"/>
  <c r="A16" i="4"/>
  <c r="A16" i="6"/>
  <c r="A17" i="5"/>
  <c r="A17" i="4"/>
  <c r="A17" i="6"/>
  <c r="A18" i="5"/>
  <c r="A18" i="4"/>
  <c r="A18" i="6"/>
  <c r="A19" i="5"/>
  <c r="A19" i="4"/>
  <c r="A19" i="6"/>
  <c r="A20" i="5"/>
  <c r="A20" i="4"/>
  <c r="A20" i="6"/>
  <c r="A21" i="5"/>
  <c r="A21" i="4"/>
  <c r="A21" i="6"/>
  <c r="A22" i="5"/>
  <c r="A22" i="4"/>
  <c r="A22" i="6"/>
  <c r="A23" i="5"/>
  <c r="A23" i="4"/>
  <c r="A23" i="6"/>
  <c r="A24" i="5"/>
  <c r="A24" i="4"/>
  <c r="A24" i="6"/>
  <c r="A25" i="5"/>
  <c r="A25" i="4"/>
  <c r="A25" i="6"/>
  <c r="A26" i="5"/>
  <c r="A26" i="4"/>
  <c r="A26" i="6"/>
  <c r="A27" i="5"/>
  <c r="A27" i="4"/>
  <c r="A27" i="6"/>
  <c r="A28" i="5"/>
  <c r="A28" i="4"/>
  <c r="A28" i="6"/>
  <c r="A29" i="5"/>
  <c r="A29" i="4"/>
  <c r="A29" i="6"/>
  <c r="A30" i="5"/>
  <c r="A30" i="4"/>
  <c r="A30" i="6"/>
  <c r="A31" i="5"/>
  <c r="A31" i="4"/>
  <c r="A31" i="6"/>
  <c r="A32" i="5"/>
  <c r="A32" i="4"/>
  <c r="A32" i="6"/>
  <c r="A33" i="5"/>
  <c r="A33" i="4"/>
  <c r="A33" i="6"/>
  <c r="A34" i="5"/>
  <c r="A34" i="4"/>
  <c r="A34" i="6"/>
  <c r="A35" i="5"/>
  <c r="A35" i="4"/>
  <c r="A35" i="6"/>
  <c r="A36" i="5"/>
  <c r="A36" i="4"/>
  <c r="A36" i="6"/>
  <c r="A37" i="5"/>
  <c r="A37" i="4"/>
  <c r="A37" i="6"/>
  <c r="A38" i="5"/>
  <c r="A38" i="4"/>
  <c r="A38" i="6"/>
  <c r="A39" i="5"/>
  <c r="A39" i="4"/>
  <c r="A39" i="6"/>
  <c r="A40" i="5"/>
  <c r="A40" i="4"/>
  <c r="A40" i="6"/>
  <c r="A41" i="5"/>
  <c r="A41" i="4"/>
  <c r="A41" i="6"/>
  <c r="A42" i="5"/>
  <c r="A42" i="4"/>
  <c r="A42" i="6"/>
  <c r="A43" i="5"/>
  <c r="A43" i="4"/>
  <c r="A43" i="6"/>
  <c r="A44" i="5"/>
  <c r="A44" i="4"/>
  <c r="A44" i="6"/>
  <c r="A45" i="5"/>
  <c r="A45" i="4"/>
  <c r="A45" i="6"/>
  <c r="A46" i="5"/>
  <c r="A46" i="4"/>
  <c r="A46" i="6"/>
  <c r="A47" i="5"/>
  <c r="A47" i="4"/>
  <c r="A47" i="6"/>
  <c r="A48" i="5"/>
  <c r="A48" i="4"/>
  <c r="A48" i="6"/>
  <c r="A49" i="5"/>
  <c r="A49" i="4"/>
  <c r="A49" i="6"/>
  <c r="A50" i="5"/>
  <c r="A50" i="4"/>
  <c r="A50" i="6"/>
  <c r="A51" i="5"/>
  <c r="A51" i="4"/>
  <c r="A51" i="6"/>
  <c r="A52" i="5"/>
  <c r="A52" i="4"/>
  <c r="A52" i="6"/>
  <c r="A53" i="5"/>
  <c r="A53" i="4"/>
  <c r="A53" i="6"/>
  <c r="A54" i="5"/>
  <c r="A54" i="4"/>
  <c r="A54" i="6"/>
  <c r="A55" i="5"/>
  <c r="A55" i="4"/>
  <c r="A56" i="5"/>
  <c r="A55" i="6"/>
  <c r="A56" i="4"/>
  <c r="A57" i="5"/>
  <c r="A56" i="6"/>
  <c r="A57" i="4"/>
  <c r="A58" i="5"/>
  <c r="A57" i="6"/>
  <c r="A58" i="4"/>
  <c r="A59" i="5"/>
  <c r="A58" i="6"/>
  <c r="A59" i="4"/>
  <c r="A60" i="5"/>
  <c r="A59" i="6"/>
  <c r="A60" i="4"/>
  <c r="A61" i="5"/>
  <c r="A60" i="6"/>
  <c r="A61" i="4"/>
  <c r="A62" i="5"/>
  <c r="A61" i="6"/>
  <c r="A62" i="4"/>
  <c r="A63" i="5"/>
  <c r="A62" i="6"/>
  <c r="A63" i="4"/>
  <c r="A64" i="5"/>
  <c r="A63" i="6"/>
  <c r="A64" i="4"/>
  <c r="A65" i="5"/>
  <c r="A64" i="6"/>
  <c r="A65" i="4"/>
  <c r="A66" i="5"/>
  <c r="A65" i="6"/>
  <c r="A66" i="4"/>
  <c r="A67" i="5"/>
  <c r="A66" i="6"/>
  <c r="A67" i="4"/>
  <c r="A68" i="5"/>
  <c r="A67" i="6"/>
  <c r="A68" i="4"/>
  <c r="A69" i="5"/>
  <c r="A68" i="6"/>
  <c r="A69" i="4"/>
  <c r="A70" i="5"/>
  <c r="A69" i="6"/>
  <c r="A70" i="4"/>
  <c r="A70" i="6"/>
  <c r="A71" i="4"/>
  <c r="A71" i="5"/>
  <c r="A71" i="6"/>
  <c r="A72" i="4"/>
  <c r="A72" i="5"/>
  <c r="A72" i="6"/>
  <c r="A73" i="4"/>
  <c r="A73" i="5"/>
  <c r="A73" i="6"/>
  <c r="A74" i="4"/>
  <c r="A74" i="5"/>
  <c r="A74" i="6"/>
  <c r="A75" i="4"/>
  <c r="A75" i="5"/>
  <c r="A75" i="6"/>
  <c r="A76" i="4"/>
  <c r="A76" i="5"/>
  <c r="A76" i="6"/>
  <c r="A77" i="4"/>
  <c r="A77" i="5"/>
  <c r="A77" i="6"/>
  <c r="A78" i="4"/>
  <c r="A78" i="5"/>
  <c r="A78" i="6"/>
  <c r="A79" i="4"/>
  <c r="A79" i="5"/>
  <c r="A79" i="6"/>
  <c r="A80" i="4"/>
  <c r="A80" i="5"/>
  <c r="A80" i="6"/>
  <c r="A81" i="4"/>
  <c r="A81" i="5"/>
  <c r="A81" i="6"/>
  <c r="A82" i="4"/>
  <c r="A82" i="5"/>
  <c r="A82" i="6"/>
  <c r="A83" i="4"/>
  <c r="A83" i="5"/>
  <c r="A83" i="6"/>
  <c r="A84" i="4"/>
  <c r="A84" i="5"/>
  <c r="A84" i="6"/>
  <c r="A85" i="4"/>
  <c r="A85" i="5"/>
  <c r="A85" i="6"/>
  <c r="A86" i="4"/>
  <c r="A86" i="5"/>
  <c r="A86" i="6"/>
  <c r="A87" i="4"/>
  <c r="A87" i="5"/>
  <c r="A87" i="6"/>
  <c r="A88" i="4"/>
  <c r="A88" i="5"/>
  <c r="A88" i="6"/>
  <c r="A89" i="4"/>
  <c r="A89" i="5"/>
  <c r="A89" i="6"/>
  <c r="A90" i="4"/>
  <c r="A90" i="5"/>
  <c r="A90" i="6"/>
  <c r="A91" i="4"/>
  <c r="A91" i="5"/>
  <c r="A91" i="6"/>
  <c r="A92" i="4"/>
  <c r="A92" i="5"/>
  <c r="A92" i="6"/>
  <c r="A93" i="4"/>
  <c r="A93" i="5"/>
  <c r="A93" i="6"/>
  <c r="A94" i="4"/>
  <c r="A94" i="5"/>
  <c r="A94" i="6"/>
  <c r="A95" i="4"/>
  <c r="A95" i="5"/>
  <c r="A95" i="6"/>
  <c r="A96" i="4"/>
  <c r="A96" i="5"/>
  <c r="A96" i="6"/>
  <c r="A97" i="4"/>
  <c r="A97" i="5"/>
  <c r="A97" i="6"/>
  <c r="A98" i="4"/>
  <c r="A98" i="5"/>
  <c r="A98" i="6"/>
  <c r="A99" i="4"/>
  <c r="A99" i="5"/>
  <c r="A99" i="6"/>
  <c r="A100" i="4"/>
  <c r="A100" i="5"/>
  <c r="A100" i="6"/>
  <c r="A101" i="4"/>
  <c r="A101" i="5"/>
  <c r="A101" i="6"/>
  <c r="A102" i="4"/>
  <c r="A102" i="5"/>
  <c r="A102" i="6"/>
  <c r="A103" i="5"/>
  <c r="A103" i="6"/>
  <c r="AG5" i="6"/>
  <c r="AG8" i="6"/>
  <c r="AI8" i="6"/>
  <c r="AK7" i="4"/>
  <c r="G9" i="5"/>
  <c r="H9" i="5"/>
  <c r="BD6" i="4"/>
  <c r="I7" i="5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BF20" i="4"/>
  <c r="BD43" i="4"/>
  <c r="BB43" i="4" s="1"/>
  <c r="BA43" i="4"/>
  <c r="AZ43" i="4" s="1"/>
  <c r="AY43" i="4" s="1"/>
  <c r="AX43" i="4" s="1"/>
  <c r="AW43" i="4" s="1"/>
  <c r="AV43" i="4" s="1"/>
  <c r="AU43" i="4" s="1"/>
  <c r="AT43" i="4" s="1"/>
  <c r="AS43" i="4" s="1"/>
  <c r="AR43" i="4" s="1"/>
  <c r="AQ43" i="4" s="1"/>
  <c r="AP43" i="4" s="1"/>
  <c r="AO43" i="4" s="1"/>
  <c r="AN43" i="4" s="1"/>
  <c r="AM43" i="4" s="1"/>
  <c r="AL43" i="4" s="1"/>
  <c r="BF43" i="4" s="1"/>
  <c r="BC43" i="4"/>
  <c r="BC6" i="4"/>
  <c r="BB6" i="4"/>
  <c r="I22" i="5"/>
  <c r="BD21" i="4"/>
  <c r="BB21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BF6" i="4"/>
  <c r="BD7" i="4"/>
  <c r="BB7" i="4"/>
  <c r="I8" i="5"/>
  <c r="AI5" i="6"/>
  <c r="BD9" i="4" l="1"/>
  <c r="BB9" i="4" s="1"/>
  <c r="I10" i="5"/>
  <c r="AI14" i="6"/>
  <c r="AK13" i="4" s="1"/>
  <c r="G15" i="5" s="1"/>
  <c r="AI11" i="6"/>
  <c r="AK10" i="4" s="1"/>
  <c r="G12" i="5" s="1"/>
  <c r="AI10" i="6"/>
  <c r="AK9" i="4" s="1"/>
  <c r="G11" i="5" s="1"/>
  <c r="H10" i="5"/>
  <c r="H11" i="5"/>
  <c r="H12" i="5"/>
  <c r="H13" i="5"/>
  <c r="H14" i="5"/>
  <c r="H15" i="5"/>
  <c r="H16" i="5"/>
  <c r="H17" i="5"/>
  <c r="H18" i="5"/>
  <c r="H19" i="5"/>
  <c r="AI6" i="6"/>
  <c r="AK5" i="4" s="1"/>
  <c r="G7" i="5" s="1"/>
  <c r="H7" i="5" s="1"/>
  <c r="H8" i="5"/>
  <c r="G104" i="5"/>
  <c r="G106" i="5"/>
  <c r="AG25" i="4"/>
  <c r="AI25" i="4" s="1"/>
  <c r="F27" i="5" s="1"/>
  <c r="I45" i="5"/>
  <c r="BD44" i="4"/>
  <c r="BB44" i="4" s="1"/>
  <c r="BD26" i="4"/>
  <c r="BB26" i="4" s="1"/>
  <c r="I27" i="5"/>
  <c r="I29" i="5"/>
  <c r="BD28" i="4"/>
  <c r="BB28" i="4" s="1"/>
  <c r="I28" i="5"/>
  <c r="BD27" i="4"/>
  <c r="BB27" i="4" s="1"/>
  <c r="I30" i="5"/>
  <c r="BD29" i="4"/>
  <c r="BB29" i="4" s="1"/>
  <c r="I31" i="5"/>
  <c r="BD30" i="4"/>
  <c r="BB30" i="4" s="1"/>
  <c r="I32" i="5"/>
  <c r="BD31" i="4"/>
  <c r="BB31" i="4" s="1"/>
  <c r="I33" i="5"/>
  <c r="BD32" i="4"/>
  <c r="BB32" i="4" s="1"/>
  <c r="I34" i="5"/>
  <c r="BD33" i="4"/>
  <c r="BB33" i="4" s="1"/>
  <c r="I35" i="5"/>
  <c r="BD34" i="4"/>
  <c r="BB34" i="4" s="1"/>
  <c r="I36" i="5"/>
  <c r="BD35" i="4"/>
  <c r="BB35" i="4" s="1"/>
  <c r="I37" i="5"/>
  <c r="BD36" i="4"/>
  <c r="BB36" i="4" s="1"/>
  <c r="I38" i="5"/>
  <c r="BD37" i="4"/>
  <c r="BB37" i="4" s="1"/>
  <c r="I39" i="5"/>
  <c r="BD38" i="4"/>
  <c r="BB38" i="4" s="1"/>
  <c r="I40" i="5"/>
  <c r="BD39" i="4"/>
  <c r="BB39" i="4" s="1"/>
  <c r="I41" i="5"/>
  <c r="BD40" i="4"/>
  <c r="BB40" i="4" s="1"/>
  <c r="I42" i="5"/>
  <c r="BD41" i="4"/>
  <c r="BB41" i="4" s="1"/>
  <c r="H27" i="5" l="1"/>
  <c r="F104" i="5"/>
  <c r="F106" i="5"/>
  <c r="H106" i="5" l="1"/>
  <c r="H104" i="5"/>
</calcChain>
</file>

<file path=xl/sharedStrings.xml><?xml version="1.0" encoding="utf-8"?>
<sst xmlns="http://schemas.openxmlformats.org/spreadsheetml/2006/main" count="532" uniqueCount="104">
  <si>
    <t>Date of Credit</t>
  </si>
  <si>
    <t>Date of Payment</t>
  </si>
  <si>
    <t>DD</t>
  </si>
  <si>
    <t>MM</t>
  </si>
  <si>
    <t>YYYY</t>
  </si>
  <si>
    <t>TDS</t>
  </si>
  <si>
    <t>194B</t>
  </si>
  <si>
    <t>194C</t>
  </si>
  <si>
    <t>194D</t>
  </si>
  <si>
    <t>194H</t>
  </si>
  <si>
    <t>194A</t>
  </si>
  <si>
    <t>PAN</t>
  </si>
  <si>
    <t>LEFT</t>
  </si>
  <si>
    <t>RIGHT</t>
  </si>
  <si>
    <t>DATE OF CREDIT</t>
  </si>
  <si>
    <t>DATE OF PAYMENT</t>
  </si>
  <si>
    <t/>
  </si>
  <si>
    <t>MONTH</t>
  </si>
  <si>
    <t>DUE DATE</t>
  </si>
  <si>
    <t>DAYS LATE</t>
  </si>
  <si>
    <t>194J</t>
  </si>
  <si>
    <t>Section</t>
  </si>
  <si>
    <t>Sr.</t>
  </si>
  <si>
    <t>Name</t>
  </si>
  <si>
    <t>TDS Report</t>
  </si>
  <si>
    <t>AIOPC1234D</t>
  </si>
  <si>
    <t xml:space="preserve">Interest </t>
  </si>
  <si>
    <t>II) the person who has deducted the tax but has not paid the TDS within due date.</t>
  </si>
  <si>
    <t>Rate of Interest</t>
  </si>
  <si>
    <t>Total Amount payable</t>
  </si>
  <si>
    <t>u/s 201(1A) @ 1%</t>
  </si>
  <si>
    <t>RATE(%)</t>
  </si>
  <si>
    <t xml:space="preserve">INSTRUCTIONS </t>
  </si>
  <si>
    <t xml:space="preserve">This sheet has been prepared w.r.t. the provisions applicable from 1st July 2010 onwards </t>
  </si>
  <si>
    <t>in this file, I have covered as much points regarding TDS as possible.</t>
  </si>
  <si>
    <t>in relation to deduction of tax at source and interest thereon.</t>
  </si>
  <si>
    <t xml:space="preserve"> </t>
  </si>
  <si>
    <t>YES</t>
  </si>
  <si>
    <t xml:space="preserve">You can edit the cells which are in YELLOW </t>
  </si>
  <si>
    <t>Anyone can filter the data according to section or assessee wise in "TDS Report" sheet</t>
  </si>
  <si>
    <t xml:space="preserve">i)  the person liable to deduct tax at source does not deduct tax within time; or </t>
  </si>
  <si>
    <t>No of months late</t>
  </si>
  <si>
    <t>No. of months late</t>
  </si>
  <si>
    <t>Payment Amount</t>
  </si>
  <si>
    <t>Date of actual deduction of Tax</t>
  </si>
  <si>
    <t>Section of TDS</t>
  </si>
  <si>
    <t>Sr. No.</t>
  </si>
  <si>
    <t>Sr. No</t>
  </si>
  <si>
    <t>Due Date</t>
  </si>
  <si>
    <t>Rate (%)</t>
  </si>
  <si>
    <t>If there is any misatake in preparing this sheet which I might not have looked into then please correct me if possible. I have tried my best to cover all the aspects regarding TDS and Interest relating thereto.</t>
  </si>
  <si>
    <t>Total</t>
  </si>
  <si>
    <t>When</t>
  </si>
  <si>
    <t>Interest under Sec. 201(1A) is payable -</t>
  </si>
  <si>
    <t>"INTEREST @1%" SHEET</t>
  </si>
  <si>
    <t>"INPUT SHEET"</t>
  </si>
  <si>
    <t>The cells which are in green are resultant figures.</t>
  </si>
  <si>
    <t xml:space="preserve">It is advised to all the users to not to edit formulas in this sheet. Otherwise it may produce wrong results. </t>
  </si>
  <si>
    <t>Whether the deductor fails to deduct the tax within time?</t>
  </si>
  <si>
    <t>Interest u/s 201(1A) @ 1%</t>
  </si>
  <si>
    <t>Abcd</t>
  </si>
  <si>
    <t>Rate</t>
  </si>
  <si>
    <t>194I RENT ON MACHINE</t>
  </si>
  <si>
    <t>194I RENT ON BUILDING</t>
  </si>
  <si>
    <t xml:space="preserve">Interest u/s 201(1A) @ 1.5% </t>
  </si>
  <si>
    <t>NO</t>
  </si>
  <si>
    <t>194I Rent on Machine</t>
  </si>
  <si>
    <t>194I Rent on Building</t>
  </si>
  <si>
    <t xml:space="preserve">INTEREST </t>
  </si>
  <si>
    <t>@ 1.5%</t>
  </si>
  <si>
    <t>@ 1% (if any)</t>
  </si>
  <si>
    <t>194 J</t>
  </si>
  <si>
    <t>Assessment Year</t>
  </si>
  <si>
    <r>
      <t xml:space="preserve">It is to be noted that the second and third sheet of this workbook is only for input purpose whereas as if you want a summarised report on TDS, Interest at 1% as well as 1.5%, and also Assessment Year wise, you can use the last sheet of this worksheet named </t>
    </r>
    <r>
      <rPr>
        <b/>
        <i/>
        <sz val="11"/>
        <color indexed="8"/>
        <rFont val="Calibri"/>
        <family val="2"/>
      </rPr>
      <t xml:space="preserve">"TDS Report" </t>
    </r>
    <r>
      <rPr>
        <sz val="11"/>
        <color indexed="8"/>
        <rFont val="Calibri"/>
        <family val="2"/>
      </rPr>
      <t>with use of filter.</t>
    </r>
  </si>
  <si>
    <t>Relevant Worksheet for data entry</t>
  </si>
  <si>
    <t>Date on which Tax was deductible</t>
  </si>
  <si>
    <t>It is to be noted that this workbook can only be used when the assessee has made payment in excess of the threshold limit described in sheet one named "Provisions"</t>
  </si>
  <si>
    <t>Section Code</t>
  </si>
  <si>
    <t>Nature of Payment</t>
  </si>
  <si>
    <t>Threshold limit to deduct tax</t>
  </si>
  <si>
    <t>In case recipient is Individual/HUF</t>
  </si>
  <si>
    <t>Section 194A</t>
  </si>
  <si>
    <t>Interest other than interest on securities</t>
  </si>
  <si>
    <t>Interest from Banking Company</t>
  </si>
  <si>
    <t>Section194C</t>
  </si>
  <si>
    <t>Payment to contractors or sub contractors</t>
  </si>
  <si>
    <t>Section194D</t>
  </si>
  <si>
    <t>Insurance Commission</t>
  </si>
  <si>
    <t>Section194H</t>
  </si>
  <si>
    <t>Payment of Commission or Brokerage</t>
  </si>
  <si>
    <t>Section194I</t>
  </si>
  <si>
    <t>Rs.5,000 p.a</t>
  </si>
  <si>
    <t>Rs.1,80,000 p.a</t>
  </si>
  <si>
    <t>Payment of Rent (Building)</t>
  </si>
  <si>
    <t>Payment of Rent (Machinery)</t>
  </si>
  <si>
    <t>Section 194J</t>
  </si>
  <si>
    <t>Payment of Professional or Technical services</t>
  </si>
  <si>
    <t>Rs.30,000</t>
  </si>
  <si>
    <t>Rs.10,000 p.a.</t>
  </si>
  <si>
    <t>Rs.20,000 p.a.</t>
  </si>
  <si>
    <t>If the recipient fails to mention his PAN then tax will be deducted at 20% on such amount.</t>
  </si>
  <si>
    <t>Rs.30,000 per single contract. Or Aggregate of Rs.75,000 during the financial year</t>
  </si>
  <si>
    <t>In case the recipient is other then Individual/HUF</t>
  </si>
  <si>
    <t>AIOPC2312M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</si>
</sst>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0;[Red]0"/>
  </numFmts>
  <fonts count="27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6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Calibri"/>
      <family val="2"/>
    </font>
    <font>
      <b/>
      <sz val="12"/>
      <color theme="1"/>
      <name val="Terminal"/>
      <family val="3"/>
      <charset val="255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1"/>
      <color rgb="FFFF0000"/>
      <name val="Arial Rounded MT Bold"/>
      <family val="2"/>
    </font>
    <font>
      <b/>
      <i/>
      <sz val="11"/>
      <color rgb="FFFFFF00"/>
      <name val="Arial Rounded MT Bold"/>
      <family val="2"/>
    </font>
    <font>
      <b/>
      <sz val="11.5"/>
      <color theme="1"/>
      <name val="Calibri"/>
      <family val="2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2FD7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 applyNumberFormat="1"/>
    <xf numFmtId="0" fontId="7" fillId="0" borderId="0" xfId="0" applyFont="1" applyAlignment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 applyAlignment="1" applyProtection="1">
      <alignment horizontal="left"/>
      <protection hidden="1"/>
    </xf>
    <xf numFmtId="3" fontId="0" fillId="0" borderId="0" xfId="0" applyNumberFormat="1" applyFont="1" applyBorder="1" applyProtection="1">
      <protection locked="0" hidden="1"/>
    </xf>
    <xf numFmtId="1" fontId="0" fillId="0" borderId="0" xfId="0" applyNumberFormat="1" applyFont="1" applyBorder="1" applyProtection="1">
      <protection locked="0" hidden="1"/>
    </xf>
    <xf numFmtId="0" fontId="0" fillId="0" borderId="0" xfId="0" applyNumberFormat="1" applyFont="1" applyFill="1" applyBorder="1" applyProtection="1">
      <protection hidden="1"/>
    </xf>
    <xf numFmtId="3" fontId="0" fillId="0" borderId="0" xfId="0" applyNumberFormat="1" applyFont="1" applyFill="1" applyBorder="1" applyProtection="1">
      <protection locked="0" hidden="1"/>
    </xf>
    <xf numFmtId="1" fontId="0" fillId="0" borderId="0" xfId="0" applyNumberFormat="1" applyFont="1" applyFill="1" applyBorder="1" applyProtection="1">
      <protection hidden="1"/>
    </xf>
    <xf numFmtId="1" fontId="0" fillId="0" borderId="0" xfId="0" applyNumberFormat="1" applyFont="1" applyFill="1" applyBorder="1" applyProtection="1">
      <protection locked="0" hidden="1"/>
    </xf>
    <xf numFmtId="164" fontId="0" fillId="0" borderId="0" xfId="0" applyNumberFormat="1" applyFont="1" applyFill="1" applyBorder="1" applyProtection="1">
      <protection hidden="1"/>
    </xf>
    <xf numFmtId="0" fontId="0" fillId="0" borderId="0" xfId="0" applyNumberFormat="1" applyFont="1" applyBorder="1" applyProtection="1">
      <protection hidden="1"/>
    </xf>
    <xf numFmtId="1" fontId="0" fillId="0" borderId="0" xfId="0" applyNumberFormat="1" applyFont="1" applyBorder="1" applyProtection="1">
      <protection hidden="1"/>
    </xf>
    <xf numFmtId="164" fontId="0" fillId="0" borderId="0" xfId="0" applyNumberFormat="1" applyFont="1" applyBorder="1" applyProtection="1">
      <protection hidden="1"/>
    </xf>
    <xf numFmtId="166" fontId="0" fillId="0" borderId="0" xfId="0" applyNumberFormat="1" applyFont="1" applyBorder="1" applyProtection="1">
      <protection hidden="1"/>
    </xf>
    <xf numFmtId="0" fontId="0" fillId="0" borderId="0" xfId="0" applyFont="1" applyBorder="1" applyAlignment="1" applyProtection="1">
      <alignment horizontal="center"/>
      <protection hidden="1"/>
    </xf>
    <xf numFmtId="165" fontId="4" fillId="0" borderId="0" xfId="1" applyNumberFormat="1" applyFont="1" applyBorder="1" applyProtection="1">
      <protection hidden="1"/>
    </xf>
    <xf numFmtId="165" fontId="0" fillId="0" borderId="0" xfId="0" applyNumberFormat="1" applyFont="1" applyBorder="1" applyProtection="1">
      <protection hidden="1"/>
    </xf>
    <xf numFmtId="3" fontId="0" fillId="0" borderId="0" xfId="0" applyNumberFormat="1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0" borderId="1" xfId="0" applyFont="1" applyBorder="1" applyProtection="1">
      <protection hidden="1"/>
    </xf>
    <xf numFmtId="164" fontId="0" fillId="0" borderId="1" xfId="0" applyNumberFormat="1" applyFont="1" applyFill="1" applyBorder="1" applyProtection="1">
      <protection hidden="1"/>
    </xf>
    <xf numFmtId="0" fontId="0" fillId="0" borderId="1" xfId="0" applyNumberFormat="1" applyFont="1" applyBorder="1" applyProtection="1">
      <protection hidden="1"/>
    </xf>
    <xf numFmtId="1" fontId="0" fillId="0" borderId="1" xfId="0" applyNumberFormat="1" applyFont="1" applyBorder="1" applyProtection="1">
      <protection hidden="1"/>
    </xf>
    <xf numFmtId="0" fontId="0" fillId="0" borderId="1" xfId="0" applyNumberFormat="1" applyFont="1" applyFill="1" applyBorder="1" applyProtection="1">
      <protection hidden="1"/>
    </xf>
    <xf numFmtId="165" fontId="8" fillId="0" borderId="0" xfId="1" applyNumberFormat="1" applyFont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0" xfId="0" applyFont="1" applyFill="1" applyBorder="1"/>
    <xf numFmtId="0" fontId="0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left" vertical="center" wrapText="1"/>
      <protection hidden="1"/>
    </xf>
    <xf numFmtId="14" fontId="0" fillId="0" borderId="0" xfId="0" applyNumberFormat="1" applyFont="1" applyBorder="1" applyProtection="1">
      <protection locked="0" hidden="1"/>
    </xf>
    <xf numFmtId="0" fontId="0" fillId="0" borderId="0" xfId="0" applyFont="1" applyBorder="1" applyProtection="1">
      <protection hidden="1"/>
    </xf>
    <xf numFmtId="0" fontId="0" fillId="0" borderId="1" xfId="0" applyFont="1" applyBorder="1" applyAlignment="1" applyProtection="1">
      <alignment horizontal="right"/>
      <protection hidden="1"/>
    </xf>
    <xf numFmtId="0" fontId="0" fillId="0" borderId="0" xfId="0" applyFont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14" fontId="0" fillId="0" borderId="1" xfId="0" applyNumberFormat="1" applyFont="1" applyBorder="1" applyAlignment="1" applyProtection="1">
      <alignment horizontal="right"/>
      <protection hidden="1"/>
    </xf>
    <xf numFmtId="0" fontId="0" fillId="2" borderId="1" xfId="0" applyFont="1" applyFill="1" applyBorder="1" applyProtection="1">
      <protection locked="0" hidden="1"/>
    </xf>
    <xf numFmtId="3" fontId="0" fillId="2" borderId="1" xfId="0" applyNumberFormat="1" applyFont="1" applyFill="1" applyBorder="1" applyProtection="1">
      <protection locked="0" hidden="1"/>
    </xf>
    <xf numFmtId="0" fontId="0" fillId="2" borderId="1" xfId="0" applyFont="1" applyFill="1" applyBorder="1" applyAlignment="1" applyProtection="1">
      <alignment horizontal="right"/>
      <protection locked="0" hidden="1"/>
    </xf>
    <xf numFmtId="14" fontId="0" fillId="0" borderId="0" xfId="0" applyNumberFormat="1" applyFont="1" applyBorder="1" applyAlignment="1" applyProtection="1">
      <alignment horizontal="right"/>
      <protection locked="0" hidden="1"/>
    </xf>
    <xf numFmtId="0" fontId="9" fillId="3" borderId="1" xfId="0" applyFont="1" applyFill="1" applyBorder="1" applyProtection="1">
      <protection hidden="1"/>
    </xf>
    <xf numFmtId="0" fontId="9" fillId="3" borderId="2" xfId="0" applyFont="1" applyFill="1" applyBorder="1" applyProtection="1"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0" fillId="4" borderId="1" xfId="0" applyFont="1" applyFill="1" applyBorder="1" applyAlignment="1" applyProtection="1">
      <alignment horizontal="right"/>
      <protection hidden="1"/>
    </xf>
    <xf numFmtId="0" fontId="9" fillId="3" borderId="5" xfId="0" applyFont="1" applyFill="1" applyBorder="1" applyProtection="1">
      <protection hidden="1"/>
    </xf>
    <xf numFmtId="0" fontId="11" fillId="3" borderId="5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vertical="center" wrapText="1"/>
      <protection hidden="1"/>
    </xf>
    <xf numFmtId="0" fontId="11" fillId="3" borderId="4" xfId="0" applyFont="1" applyFill="1" applyBorder="1" applyAlignment="1" applyProtection="1">
      <alignment vertical="center" wrapText="1"/>
      <protection hidden="1"/>
    </xf>
    <xf numFmtId="3" fontId="0" fillId="4" borderId="1" xfId="0" applyNumberFormat="1" applyFont="1" applyFill="1" applyBorder="1" applyProtection="1">
      <protection hidden="1"/>
    </xf>
    <xf numFmtId="1" fontId="0" fillId="4" borderId="1" xfId="0" applyNumberFormat="1" applyFont="1" applyFill="1" applyBorder="1" applyProtection="1">
      <protection hidden="1"/>
    </xf>
    <xf numFmtId="3" fontId="0" fillId="4" borderId="1" xfId="0" applyNumberFormat="1" applyFont="1" applyFill="1" applyBorder="1" applyAlignment="1" applyProtection="1">
      <alignment horizontal="right"/>
      <protection hidden="1"/>
    </xf>
    <xf numFmtId="0" fontId="0" fillId="5" borderId="1" xfId="0" applyFont="1" applyFill="1" applyBorder="1" applyAlignment="1" applyProtection="1">
      <alignment horizontal="center"/>
      <protection hidden="1"/>
    </xf>
    <xf numFmtId="164" fontId="0" fillId="5" borderId="1" xfId="0" applyNumberFormat="1" applyFont="1" applyFill="1" applyBorder="1" applyProtection="1">
      <protection hidden="1"/>
    </xf>
    <xf numFmtId="3" fontId="0" fillId="5" borderId="1" xfId="0" applyNumberFormat="1" applyFont="1" applyFill="1" applyBorder="1" applyProtection="1">
      <protection hidden="1"/>
    </xf>
    <xf numFmtId="14" fontId="0" fillId="5" borderId="1" xfId="0" applyNumberFormat="1" applyFont="1" applyFill="1" applyBorder="1" applyProtection="1">
      <protection locked="0" hidden="1"/>
    </xf>
    <xf numFmtId="165" fontId="0" fillId="6" borderId="1" xfId="0" applyNumberFormat="1" applyFont="1" applyFill="1" applyBorder="1" applyProtection="1">
      <protection hidden="1"/>
    </xf>
    <xf numFmtId="3" fontId="0" fillId="6" borderId="1" xfId="0" applyNumberFormat="1" applyFont="1" applyFill="1" applyBorder="1" applyProtection="1">
      <protection hidden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4" borderId="1" xfId="0" applyFont="1" applyFill="1" applyBorder="1" applyAlignment="1" applyProtection="1">
      <alignment horizontal="left"/>
      <protection hidden="1"/>
    </xf>
    <xf numFmtId="0" fontId="6" fillId="0" borderId="0" xfId="0" applyNumberFormat="1" applyFont="1"/>
    <xf numFmtId="0" fontId="12" fillId="7" borderId="0" xfId="0" applyFont="1" applyFill="1" applyBorder="1"/>
    <xf numFmtId="0" fontId="0" fillId="0" borderId="0" xfId="0" applyFill="1"/>
    <xf numFmtId="0" fontId="0" fillId="7" borderId="7" xfId="0" applyFill="1" applyBorder="1"/>
    <xf numFmtId="0" fontId="0" fillId="7" borderId="8" xfId="0" applyFill="1" applyBorder="1"/>
    <xf numFmtId="0" fontId="13" fillId="7" borderId="0" xfId="0" applyFont="1" applyFill="1" applyBorder="1" applyAlignment="1">
      <alignment horizontal="center"/>
    </xf>
    <xf numFmtId="0" fontId="7" fillId="7" borderId="0" xfId="0" applyFont="1" applyFill="1" applyBorder="1" applyAlignment="1"/>
    <xf numFmtId="0" fontId="7" fillId="7" borderId="9" xfId="0" applyFont="1" applyFill="1" applyBorder="1" applyAlignment="1"/>
    <xf numFmtId="0" fontId="14" fillId="7" borderId="0" xfId="0" applyFont="1" applyFill="1" applyBorder="1"/>
    <xf numFmtId="0" fontId="0" fillId="7" borderId="0" xfId="0" applyFill="1" applyBorder="1"/>
    <xf numFmtId="0" fontId="0" fillId="7" borderId="9" xfId="0" applyFill="1" applyBorder="1"/>
    <xf numFmtId="0" fontId="0" fillId="7" borderId="8" xfId="0" applyFill="1" applyBorder="1" applyAlignment="1">
      <alignment vertical="top"/>
    </xf>
    <xf numFmtId="0" fontId="0" fillId="7" borderId="10" xfId="0" applyFill="1" applyBorder="1" applyAlignment="1">
      <alignment vertical="top"/>
    </xf>
    <xf numFmtId="0" fontId="0" fillId="8" borderId="1" xfId="0" applyFill="1" applyBorder="1" applyProtection="1"/>
    <xf numFmtId="0" fontId="0" fillId="8" borderId="1" xfId="0" applyNumberFormat="1" applyFill="1" applyBorder="1" applyProtection="1"/>
    <xf numFmtId="3" fontId="0" fillId="8" borderId="1" xfId="0" applyNumberFormat="1" applyFill="1" applyBorder="1" applyProtection="1"/>
    <xf numFmtId="3" fontId="0" fillId="8" borderId="2" xfId="0" applyNumberFormat="1" applyFill="1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12" xfId="0" applyNumberFormat="1" applyBorder="1" applyProtection="1"/>
    <xf numFmtId="0" fontId="0" fillId="0" borderId="13" xfId="0" applyBorder="1" applyProtection="1"/>
    <xf numFmtId="0" fontId="0" fillId="0" borderId="2" xfId="0" applyBorder="1" applyProtection="1"/>
    <xf numFmtId="0" fontId="0" fillId="0" borderId="5" xfId="0" applyBorder="1" applyProtection="1"/>
    <xf numFmtId="0" fontId="15" fillId="0" borderId="5" xfId="0" applyNumberFormat="1" applyFont="1" applyBorder="1" applyProtection="1"/>
    <xf numFmtId="0" fontId="16" fillId="0" borderId="14" xfId="0" applyFont="1" applyBorder="1" applyProtection="1"/>
    <xf numFmtId="0" fontId="16" fillId="0" borderId="1" xfId="0" applyFont="1" applyBorder="1" applyProtection="1"/>
    <xf numFmtId="0" fontId="9" fillId="3" borderId="1" xfId="0" applyFont="1" applyFill="1" applyBorder="1" applyAlignment="1" applyProtection="1">
      <alignment vertical="center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165" fontId="4" fillId="2" borderId="1" xfId="1" applyNumberFormat="1" applyFont="1" applyFill="1" applyBorder="1" applyProtection="1">
      <protection locked="0" hidden="1"/>
    </xf>
    <xf numFmtId="1" fontId="0" fillId="6" borderId="1" xfId="0" applyNumberFormat="1" applyFont="1" applyFill="1" applyBorder="1" applyProtection="1">
      <protection hidden="1"/>
    </xf>
    <xf numFmtId="0" fontId="6" fillId="0" borderId="0" xfId="0" applyFont="1"/>
    <xf numFmtId="0" fontId="11" fillId="5" borderId="1" xfId="0" applyFont="1" applyFill="1" applyBorder="1" applyAlignment="1" applyProtection="1">
      <alignment wrapText="1"/>
      <protection locked="0" hidden="1"/>
    </xf>
    <xf numFmtId="0" fontId="0" fillId="0" borderId="0" xfId="0" applyBorder="1" applyAlignment="1" applyProtection="1">
      <alignment horizontal="left" vertical="top"/>
      <protection hidden="1"/>
    </xf>
    <xf numFmtId="0" fontId="0" fillId="5" borderId="1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1" fillId="4" borderId="1" xfId="0" applyFont="1" applyFill="1" applyBorder="1" applyAlignment="1" applyProtection="1">
      <alignment horizontal="left" wrapText="1"/>
      <protection hidden="1"/>
    </xf>
    <xf numFmtId="0" fontId="0" fillId="8" borderId="4" xfId="0" applyFill="1" applyBorder="1" applyProtection="1"/>
    <xf numFmtId="0" fontId="0" fillId="8" borderId="4" xfId="0" applyNumberFormat="1" applyFill="1" applyBorder="1" applyProtection="1"/>
    <xf numFmtId="3" fontId="0" fillId="8" borderId="4" xfId="0" applyNumberFormat="1" applyFill="1" applyBorder="1" applyProtection="1"/>
    <xf numFmtId="3" fontId="0" fillId="8" borderId="15" xfId="0" applyNumberFormat="1" applyFill="1" applyBorder="1" applyProtection="1"/>
    <xf numFmtId="0" fontId="6" fillId="9" borderId="4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 applyProtection="1">
      <alignment wrapText="1"/>
    </xf>
    <xf numFmtId="0" fontId="17" fillId="8" borderId="1" xfId="0" applyFont="1" applyFill="1" applyBorder="1" applyProtection="1"/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14" fontId="5" fillId="0" borderId="0" xfId="0" applyNumberFormat="1" applyFont="1" applyProtection="1"/>
    <xf numFmtId="14" fontId="5" fillId="0" borderId="0" xfId="0" applyNumberFormat="1" applyFont="1" applyProtection="1">
      <protection hidden="1"/>
    </xf>
    <xf numFmtId="3" fontId="6" fillId="5" borderId="1" xfId="0" applyNumberFormat="1" applyFont="1" applyFill="1" applyBorder="1" applyProtection="1">
      <protection hidden="1"/>
    </xf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vertical="center" wrapText="1"/>
      <protection hidden="1"/>
    </xf>
    <xf numFmtId="1" fontId="0" fillId="2" borderId="1" xfId="0" applyNumberFormat="1" applyFont="1" applyFill="1" applyBorder="1" applyProtection="1">
      <protection locked="0" hidden="1"/>
    </xf>
    <xf numFmtId="14" fontId="6" fillId="5" borderId="1" xfId="0" applyNumberFormat="1" applyFont="1" applyFill="1" applyBorder="1" applyProtection="1">
      <protection hidden="1"/>
    </xf>
    <xf numFmtId="0" fontId="0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9" fillId="0" borderId="1" xfId="0" applyFont="1" applyBorder="1" applyAlignment="1">
      <alignment vertical="center" wrapText="1"/>
    </xf>
    <xf numFmtId="9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Font="1" applyBorder="1"/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vertical="top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9" fontId="19" fillId="0" borderId="3" xfId="0" applyNumberFormat="1" applyFont="1" applyBorder="1" applyAlignment="1">
      <alignment horizontal="center" vertical="center" wrapText="1"/>
    </xf>
    <xf numFmtId="9" fontId="19" fillId="0" borderId="4" xfId="0" applyNumberFormat="1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2" fillId="7" borderId="17" xfId="0" applyFont="1" applyFill="1" applyBorder="1" applyAlignment="1">
      <alignment horizontal="left" vertical="center" wrapText="1"/>
    </xf>
    <xf numFmtId="0" fontId="12" fillId="7" borderId="18" xfId="0" applyFont="1" applyFill="1" applyBorder="1" applyAlignment="1">
      <alignment horizontal="left" vertical="center" wrapText="1"/>
    </xf>
    <xf numFmtId="0" fontId="24" fillId="7" borderId="19" xfId="0" applyFont="1" applyFill="1" applyBorder="1" applyAlignment="1">
      <alignment horizontal="center"/>
    </xf>
    <xf numFmtId="0" fontId="24" fillId="7" borderId="20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wrapText="1"/>
    </xf>
    <xf numFmtId="0" fontId="25" fillId="7" borderId="21" xfId="0" applyFont="1" applyFill="1" applyBorder="1" applyAlignment="1">
      <alignment horizontal="center" wrapText="1"/>
    </xf>
    <xf numFmtId="0" fontId="12" fillId="7" borderId="0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wrapText="1"/>
    </xf>
    <xf numFmtId="0" fontId="12" fillId="7" borderId="5" xfId="0" applyFont="1" applyFill="1" applyBorder="1" applyAlignment="1">
      <alignment horizontal="left" wrapText="1"/>
    </xf>
    <xf numFmtId="0" fontId="12" fillId="7" borderId="14" xfId="0" applyFont="1" applyFill="1" applyBorder="1" applyAlignment="1">
      <alignment horizontal="left" wrapText="1"/>
    </xf>
    <xf numFmtId="0" fontId="23" fillId="7" borderId="2" xfId="0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10" fontId="12" fillId="7" borderId="2" xfId="0" applyNumberFormat="1" applyFont="1" applyFill="1" applyBorder="1" applyAlignment="1">
      <alignment horizontal="center"/>
    </xf>
    <xf numFmtId="0" fontId="12" fillId="7" borderId="14" xfId="0" applyFont="1" applyFill="1" applyBorder="1" applyAlignment="1">
      <alignment horizontal="center"/>
    </xf>
    <xf numFmtId="0" fontId="22" fillId="10" borderId="0" xfId="0" applyFont="1" applyFill="1" applyBorder="1" applyAlignment="1">
      <alignment horizontal="left" vertical="top" wrapText="1"/>
    </xf>
    <xf numFmtId="0" fontId="22" fillId="10" borderId="9" xfId="0" applyFont="1" applyFill="1" applyBorder="1" applyAlignment="1">
      <alignment horizontal="left" vertical="top" wrapText="1"/>
    </xf>
    <xf numFmtId="9" fontId="12" fillId="7" borderId="2" xfId="0" applyNumberFormat="1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1" fillId="3" borderId="5" xfId="0" applyFont="1" applyFill="1" applyBorder="1" applyAlignment="1" applyProtection="1">
      <alignment horizontal="center" vertical="center" wrapText="1"/>
      <protection hidden="1"/>
    </xf>
    <xf numFmtId="0" fontId="11" fillId="3" borderId="14" xfId="0" applyFont="1" applyFill="1" applyBorder="1" applyAlignment="1" applyProtection="1">
      <alignment horizontal="center" vertical="center" wrapText="1"/>
      <protection hidden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9" borderId="3" xfId="0" applyNumberFormat="1" applyFont="1" applyFill="1" applyBorder="1" applyAlignment="1">
      <alignment horizontal="center" vertical="center" wrapText="1"/>
    </xf>
    <xf numFmtId="0" fontId="6" fillId="9" borderId="4" xfId="0" applyNumberFormat="1" applyFont="1" applyFill="1" applyBorder="1" applyAlignment="1">
      <alignment horizontal="center" vertical="center" wrapText="1"/>
    </xf>
    <xf numFmtId="0" fontId="26" fillId="11" borderId="0" xfId="0" applyFont="1" applyFill="1" applyAlignment="1">
      <alignment horizontal="center" wrapText="1"/>
    </xf>
    <xf numFmtId="0" fontId="6" fillId="9" borderId="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3" xfId="0" applyNumberFormat="1" applyFont="1" applyFill="1" applyBorder="1" applyAlignment="1">
      <alignment horizontal="center" vertical="center"/>
    </xf>
    <xf numFmtId="0" fontId="6" fillId="9" borderId="4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4" workbookViewId="0">
      <selection activeCell="B14" sqref="B14"/>
    </sheetView>
  </sheetViews>
  <sheetFormatPr defaultRowHeight="15" x14ac:dyDescent="0.25"/>
  <cols>
    <col min="1" max="1" width="14.28515625" style="135" customWidth="1"/>
    <col min="2" max="2" width="23.28515625" style="135" customWidth="1"/>
    <col min="3" max="3" width="30.140625" style="135" customWidth="1"/>
    <col min="4" max="4" width="17.28515625" style="135" customWidth="1"/>
    <col min="5" max="5" width="22.85546875" style="135" customWidth="1"/>
    <col min="6" max="10" width="9.140625" style="135"/>
    <col min="11" max="11" width="2" style="135" customWidth="1"/>
    <col min="12" max="16384" width="9.140625" style="135"/>
  </cols>
  <sheetData>
    <row r="1" spans="1:5" x14ac:dyDescent="0.25">
      <c r="A1" s="130"/>
      <c r="B1" s="130"/>
      <c r="C1" s="130"/>
      <c r="D1" s="130"/>
      <c r="E1" s="130"/>
    </row>
    <row r="2" spans="1:5" x14ac:dyDescent="0.25">
      <c r="A2" s="130"/>
      <c r="B2" s="130"/>
      <c r="C2" s="130"/>
      <c r="D2" s="130"/>
      <c r="E2" s="130"/>
    </row>
    <row r="3" spans="1:5" ht="57.75" customHeight="1" x14ac:dyDescent="0.25">
      <c r="A3" s="134" t="s">
        <v>77</v>
      </c>
      <c r="B3" s="134" t="s">
        <v>78</v>
      </c>
      <c r="C3" s="134" t="s">
        <v>79</v>
      </c>
      <c r="D3" s="137" t="s">
        <v>80</v>
      </c>
      <c r="E3" s="137" t="s">
        <v>102</v>
      </c>
    </row>
    <row r="4" spans="1:5" ht="36.75" customHeight="1" x14ac:dyDescent="0.25">
      <c r="A4" s="141" t="s">
        <v>81</v>
      </c>
      <c r="B4" s="132" t="s">
        <v>82</v>
      </c>
      <c r="C4" s="146" t="s">
        <v>98</v>
      </c>
      <c r="D4" s="133">
        <v>0.1</v>
      </c>
      <c r="E4" s="133">
        <v>0.2</v>
      </c>
    </row>
    <row r="5" spans="1:5" ht="32.25" customHeight="1" x14ac:dyDescent="0.25">
      <c r="A5" s="142"/>
      <c r="B5" s="132" t="s">
        <v>83</v>
      </c>
      <c r="C5" s="146"/>
      <c r="D5" s="133">
        <v>0.1</v>
      </c>
      <c r="E5" s="133">
        <v>0.2</v>
      </c>
    </row>
    <row r="6" spans="1:5" ht="38.25" customHeight="1" x14ac:dyDescent="0.25">
      <c r="A6" s="143" t="s">
        <v>84</v>
      </c>
      <c r="B6" s="143" t="s">
        <v>85</v>
      </c>
      <c r="C6" s="143" t="s">
        <v>101</v>
      </c>
      <c r="D6" s="147">
        <v>0.01</v>
      </c>
      <c r="E6" s="147">
        <v>0.02</v>
      </c>
    </row>
    <row r="7" spans="1:5" x14ac:dyDescent="0.25">
      <c r="A7" s="144"/>
      <c r="B7" s="144"/>
      <c r="C7" s="144"/>
      <c r="D7" s="148"/>
      <c r="E7" s="148"/>
    </row>
    <row r="8" spans="1:5" ht="30" customHeight="1" x14ac:dyDescent="0.25">
      <c r="A8" s="136" t="s">
        <v>86</v>
      </c>
      <c r="B8" s="132" t="s">
        <v>87</v>
      </c>
      <c r="C8" s="136" t="s">
        <v>99</v>
      </c>
      <c r="D8" s="133">
        <v>0.1</v>
      </c>
      <c r="E8" s="133">
        <v>0.1</v>
      </c>
    </row>
    <row r="9" spans="1:5" ht="38.25" x14ac:dyDescent="0.25">
      <c r="A9" s="136" t="s">
        <v>88</v>
      </c>
      <c r="B9" s="132" t="s">
        <v>89</v>
      </c>
      <c r="C9" s="136" t="s">
        <v>91</v>
      </c>
      <c r="D9" s="133">
        <v>0.1</v>
      </c>
      <c r="E9" s="133">
        <v>0.1</v>
      </c>
    </row>
    <row r="10" spans="1:5" ht="25.5" customHeight="1" x14ac:dyDescent="0.25">
      <c r="A10" s="149" t="s">
        <v>90</v>
      </c>
      <c r="B10" s="143" t="s">
        <v>93</v>
      </c>
      <c r="C10" s="143" t="s">
        <v>92</v>
      </c>
      <c r="D10" s="147">
        <v>0.1</v>
      </c>
      <c r="E10" s="147">
        <v>0.1</v>
      </c>
    </row>
    <row r="11" spans="1:5" ht="8.25" customHeight="1" x14ac:dyDescent="0.25">
      <c r="A11" s="150"/>
      <c r="B11" s="144"/>
      <c r="C11" s="145"/>
      <c r="D11" s="148"/>
      <c r="E11" s="148"/>
    </row>
    <row r="12" spans="1:5" ht="28.5" customHeight="1" x14ac:dyDescent="0.25">
      <c r="A12" s="140" t="s">
        <v>90</v>
      </c>
      <c r="B12" s="132" t="s">
        <v>94</v>
      </c>
      <c r="C12" s="144"/>
      <c r="D12" s="133">
        <v>0.02</v>
      </c>
      <c r="E12" s="133">
        <v>0.02</v>
      </c>
    </row>
    <row r="13" spans="1:5" ht="38.25" x14ac:dyDescent="0.25">
      <c r="A13" s="136" t="s">
        <v>95</v>
      </c>
      <c r="B13" s="132" t="s">
        <v>96</v>
      </c>
      <c r="C13" s="136" t="s">
        <v>97</v>
      </c>
      <c r="D13" s="133">
        <v>0.1</v>
      </c>
      <c r="E13" s="133">
        <v>0.1</v>
      </c>
    </row>
    <row r="14" spans="1:5" x14ac:dyDescent="0.25">
      <c r="A14" s="131"/>
      <c r="B14" s="131"/>
      <c r="C14" s="131"/>
      <c r="D14" s="131"/>
      <c r="E14" s="131"/>
    </row>
    <row r="15" spans="1:5" x14ac:dyDescent="0.25">
      <c r="A15" s="138" t="s">
        <v>100</v>
      </c>
      <c r="B15" s="139"/>
      <c r="C15" s="139"/>
      <c r="D15" s="139"/>
      <c r="E15" s="130"/>
    </row>
    <row r="18" ht="6" customHeight="1" x14ac:dyDescent="0.25"/>
    <row r="19" ht="2.25" customHeight="1" x14ac:dyDescent="0.25"/>
  </sheetData>
  <sheetProtection password="B250" sheet="1"/>
  <mergeCells count="12">
    <mergeCell ref="D6:D7"/>
    <mergeCell ref="E6:E7"/>
    <mergeCell ref="A10:A11"/>
    <mergeCell ref="B10:B11"/>
    <mergeCell ref="D10:D11"/>
    <mergeCell ref="E10:E11"/>
    <mergeCell ref="A4:A5"/>
    <mergeCell ref="B6:B7"/>
    <mergeCell ref="A6:A7"/>
    <mergeCell ref="C10:C12"/>
    <mergeCell ref="C4:C5"/>
    <mergeCell ref="C6:C7"/>
  </mergeCells>
  <pageMargins left="0.45" right="0.45" top="0.5" bottom="0.5" header="0.05" footer="0.0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zoomScaleNormal="100" workbookViewId="0">
      <selection activeCell="C14" sqref="C14:L14"/>
    </sheetView>
  </sheetViews>
  <sheetFormatPr defaultRowHeight="15" x14ac:dyDescent="0.25"/>
  <cols>
    <col min="1" max="1" width="0.5703125" customWidth="1"/>
    <col min="2" max="3" width="3.28515625" customWidth="1"/>
    <col min="8" max="8" width="8.7109375" customWidth="1"/>
    <col min="9" max="9" width="6.28515625" hidden="1" customWidth="1"/>
    <col min="10" max="10" width="9.85546875" hidden="1" customWidth="1"/>
    <col min="12" max="12" width="2.7109375" customWidth="1"/>
    <col min="14" max="14" width="10.7109375" customWidth="1"/>
  </cols>
  <sheetData>
    <row r="1" spans="2:15" ht="15.75" thickBot="1" x14ac:dyDescent="0.3"/>
    <row r="2" spans="2:15" ht="24.75" customHeight="1" x14ac:dyDescent="0.3">
      <c r="B2" s="78"/>
      <c r="C2" s="153" t="s">
        <v>32</v>
      </c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2"/>
    </row>
    <row r="3" spans="2:15" ht="16.5" x14ac:dyDescent="0.3"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  <c r="N3" s="82"/>
      <c r="O3" s="2"/>
    </row>
    <row r="4" spans="2:15" ht="18" customHeight="1" x14ac:dyDescent="0.25">
      <c r="B4" s="79">
        <v>1</v>
      </c>
      <c r="C4" s="83" t="s">
        <v>38</v>
      </c>
      <c r="D4" s="76"/>
      <c r="E4" s="76"/>
      <c r="F4" s="76"/>
      <c r="G4" s="76"/>
      <c r="H4" s="76"/>
      <c r="I4" s="76"/>
      <c r="J4" s="76"/>
      <c r="K4" s="76"/>
      <c r="L4" s="76"/>
      <c r="M4" s="84"/>
      <c r="N4" s="85"/>
    </row>
    <row r="5" spans="2:15" ht="18" customHeight="1" x14ac:dyDescent="0.25">
      <c r="B5" s="79">
        <v>2</v>
      </c>
      <c r="C5" s="76" t="s">
        <v>33</v>
      </c>
      <c r="D5" s="76"/>
      <c r="E5" s="76"/>
      <c r="F5" s="76"/>
      <c r="G5" s="76"/>
      <c r="H5" s="76"/>
      <c r="I5" s="76"/>
      <c r="J5" s="76"/>
      <c r="K5" s="76"/>
      <c r="L5" s="76"/>
      <c r="M5" s="84"/>
      <c r="N5" s="85"/>
    </row>
    <row r="6" spans="2:15" ht="18" customHeight="1" x14ac:dyDescent="0.25">
      <c r="B6" s="79"/>
      <c r="C6" s="76" t="s">
        <v>35</v>
      </c>
      <c r="D6" s="76"/>
      <c r="E6" s="76"/>
      <c r="F6" s="76"/>
      <c r="G6" s="76"/>
      <c r="H6" s="76"/>
      <c r="I6" s="76"/>
      <c r="J6" s="76"/>
      <c r="K6" s="76"/>
      <c r="L6" s="76"/>
      <c r="M6" s="84"/>
      <c r="N6" s="85"/>
    </row>
    <row r="7" spans="2:15" ht="18" customHeight="1" x14ac:dyDescent="0.25">
      <c r="B7" s="79">
        <v>3</v>
      </c>
      <c r="C7" s="76" t="s">
        <v>53</v>
      </c>
      <c r="D7" s="76"/>
      <c r="E7" s="76"/>
      <c r="F7" s="76"/>
      <c r="G7" s="76"/>
      <c r="H7" s="76"/>
      <c r="I7" s="76"/>
      <c r="J7" s="76"/>
      <c r="K7" s="76"/>
      <c r="L7" s="76"/>
      <c r="M7" s="84"/>
      <c r="N7" s="85"/>
    </row>
    <row r="8" spans="2:15" ht="35.25" customHeight="1" x14ac:dyDescent="0.25">
      <c r="B8" s="79"/>
      <c r="C8" s="163" t="s">
        <v>52</v>
      </c>
      <c r="D8" s="164"/>
      <c r="E8" s="164"/>
      <c r="F8" s="164"/>
      <c r="G8" s="164"/>
      <c r="H8" s="164"/>
      <c r="I8" s="164"/>
      <c r="J8" s="165"/>
      <c r="K8" s="171" t="s">
        <v>28</v>
      </c>
      <c r="L8" s="172"/>
      <c r="M8" s="155" t="s">
        <v>74</v>
      </c>
      <c r="N8" s="156"/>
    </row>
    <row r="9" spans="2:15" ht="37.5" customHeight="1" x14ac:dyDescent="0.25">
      <c r="B9" s="79"/>
      <c r="C9" s="160" t="s">
        <v>40</v>
      </c>
      <c r="D9" s="161"/>
      <c r="E9" s="161"/>
      <c r="F9" s="161"/>
      <c r="G9" s="161"/>
      <c r="H9" s="161"/>
      <c r="I9" s="161"/>
      <c r="J9" s="162"/>
      <c r="K9" s="170">
        <v>0.01</v>
      </c>
      <c r="L9" s="167"/>
      <c r="M9" s="157" t="s">
        <v>54</v>
      </c>
      <c r="N9" s="158"/>
    </row>
    <row r="10" spans="2:15" ht="33.75" customHeight="1" x14ac:dyDescent="0.25">
      <c r="B10" s="79"/>
      <c r="C10" s="160" t="s">
        <v>27</v>
      </c>
      <c r="D10" s="161"/>
      <c r="E10" s="161"/>
      <c r="F10" s="161"/>
      <c r="G10" s="161"/>
      <c r="H10" s="161"/>
      <c r="I10" s="161"/>
      <c r="J10" s="162"/>
      <c r="K10" s="166">
        <v>1.4999999999999999E-2</v>
      </c>
      <c r="L10" s="167"/>
      <c r="M10" s="157" t="s">
        <v>55</v>
      </c>
      <c r="N10" s="158"/>
    </row>
    <row r="11" spans="2:15" ht="18" customHeight="1" x14ac:dyDescent="0.25">
      <c r="B11" s="79">
        <v>4</v>
      </c>
      <c r="C11" s="76" t="s">
        <v>34</v>
      </c>
      <c r="D11" s="76"/>
      <c r="E11" s="76"/>
      <c r="F11" s="76"/>
      <c r="G11" s="76"/>
      <c r="H11" s="76"/>
      <c r="I11" s="76"/>
      <c r="J11" s="76"/>
      <c r="K11" s="76"/>
      <c r="L11" s="76"/>
      <c r="M11" s="84"/>
      <c r="N11" s="85"/>
    </row>
    <row r="12" spans="2:15" ht="18" customHeight="1" x14ac:dyDescent="0.25">
      <c r="B12" s="79">
        <v>5</v>
      </c>
      <c r="C12" s="76" t="s">
        <v>56</v>
      </c>
      <c r="D12" s="76"/>
      <c r="E12" s="76"/>
      <c r="F12" s="76"/>
      <c r="G12" s="76"/>
      <c r="H12" s="76"/>
      <c r="I12" s="76"/>
      <c r="J12" s="76"/>
      <c r="K12" s="76"/>
      <c r="L12" s="76"/>
      <c r="M12" s="84"/>
      <c r="N12" s="85"/>
    </row>
    <row r="13" spans="2:15" ht="18" customHeight="1" x14ac:dyDescent="0.25">
      <c r="B13" s="79">
        <v>6</v>
      </c>
      <c r="C13" s="76" t="s">
        <v>39</v>
      </c>
      <c r="D13" s="76"/>
      <c r="E13" s="76"/>
      <c r="F13" s="76"/>
      <c r="G13" s="76"/>
      <c r="H13" s="76"/>
      <c r="I13" s="76"/>
      <c r="J13" s="76"/>
      <c r="K13" s="76"/>
      <c r="L13" s="76"/>
      <c r="M13" s="84"/>
      <c r="N13" s="85"/>
    </row>
    <row r="14" spans="2:15" ht="66" customHeight="1" x14ac:dyDescent="0.25">
      <c r="B14" s="86">
        <v>7</v>
      </c>
      <c r="C14" s="159" t="s">
        <v>50</v>
      </c>
      <c r="D14" s="159"/>
      <c r="E14" s="159"/>
      <c r="F14" s="159"/>
      <c r="G14" s="159"/>
      <c r="H14" s="159"/>
      <c r="I14" s="159"/>
      <c r="J14" s="159"/>
      <c r="K14" s="159"/>
      <c r="L14" s="159"/>
      <c r="M14" s="84"/>
      <c r="N14" s="85"/>
    </row>
    <row r="15" spans="2:15" ht="44.25" customHeight="1" x14ac:dyDescent="0.25">
      <c r="B15" s="86">
        <v>8</v>
      </c>
      <c r="C15" s="168" t="s">
        <v>76</v>
      </c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9"/>
    </row>
    <row r="16" spans="2:15" ht="66" customHeight="1" thickBot="1" x14ac:dyDescent="0.3">
      <c r="B16" s="87">
        <v>9</v>
      </c>
      <c r="C16" s="151" t="s">
        <v>73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2"/>
    </row>
    <row r="17" spans="2:15" x14ac:dyDescent="0.25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</row>
    <row r="18" spans="2:15" x14ac:dyDescent="0.25"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</row>
    <row r="19" spans="2:15" x14ac:dyDescent="0.25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</row>
    <row r="20" spans="2:15" x14ac:dyDescent="0.25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</row>
  </sheetData>
  <sheetProtection password="B250" sheet="1"/>
  <mergeCells count="13">
    <mergeCell ref="C16:N16"/>
    <mergeCell ref="C2:N2"/>
    <mergeCell ref="M8:N8"/>
    <mergeCell ref="M9:N9"/>
    <mergeCell ref="M10:N10"/>
    <mergeCell ref="C14:L14"/>
    <mergeCell ref="C10:J10"/>
    <mergeCell ref="C9:J9"/>
    <mergeCell ref="C8:J8"/>
    <mergeCell ref="K10:L10"/>
    <mergeCell ref="C15:N15"/>
    <mergeCell ref="K9:L9"/>
    <mergeCell ref="K8:L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23"/>
  <sheetViews>
    <sheetView zoomScale="85" zoomScaleNormal="85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3.42578125" style="110" customWidth="1"/>
    <col min="2" max="2" width="12.42578125" style="22" bestFit="1" customWidth="1"/>
    <col min="3" max="3" width="20.28515625" style="22" customWidth="1"/>
    <col min="4" max="4" width="11.85546875" style="22" customWidth="1"/>
    <col min="5" max="5" width="5.42578125" style="22" hidden="1" customWidth="1"/>
    <col min="6" max="6" width="6" style="22" hidden="1" customWidth="1"/>
    <col min="7" max="7" width="3.42578125" style="22" customWidth="1"/>
    <col min="8" max="8" width="3.5703125" style="22" customWidth="1"/>
    <col min="9" max="9" width="5" style="22" customWidth="1"/>
    <col min="10" max="10" width="12.7109375" style="31" hidden="1" customWidth="1"/>
    <col min="11" max="11" width="3.28515625" style="22" customWidth="1"/>
    <col min="12" max="12" width="3.5703125" style="22" customWidth="1"/>
    <col min="13" max="13" width="5" style="22" customWidth="1"/>
    <col min="14" max="14" width="10.85546875" style="31" hidden="1" customWidth="1"/>
    <col min="15" max="15" width="12.85546875" style="31" hidden="1" customWidth="1"/>
    <col min="16" max="16" width="3.140625" style="22" hidden="1" customWidth="1"/>
    <col min="17" max="17" width="10.7109375" style="22" customWidth="1"/>
    <col min="18" max="18" width="9.5703125" style="22" hidden="1" customWidth="1"/>
    <col min="19" max="19" width="4.5703125" style="22" hidden="1" customWidth="1"/>
    <col min="20" max="25" width="4.7109375" style="22" hidden="1" customWidth="1"/>
    <col min="26" max="26" width="8.7109375" style="22" hidden="1" customWidth="1"/>
    <col min="27" max="27" width="8.85546875" style="22" hidden="1" customWidth="1"/>
    <col min="28" max="28" width="4.42578125" style="22" hidden="1" customWidth="1"/>
    <col min="29" max="29" width="5" style="32" hidden="1" customWidth="1"/>
    <col min="30" max="30" width="4.42578125" style="32" customWidth="1"/>
    <col min="31" max="31" width="9.7109375" style="22" customWidth="1"/>
    <col min="32" max="32" width="7.85546875" style="22" customWidth="1"/>
    <col min="33" max="33" width="6.85546875" style="22" customWidth="1"/>
    <col min="34" max="34" width="8" style="22" hidden="1" customWidth="1"/>
    <col min="35" max="35" width="7.140625" style="22" customWidth="1"/>
    <col min="36" max="36" width="10.140625" style="22" customWidth="1"/>
    <col min="37" max="37" width="7.42578125" style="22" customWidth="1"/>
    <col min="38" max="45" width="10.85546875" style="22" hidden="1" customWidth="1"/>
    <col min="46" max="46" width="13.42578125" style="22" hidden="1" customWidth="1"/>
    <col min="47" max="57" width="10.85546875" style="22" hidden="1" customWidth="1"/>
    <col min="58" max="58" width="10.85546875" style="22" bestFit="1" customWidth="1"/>
    <col min="59" max="16384" width="9.140625" style="22"/>
  </cols>
  <sheetData>
    <row r="1" spans="1:58" x14ac:dyDescent="0.25">
      <c r="A1" s="108"/>
      <c r="B1" s="5"/>
      <c r="C1" s="5"/>
      <c r="D1" s="5"/>
      <c r="E1" s="5"/>
      <c r="F1" s="5"/>
      <c r="G1" s="6"/>
      <c r="H1" s="6"/>
      <c r="I1" s="7"/>
      <c r="J1" s="8"/>
      <c r="K1" s="9"/>
      <c r="L1" s="10"/>
      <c r="M1" s="11"/>
      <c r="N1" s="12"/>
      <c r="O1" s="12"/>
      <c r="P1" s="13"/>
      <c r="Q1" s="15"/>
      <c r="R1" s="16"/>
      <c r="S1" s="14"/>
      <c r="T1" s="14"/>
      <c r="U1" s="14"/>
      <c r="V1" s="14"/>
      <c r="W1" s="14"/>
      <c r="X1" s="14"/>
      <c r="Y1" s="14"/>
      <c r="Z1" s="14"/>
      <c r="AA1" s="14"/>
      <c r="AB1" s="14"/>
      <c r="AC1" s="17"/>
      <c r="AD1" s="17"/>
      <c r="AE1" s="18"/>
      <c r="AF1" s="19"/>
      <c r="AG1" s="20"/>
      <c r="AH1" s="14"/>
      <c r="AI1" s="20"/>
      <c r="AJ1" s="21"/>
      <c r="AK1" s="21"/>
      <c r="AL1" s="120">
        <v>37712</v>
      </c>
      <c r="AM1" s="120">
        <v>38077</v>
      </c>
      <c r="AN1" s="120">
        <v>38078</v>
      </c>
      <c r="AO1" s="120">
        <v>38442</v>
      </c>
      <c r="AP1" s="120">
        <v>38443</v>
      </c>
      <c r="AQ1" s="120">
        <v>38807</v>
      </c>
      <c r="AR1" s="120">
        <v>38808</v>
      </c>
      <c r="AS1" s="120">
        <v>39172</v>
      </c>
      <c r="AT1" s="120">
        <v>39173</v>
      </c>
      <c r="AU1" s="121">
        <v>39538</v>
      </c>
      <c r="AV1" s="121">
        <v>39539</v>
      </c>
      <c r="AW1" s="121">
        <v>39903</v>
      </c>
      <c r="AX1" s="121">
        <v>39904</v>
      </c>
      <c r="AY1" s="121">
        <v>40268</v>
      </c>
      <c r="AZ1" s="121">
        <v>40269</v>
      </c>
      <c r="BA1" s="121">
        <v>40633</v>
      </c>
      <c r="BB1" s="121">
        <v>40634</v>
      </c>
      <c r="BC1" s="121">
        <v>40999</v>
      </c>
      <c r="BD1" s="121">
        <v>41000</v>
      </c>
      <c r="BE1" s="121">
        <v>41364</v>
      </c>
    </row>
    <row r="2" spans="1:58" s="23" customFormat="1" ht="31.5" customHeight="1" x14ac:dyDescent="0.25">
      <c r="A2" s="174" t="s">
        <v>47</v>
      </c>
      <c r="B2" s="173" t="s">
        <v>45</v>
      </c>
      <c r="C2" s="173" t="s">
        <v>23</v>
      </c>
      <c r="D2" s="173" t="s">
        <v>11</v>
      </c>
      <c r="E2" s="101"/>
      <c r="F2" s="101"/>
      <c r="G2" s="173" t="s">
        <v>0</v>
      </c>
      <c r="H2" s="173"/>
      <c r="I2" s="173"/>
      <c r="J2" s="101"/>
      <c r="K2" s="173" t="s">
        <v>1</v>
      </c>
      <c r="L2" s="173"/>
      <c r="M2" s="173"/>
      <c r="N2" s="173" t="s">
        <v>15</v>
      </c>
      <c r="O2" s="101"/>
      <c r="P2" s="101"/>
      <c r="Q2" s="173" t="s">
        <v>48</v>
      </c>
      <c r="R2" s="173" t="s">
        <v>19</v>
      </c>
      <c r="S2" s="173" t="s">
        <v>10</v>
      </c>
      <c r="T2" s="173" t="s">
        <v>6</v>
      </c>
      <c r="U2" s="173" t="s">
        <v>7</v>
      </c>
      <c r="V2" s="173" t="s">
        <v>7</v>
      </c>
      <c r="W2" s="173" t="s">
        <v>7</v>
      </c>
      <c r="X2" s="173" t="s">
        <v>8</v>
      </c>
      <c r="Y2" s="173" t="s">
        <v>9</v>
      </c>
      <c r="Z2" s="173" t="s">
        <v>62</v>
      </c>
      <c r="AA2" s="173" t="s">
        <v>63</v>
      </c>
      <c r="AB2" s="173" t="s">
        <v>20</v>
      </c>
      <c r="AC2" s="173" t="s">
        <v>61</v>
      </c>
      <c r="AD2" s="173" t="s">
        <v>49</v>
      </c>
      <c r="AE2" s="173" t="s">
        <v>43</v>
      </c>
      <c r="AF2" s="173" t="s">
        <v>5</v>
      </c>
      <c r="AG2" s="173" t="s">
        <v>41</v>
      </c>
      <c r="AH2" s="173" t="s">
        <v>17</v>
      </c>
      <c r="AI2" s="173" t="s">
        <v>64</v>
      </c>
      <c r="AJ2" s="174" t="s">
        <v>58</v>
      </c>
      <c r="AK2" s="173" t="s">
        <v>59</v>
      </c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73" t="s">
        <v>72</v>
      </c>
    </row>
    <row r="3" spans="1:58" s="24" customFormat="1" ht="45.75" customHeight="1" x14ac:dyDescent="0.25">
      <c r="A3" s="174"/>
      <c r="B3" s="173"/>
      <c r="C3" s="173"/>
      <c r="D3" s="173"/>
      <c r="E3" s="119" t="s">
        <v>12</v>
      </c>
      <c r="F3" s="119" t="s">
        <v>13</v>
      </c>
      <c r="G3" s="127" t="s">
        <v>2</v>
      </c>
      <c r="H3" s="127" t="s">
        <v>3</v>
      </c>
      <c r="I3" s="127" t="s">
        <v>4</v>
      </c>
      <c r="J3" s="119" t="s">
        <v>14</v>
      </c>
      <c r="K3" s="127" t="s">
        <v>2</v>
      </c>
      <c r="L3" s="127" t="s">
        <v>3</v>
      </c>
      <c r="M3" s="127" t="s">
        <v>4</v>
      </c>
      <c r="N3" s="173"/>
      <c r="O3" s="119" t="s">
        <v>16</v>
      </c>
      <c r="P3" s="119" t="s">
        <v>16</v>
      </c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4"/>
      <c r="AK3" s="173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73"/>
    </row>
    <row r="4" spans="1:58" s="23" customFormat="1" x14ac:dyDescent="0.25">
      <c r="A4" s="109">
        <v>1</v>
      </c>
      <c r="B4" s="107" t="s">
        <v>6</v>
      </c>
      <c r="C4" s="48" t="s">
        <v>60</v>
      </c>
      <c r="D4" s="50" t="s">
        <v>103</v>
      </c>
      <c r="E4" s="25" t="str">
        <f>+LEFT(D4,4)</f>
        <v>AIOP</v>
      </c>
      <c r="F4" s="25" t="str">
        <f>+RIGHT(E4,1)</f>
        <v>P</v>
      </c>
      <c r="G4" s="49">
        <v>1</v>
      </c>
      <c r="H4" s="49">
        <v>4</v>
      </c>
      <c r="I4" s="128">
        <v>2012</v>
      </c>
      <c r="J4" s="67">
        <f>+DATE(I4,H4,G4)</f>
        <v>41000</v>
      </c>
      <c r="K4" s="49">
        <v>18</v>
      </c>
      <c r="L4" s="49">
        <v>4</v>
      </c>
      <c r="M4" s="128">
        <v>2015</v>
      </c>
      <c r="N4" s="26">
        <f>+DATE(M4,L4,K4)</f>
        <v>42112</v>
      </c>
      <c r="O4" s="26">
        <f>+EOMONTH(J4,0)</f>
        <v>41029</v>
      </c>
      <c r="P4" s="27">
        <f t="shared" ref="P4:P35" si="0">+IF(H4=3,30,7)</f>
        <v>7</v>
      </c>
      <c r="Q4" s="67">
        <f>+O4+P4</f>
        <v>41036</v>
      </c>
      <c r="R4" s="29">
        <f t="shared" ref="R4:R35" si="1">DAYS360(J4,N4)+1</f>
        <v>1098</v>
      </c>
      <c r="S4" s="28">
        <v>10</v>
      </c>
      <c r="T4" s="28">
        <v>30</v>
      </c>
      <c r="U4" s="28">
        <v>2</v>
      </c>
      <c r="V4" s="28">
        <f t="shared" ref="V4:V35" si="2">+IF(F4="H",1,U4)</f>
        <v>2</v>
      </c>
      <c r="W4" s="28">
        <f t="shared" ref="W4:W35" si="3">+IF(F4="P",1,V4)</f>
        <v>1</v>
      </c>
      <c r="X4" s="28">
        <v>10</v>
      </c>
      <c r="Y4" s="28">
        <v>10</v>
      </c>
      <c r="Z4" s="28">
        <v>2</v>
      </c>
      <c r="AA4" s="28">
        <v>10</v>
      </c>
      <c r="AB4" s="28">
        <v>10</v>
      </c>
      <c r="AC4" s="66">
        <f t="shared" ref="AC4:AC35" si="4">+IF(B4="194C",W4,IF(B4="194B",T4,IF(B4="194D",X4,IF(B4="194H",10,IF(B4="194I Rent on Machine",Z4,IF(B4="194I Rent on Building",AA4,IF(B4="194 J",AB4,20)))))))</f>
        <v>30</v>
      </c>
      <c r="AD4" s="66">
        <f t="shared" ref="AD4:AD35" si="5">+IF(D4="",20,AC4)</f>
        <v>30</v>
      </c>
      <c r="AE4" s="104">
        <v>10000</v>
      </c>
      <c r="AF4" s="70">
        <f>+AE4*AD4%</f>
        <v>3000</v>
      </c>
      <c r="AG4" s="68">
        <f>+IF(N4&lt;=Q4,0,AH4)</f>
        <v>37</v>
      </c>
      <c r="AH4" s="28">
        <f>+ROUNDUP(R4/30,0)</f>
        <v>37</v>
      </c>
      <c r="AI4" s="71">
        <f>+AF4*1.5%*AG4</f>
        <v>1665</v>
      </c>
      <c r="AJ4" s="69" t="s">
        <v>65</v>
      </c>
      <c r="AK4" s="105">
        <f>+IF(AJ4="YES",'INTEREST @ 1%'!AI5,0)</f>
        <v>0</v>
      </c>
      <c r="AL4" s="126" t="str">
        <f t="shared" ref="AL4:AL35" si="6">+IF(J4&gt;=AL$1,AM4,AN4)</f>
        <v>AY 2013-14</v>
      </c>
      <c r="AM4" s="126" t="str">
        <f t="shared" ref="AM4:AM35" si="7">+IF(J4&lt;=AM$1,"AY 2004-05",AN4)</f>
        <v>AY 2013-14</v>
      </c>
      <c r="AN4" s="126" t="str">
        <f t="shared" ref="AN4:AN35" si="8">+IF(J4&gt;=AN$1,AO4,AP4)</f>
        <v>AY 2013-14</v>
      </c>
      <c r="AO4" s="126" t="str">
        <f t="shared" ref="AO4:AO35" si="9">+IF(J4&lt;=AO$1,"AY 2005-06",AP4)</f>
        <v>AY 2013-14</v>
      </c>
      <c r="AP4" s="126" t="str">
        <f t="shared" ref="AP4:AP35" si="10">+IF(J4&gt;=AP$1,AQ4,AR4)</f>
        <v>AY 2013-14</v>
      </c>
      <c r="AQ4" s="126" t="str">
        <f t="shared" ref="AQ4:AQ35" si="11">+IF(J4&lt;=AQ$1,"AY 2006-07",AR4)</f>
        <v>AY 2013-14</v>
      </c>
      <c r="AR4" s="126" t="str">
        <f t="shared" ref="AR4:AR35" si="12">+IF(J4&gt;=AR$1,AS4,AT4)</f>
        <v>AY 2013-14</v>
      </c>
      <c r="AS4" s="126" t="str">
        <f t="shared" ref="AS4:AS35" si="13">+IF(J4&lt;=AS$1,"AY 2007-08",AT4)</f>
        <v>AY 2013-14</v>
      </c>
      <c r="AT4" s="126" t="str">
        <f t="shared" ref="AT4:AT35" si="14">+IF(J4&gt;=AT$1,AU4,AV4)</f>
        <v>AY 2013-14</v>
      </c>
      <c r="AU4" s="126" t="str">
        <f t="shared" ref="AU4:AU35" si="15">+IF(J4&lt;=AU$1,"AY 2008-09",AV4)</f>
        <v>AY 2013-14</v>
      </c>
      <c r="AV4" s="126" t="str">
        <f t="shared" ref="AV4:AV35" si="16">+IF(J4&gt;=AV$1,AW4,AX4)</f>
        <v>AY 2013-14</v>
      </c>
      <c r="AW4" s="126" t="str">
        <f t="shared" ref="AW4:AW35" si="17">+IF(J4&lt;=AW$1,"AY 2009-10",AX4)</f>
        <v>AY 2013-14</v>
      </c>
      <c r="AX4" s="126" t="str">
        <f t="shared" ref="AX4:AX35" si="18">+IF($J4&gt;=AX$1,AY4,AZ4)</f>
        <v>AY 2013-14</v>
      </c>
      <c r="AY4" s="126" t="str">
        <f t="shared" ref="AY4:AY35" si="19">+IF(J4&lt;=AY$1,"AY 2010-11",AZ4)</f>
        <v>AY 2013-14</v>
      </c>
      <c r="AZ4" s="126" t="str">
        <f t="shared" ref="AZ4:AZ35" si="20">+IF(J4&gt;=AZ$1,BA4,BB4)</f>
        <v>AY 2013-14</v>
      </c>
      <c r="BA4" s="126" t="str">
        <f t="shared" ref="BA4:BA35" si="21">+IF(J4&lt;=BA$1,"AY 2011-12",BB4)</f>
        <v>AY 2013-14</v>
      </c>
      <c r="BB4" s="126" t="str">
        <f t="shared" ref="BB4:BB35" si="22">+IF(J4&gt;=BB$1,BC4,BD4)</f>
        <v>AY 2013-14</v>
      </c>
      <c r="BC4" s="126" t="str">
        <f t="shared" ref="BC4:BC35" si="23">+IF(J4&lt;=BC$1,"AY 2012-13",BD4)</f>
        <v>AY 2013-14</v>
      </c>
      <c r="BD4" s="126" t="str">
        <f t="shared" ref="BD4:BD35" si="24">+IF(J4&gt;=BD$1,BE4,BF3)</f>
        <v>AY 2013-14</v>
      </c>
      <c r="BE4" s="126" t="str">
        <f t="shared" ref="BE4:BE35" si="25">+IF(J4&lt;=$BE$1,"AY 2013-14",BF3)</f>
        <v>AY 2013-14</v>
      </c>
      <c r="BF4" s="122" t="str">
        <f>+AL4</f>
        <v>AY 2013-14</v>
      </c>
    </row>
    <row r="5" spans="1:58" s="23" customFormat="1" x14ac:dyDescent="0.25">
      <c r="A5" s="109">
        <f>+A4+1</f>
        <v>2</v>
      </c>
      <c r="B5" s="107" t="s">
        <v>6</v>
      </c>
      <c r="C5" s="48" t="s">
        <v>60</v>
      </c>
      <c r="D5" s="50" t="s">
        <v>103</v>
      </c>
      <c r="E5" s="25" t="str">
        <f t="shared" ref="E5:E68" si="26">+LEFT(D5,4)</f>
        <v>AIOP</v>
      </c>
      <c r="F5" s="25" t="str">
        <f t="shared" ref="F5:F68" si="27">+RIGHT(E5,1)</f>
        <v>P</v>
      </c>
      <c r="G5" s="49">
        <v>5</v>
      </c>
      <c r="H5" s="49">
        <v>3</v>
      </c>
      <c r="I5" s="128">
        <v>2010</v>
      </c>
      <c r="J5" s="67">
        <f t="shared" ref="J5:J68" si="28">+DATE(I5,H5,G5)</f>
        <v>40242</v>
      </c>
      <c r="K5" s="49">
        <v>18</v>
      </c>
      <c r="L5" s="49">
        <v>4</v>
      </c>
      <c r="M5" s="128">
        <v>2010</v>
      </c>
      <c r="N5" s="26">
        <f t="shared" ref="N5:N68" si="29">+DATE(M5,L5,K5)</f>
        <v>40286</v>
      </c>
      <c r="O5" s="26">
        <f t="shared" ref="O5:O68" si="30">+EOMONTH(J5,0)</f>
        <v>40268</v>
      </c>
      <c r="P5" s="27">
        <f t="shared" si="0"/>
        <v>30</v>
      </c>
      <c r="Q5" s="67">
        <f t="shared" ref="Q5:Q68" si="31">+O5+P5</f>
        <v>40298</v>
      </c>
      <c r="R5" s="29">
        <f t="shared" si="1"/>
        <v>44</v>
      </c>
      <c r="S5" s="28">
        <v>10</v>
      </c>
      <c r="T5" s="28">
        <v>30</v>
      </c>
      <c r="U5" s="28">
        <v>2</v>
      </c>
      <c r="V5" s="28">
        <f t="shared" si="2"/>
        <v>2</v>
      </c>
      <c r="W5" s="28">
        <f t="shared" si="3"/>
        <v>1</v>
      </c>
      <c r="X5" s="28">
        <v>10</v>
      </c>
      <c r="Y5" s="28">
        <v>10</v>
      </c>
      <c r="Z5" s="28">
        <v>2</v>
      </c>
      <c r="AA5" s="28">
        <v>10</v>
      </c>
      <c r="AB5" s="28">
        <v>10</v>
      </c>
      <c r="AC5" s="66">
        <f t="shared" si="4"/>
        <v>30</v>
      </c>
      <c r="AD5" s="66">
        <f t="shared" si="5"/>
        <v>30</v>
      </c>
      <c r="AE5" s="104">
        <v>10000</v>
      </c>
      <c r="AF5" s="70">
        <f t="shared" ref="AF5:AF68" si="32">+AE5*AD5%</f>
        <v>3000</v>
      </c>
      <c r="AG5" s="68">
        <f t="shared" ref="AG5:AG68" si="33">+IF(N5&lt;=Q5,0,AH5)</f>
        <v>0</v>
      </c>
      <c r="AH5" s="28">
        <f t="shared" ref="AH5:AH68" si="34">+ROUNDUP(R5/30,0)</f>
        <v>2</v>
      </c>
      <c r="AI5" s="71">
        <f t="shared" ref="AI5:AI68" si="35">+AF5*1.5%*AG5</f>
        <v>0</v>
      </c>
      <c r="AJ5" s="69" t="s">
        <v>37</v>
      </c>
      <c r="AK5" s="105">
        <f>+IF(AJ5="YES",'INTEREST @ 1%'!AI6,0)</f>
        <v>0</v>
      </c>
      <c r="AL5" s="126" t="str">
        <f t="shared" si="6"/>
        <v>AY 2010-11</v>
      </c>
      <c r="AM5" s="126" t="str">
        <f t="shared" si="7"/>
        <v>AY 2010-11</v>
      </c>
      <c r="AN5" s="126" t="str">
        <f t="shared" si="8"/>
        <v>AY 2010-11</v>
      </c>
      <c r="AO5" s="126" t="str">
        <f t="shared" si="9"/>
        <v>AY 2010-11</v>
      </c>
      <c r="AP5" s="126" t="str">
        <f t="shared" si="10"/>
        <v>AY 2010-11</v>
      </c>
      <c r="AQ5" s="126" t="str">
        <f t="shared" si="11"/>
        <v>AY 2010-11</v>
      </c>
      <c r="AR5" s="126" t="str">
        <f t="shared" si="12"/>
        <v>AY 2010-11</v>
      </c>
      <c r="AS5" s="126" t="str">
        <f t="shared" si="13"/>
        <v>AY 2010-11</v>
      </c>
      <c r="AT5" s="126" t="str">
        <f t="shared" si="14"/>
        <v>AY 2010-11</v>
      </c>
      <c r="AU5" s="126" t="str">
        <f t="shared" si="15"/>
        <v>AY 2010-11</v>
      </c>
      <c r="AV5" s="126" t="str">
        <f t="shared" si="16"/>
        <v>AY 2010-11</v>
      </c>
      <c r="AW5" s="126" t="str">
        <f t="shared" si="17"/>
        <v>AY 2010-11</v>
      </c>
      <c r="AX5" s="126" t="str">
        <f t="shared" si="18"/>
        <v>AY 2010-11</v>
      </c>
      <c r="AY5" s="126" t="str">
        <f t="shared" si="19"/>
        <v>AY 2010-11</v>
      </c>
      <c r="AZ5" s="126" t="str">
        <f t="shared" si="20"/>
        <v>AY 2013-14</v>
      </c>
      <c r="BA5" s="126" t="str">
        <f t="shared" si="21"/>
        <v>AY 2011-12</v>
      </c>
      <c r="BB5" s="126" t="str">
        <f t="shared" si="22"/>
        <v>AY 2013-14</v>
      </c>
      <c r="BC5" s="126" t="str">
        <f t="shared" si="23"/>
        <v>AY 2012-13</v>
      </c>
      <c r="BD5" s="126" t="str">
        <f t="shared" si="24"/>
        <v>AY 2013-14</v>
      </c>
      <c r="BE5" s="126" t="str">
        <f t="shared" si="25"/>
        <v>AY 2013-14</v>
      </c>
      <c r="BF5" s="122" t="str">
        <f t="shared" ref="BF5:BF68" si="36">+AL5</f>
        <v>AY 2010-11</v>
      </c>
    </row>
    <row r="6" spans="1:58" s="23" customFormat="1" x14ac:dyDescent="0.25">
      <c r="A6" s="109">
        <f t="shared" ref="A6:A69" si="37">+A5+1</f>
        <v>3</v>
      </c>
      <c r="B6" s="107" t="s">
        <v>6</v>
      </c>
      <c r="C6" s="48" t="s">
        <v>60</v>
      </c>
      <c r="D6" s="50" t="s">
        <v>25</v>
      </c>
      <c r="E6" s="25" t="str">
        <f t="shared" si="26"/>
        <v>AIOP</v>
      </c>
      <c r="F6" s="25" t="str">
        <f t="shared" si="27"/>
        <v>P</v>
      </c>
      <c r="G6" s="49">
        <v>5</v>
      </c>
      <c r="H6" s="49">
        <v>2</v>
      </c>
      <c r="I6" s="128">
        <v>2012</v>
      </c>
      <c r="J6" s="67">
        <f t="shared" si="28"/>
        <v>40944</v>
      </c>
      <c r="K6" s="49">
        <v>18</v>
      </c>
      <c r="L6" s="49">
        <v>4</v>
      </c>
      <c r="M6" s="128">
        <v>2011</v>
      </c>
      <c r="N6" s="26">
        <f t="shared" si="29"/>
        <v>40651</v>
      </c>
      <c r="O6" s="26">
        <f t="shared" si="30"/>
        <v>40968</v>
      </c>
      <c r="P6" s="27">
        <f t="shared" si="0"/>
        <v>7</v>
      </c>
      <c r="Q6" s="67">
        <f t="shared" si="31"/>
        <v>40975</v>
      </c>
      <c r="R6" s="29">
        <f t="shared" si="1"/>
        <v>-286</v>
      </c>
      <c r="S6" s="28">
        <v>10</v>
      </c>
      <c r="T6" s="28">
        <v>30</v>
      </c>
      <c r="U6" s="28">
        <v>2</v>
      </c>
      <c r="V6" s="28">
        <f t="shared" si="2"/>
        <v>2</v>
      </c>
      <c r="W6" s="28">
        <f t="shared" si="3"/>
        <v>1</v>
      </c>
      <c r="X6" s="28">
        <v>10</v>
      </c>
      <c r="Y6" s="28">
        <v>10</v>
      </c>
      <c r="Z6" s="28">
        <v>2</v>
      </c>
      <c r="AA6" s="28">
        <v>10</v>
      </c>
      <c r="AB6" s="28">
        <v>10</v>
      </c>
      <c r="AC6" s="66">
        <f t="shared" si="4"/>
        <v>30</v>
      </c>
      <c r="AD6" s="66">
        <f t="shared" si="5"/>
        <v>30</v>
      </c>
      <c r="AE6" s="104">
        <v>10000</v>
      </c>
      <c r="AF6" s="70">
        <f t="shared" si="32"/>
        <v>3000</v>
      </c>
      <c r="AG6" s="68">
        <f t="shared" si="33"/>
        <v>0</v>
      </c>
      <c r="AH6" s="28">
        <f t="shared" si="34"/>
        <v>-10</v>
      </c>
      <c r="AI6" s="71">
        <f t="shared" si="35"/>
        <v>0</v>
      </c>
      <c r="AJ6" s="69" t="s">
        <v>37</v>
      </c>
      <c r="AK6" s="105">
        <f>+IF(AJ6="YES",'INTEREST @ 1%'!AI7,0)</f>
        <v>0</v>
      </c>
      <c r="AL6" s="126" t="str">
        <f t="shared" si="6"/>
        <v>AY 2012-13</v>
      </c>
      <c r="AM6" s="126" t="str">
        <f t="shared" si="7"/>
        <v>AY 2012-13</v>
      </c>
      <c r="AN6" s="126" t="str">
        <f t="shared" si="8"/>
        <v>AY 2012-13</v>
      </c>
      <c r="AO6" s="126" t="str">
        <f t="shared" si="9"/>
        <v>AY 2012-13</v>
      </c>
      <c r="AP6" s="126" t="str">
        <f t="shared" si="10"/>
        <v>AY 2012-13</v>
      </c>
      <c r="AQ6" s="126" t="str">
        <f t="shared" si="11"/>
        <v>AY 2012-13</v>
      </c>
      <c r="AR6" s="126" t="str">
        <f t="shared" si="12"/>
        <v>AY 2012-13</v>
      </c>
      <c r="AS6" s="126" t="str">
        <f t="shared" si="13"/>
        <v>AY 2012-13</v>
      </c>
      <c r="AT6" s="126" t="str">
        <f t="shared" si="14"/>
        <v>AY 2012-13</v>
      </c>
      <c r="AU6" s="126" t="str">
        <f t="shared" si="15"/>
        <v>AY 2012-13</v>
      </c>
      <c r="AV6" s="126" t="str">
        <f t="shared" si="16"/>
        <v>AY 2012-13</v>
      </c>
      <c r="AW6" s="126" t="str">
        <f t="shared" si="17"/>
        <v>AY 2012-13</v>
      </c>
      <c r="AX6" s="126" t="str">
        <f t="shared" si="18"/>
        <v>AY 2012-13</v>
      </c>
      <c r="AY6" s="126" t="str">
        <f t="shared" si="19"/>
        <v>AY 2012-13</v>
      </c>
      <c r="AZ6" s="126" t="str">
        <f t="shared" si="20"/>
        <v>AY 2012-13</v>
      </c>
      <c r="BA6" s="126" t="str">
        <f t="shared" si="21"/>
        <v>AY 2012-13</v>
      </c>
      <c r="BB6" s="126" t="str">
        <f t="shared" si="22"/>
        <v>AY 2012-13</v>
      </c>
      <c r="BC6" s="126" t="str">
        <f t="shared" si="23"/>
        <v>AY 2012-13</v>
      </c>
      <c r="BD6" s="126" t="str">
        <f t="shared" si="24"/>
        <v>AY 2010-11</v>
      </c>
      <c r="BE6" s="126" t="str">
        <f t="shared" si="25"/>
        <v>AY 2013-14</v>
      </c>
      <c r="BF6" s="129" t="str">
        <f t="shared" si="36"/>
        <v>AY 2012-13</v>
      </c>
    </row>
    <row r="7" spans="1:58" s="23" customFormat="1" x14ac:dyDescent="0.25">
      <c r="A7" s="109">
        <f t="shared" si="37"/>
        <v>4</v>
      </c>
      <c r="B7" s="107" t="s">
        <v>8</v>
      </c>
      <c r="C7" s="48" t="s">
        <v>60</v>
      </c>
      <c r="D7" s="50" t="s">
        <v>25</v>
      </c>
      <c r="E7" s="25" t="str">
        <f t="shared" si="26"/>
        <v>AIOP</v>
      </c>
      <c r="F7" s="25" t="str">
        <f t="shared" si="27"/>
        <v>P</v>
      </c>
      <c r="G7" s="49">
        <v>5</v>
      </c>
      <c r="H7" s="49">
        <v>2</v>
      </c>
      <c r="I7" s="128">
        <v>2011</v>
      </c>
      <c r="J7" s="67">
        <f t="shared" si="28"/>
        <v>40579</v>
      </c>
      <c r="K7" s="49">
        <v>18</v>
      </c>
      <c r="L7" s="49">
        <v>4</v>
      </c>
      <c r="M7" s="128">
        <v>2011</v>
      </c>
      <c r="N7" s="26">
        <f t="shared" si="29"/>
        <v>40651</v>
      </c>
      <c r="O7" s="26">
        <f t="shared" si="30"/>
        <v>40602</v>
      </c>
      <c r="P7" s="27">
        <f t="shared" si="0"/>
        <v>7</v>
      </c>
      <c r="Q7" s="67">
        <f t="shared" si="31"/>
        <v>40609</v>
      </c>
      <c r="R7" s="29">
        <f t="shared" si="1"/>
        <v>74</v>
      </c>
      <c r="S7" s="28">
        <v>10</v>
      </c>
      <c r="T7" s="28">
        <v>30</v>
      </c>
      <c r="U7" s="28">
        <v>2</v>
      </c>
      <c r="V7" s="28">
        <f t="shared" si="2"/>
        <v>2</v>
      </c>
      <c r="W7" s="28">
        <f t="shared" si="3"/>
        <v>1</v>
      </c>
      <c r="X7" s="28">
        <v>10</v>
      </c>
      <c r="Y7" s="28">
        <v>10</v>
      </c>
      <c r="Z7" s="28">
        <v>2</v>
      </c>
      <c r="AA7" s="28">
        <v>10</v>
      </c>
      <c r="AB7" s="28">
        <v>10</v>
      </c>
      <c r="AC7" s="66">
        <f t="shared" si="4"/>
        <v>10</v>
      </c>
      <c r="AD7" s="66">
        <f t="shared" si="5"/>
        <v>10</v>
      </c>
      <c r="AE7" s="104">
        <v>10000</v>
      </c>
      <c r="AF7" s="70">
        <f t="shared" si="32"/>
        <v>1000</v>
      </c>
      <c r="AG7" s="68">
        <f t="shared" si="33"/>
        <v>3</v>
      </c>
      <c r="AH7" s="28">
        <f t="shared" si="34"/>
        <v>3</v>
      </c>
      <c r="AI7" s="71">
        <f t="shared" si="35"/>
        <v>45</v>
      </c>
      <c r="AJ7" s="69" t="s">
        <v>37</v>
      </c>
      <c r="AK7" s="105">
        <f>+IF(AJ7="YES",'INTEREST @ 1%'!AI8,0)</f>
        <v>20</v>
      </c>
      <c r="AL7" s="126" t="str">
        <f t="shared" si="6"/>
        <v>AY 2011-12</v>
      </c>
      <c r="AM7" s="126" t="str">
        <f t="shared" si="7"/>
        <v>AY 2011-12</v>
      </c>
      <c r="AN7" s="126" t="str">
        <f t="shared" si="8"/>
        <v>AY 2011-12</v>
      </c>
      <c r="AO7" s="126" t="str">
        <f t="shared" si="9"/>
        <v>AY 2011-12</v>
      </c>
      <c r="AP7" s="126" t="str">
        <f t="shared" si="10"/>
        <v>AY 2011-12</v>
      </c>
      <c r="AQ7" s="126" t="str">
        <f t="shared" si="11"/>
        <v>AY 2011-12</v>
      </c>
      <c r="AR7" s="126" t="str">
        <f t="shared" si="12"/>
        <v>AY 2011-12</v>
      </c>
      <c r="AS7" s="126" t="str">
        <f t="shared" si="13"/>
        <v>AY 2011-12</v>
      </c>
      <c r="AT7" s="126" t="str">
        <f t="shared" si="14"/>
        <v>AY 2011-12</v>
      </c>
      <c r="AU7" s="126" t="str">
        <f t="shared" si="15"/>
        <v>AY 2011-12</v>
      </c>
      <c r="AV7" s="126" t="str">
        <f t="shared" si="16"/>
        <v>AY 2011-12</v>
      </c>
      <c r="AW7" s="126" t="str">
        <f t="shared" si="17"/>
        <v>AY 2011-12</v>
      </c>
      <c r="AX7" s="126" t="str">
        <f t="shared" si="18"/>
        <v>AY 2011-12</v>
      </c>
      <c r="AY7" s="126" t="str">
        <f t="shared" si="19"/>
        <v>AY 2011-12</v>
      </c>
      <c r="AZ7" s="126" t="str">
        <f t="shared" si="20"/>
        <v>AY 2011-12</v>
      </c>
      <c r="BA7" s="126" t="str">
        <f t="shared" si="21"/>
        <v>AY 2011-12</v>
      </c>
      <c r="BB7" s="126" t="str">
        <f t="shared" si="22"/>
        <v>AY 2012-13</v>
      </c>
      <c r="BC7" s="126" t="str">
        <f t="shared" si="23"/>
        <v>AY 2012-13</v>
      </c>
      <c r="BD7" s="126" t="str">
        <f t="shared" si="24"/>
        <v>AY 2012-13</v>
      </c>
      <c r="BE7" s="126" t="str">
        <f t="shared" si="25"/>
        <v>AY 2013-14</v>
      </c>
      <c r="BF7" s="129" t="str">
        <f t="shared" si="36"/>
        <v>AY 2011-12</v>
      </c>
    </row>
    <row r="8" spans="1:58" s="23" customFormat="1" x14ac:dyDescent="0.25">
      <c r="A8" s="109">
        <f t="shared" si="37"/>
        <v>5</v>
      </c>
      <c r="B8" s="107" t="s">
        <v>9</v>
      </c>
      <c r="C8" s="48" t="s">
        <v>60</v>
      </c>
      <c r="D8" s="50" t="s">
        <v>25</v>
      </c>
      <c r="E8" s="25" t="str">
        <f t="shared" si="26"/>
        <v>AIOP</v>
      </c>
      <c r="F8" s="25" t="str">
        <f t="shared" si="27"/>
        <v>P</v>
      </c>
      <c r="G8" s="49">
        <v>5</v>
      </c>
      <c r="H8" s="49">
        <v>4</v>
      </c>
      <c r="I8" s="128">
        <v>2011</v>
      </c>
      <c r="J8" s="67">
        <f t="shared" si="28"/>
        <v>40638</v>
      </c>
      <c r="K8" s="49">
        <v>18</v>
      </c>
      <c r="L8" s="49">
        <v>4</v>
      </c>
      <c r="M8" s="128">
        <v>2011</v>
      </c>
      <c r="N8" s="26">
        <f t="shared" si="29"/>
        <v>40651</v>
      </c>
      <c r="O8" s="26">
        <f t="shared" si="30"/>
        <v>40663</v>
      </c>
      <c r="P8" s="27">
        <f t="shared" si="0"/>
        <v>7</v>
      </c>
      <c r="Q8" s="67">
        <f t="shared" si="31"/>
        <v>40670</v>
      </c>
      <c r="R8" s="29">
        <f t="shared" si="1"/>
        <v>14</v>
      </c>
      <c r="S8" s="28">
        <v>10</v>
      </c>
      <c r="T8" s="28">
        <v>30</v>
      </c>
      <c r="U8" s="28">
        <v>2</v>
      </c>
      <c r="V8" s="28">
        <f t="shared" si="2"/>
        <v>2</v>
      </c>
      <c r="W8" s="28">
        <f t="shared" si="3"/>
        <v>1</v>
      </c>
      <c r="X8" s="28">
        <v>10</v>
      </c>
      <c r="Y8" s="28">
        <v>10</v>
      </c>
      <c r="Z8" s="28">
        <v>2</v>
      </c>
      <c r="AA8" s="28">
        <v>10</v>
      </c>
      <c r="AB8" s="28">
        <v>10</v>
      </c>
      <c r="AC8" s="66">
        <f t="shared" si="4"/>
        <v>10</v>
      </c>
      <c r="AD8" s="66">
        <f t="shared" si="5"/>
        <v>10</v>
      </c>
      <c r="AE8" s="104">
        <v>10000</v>
      </c>
      <c r="AF8" s="70">
        <f t="shared" si="32"/>
        <v>1000</v>
      </c>
      <c r="AG8" s="68">
        <f t="shared" si="33"/>
        <v>0</v>
      </c>
      <c r="AH8" s="28">
        <f t="shared" si="34"/>
        <v>1</v>
      </c>
      <c r="AI8" s="71">
        <f t="shared" si="35"/>
        <v>0</v>
      </c>
      <c r="AJ8" s="69" t="s">
        <v>37</v>
      </c>
      <c r="AK8" s="105">
        <f>+IF(AJ8="YES",'INTEREST @ 1%'!AI9,0)</f>
        <v>0</v>
      </c>
      <c r="AL8" s="126" t="str">
        <f t="shared" si="6"/>
        <v>AY 2012-13</v>
      </c>
      <c r="AM8" s="126" t="str">
        <f t="shared" si="7"/>
        <v>AY 2012-13</v>
      </c>
      <c r="AN8" s="126" t="str">
        <f t="shared" si="8"/>
        <v>AY 2012-13</v>
      </c>
      <c r="AO8" s="126" t="str">
        <f t="shared" si="9"/>
        <v>AY 2012-13</v>
      </c>
      <c r="AP8" s="126" t="str">
        <f t="shared" si="10"/>
        <v>AY 2012-13</v>
      </c>
      <c r="AQ8" s="126" t="str">
        <f t="shared" si="11"/>
        <v>AY 2012-13</v>
      </c>
      <c r="AR8" s="126" t="str">
        <f t="shared" si="12"/>
        <v>AY 2012-13</v>
      </c>
      <c r="AS8" s="126" t="str">
        <f t="shared" si="13"/>
        <v>AY 2012-13</v>
      </c>
      <c r="AT8" s="126" t="str">
        <f t="shared" si="14"/>
        <v>AY 2012-13</v>
      </c>
      <c r="AU8" s="126" t="str">
        <f t="shared" si="15"/>
        <v>AY 2012-13</v>
      </c>
      <c r="AV8" s="126" t="str">
        <f t="shared" si="16"/>
        <v>AY 2012-13</v>
      </c>
      <c r="AW8" s="126" t="str">
        <f t="shared" si="17"/>
        <v>AY 2012-13</v>
      </c>
      <c r="AX8" s="126" t="str">
        <f t="shared" si="18"/>
        <v>AY 2012-13</v>
      </c>
      <c r="AY8" s="126" t="str">
        <f t="shared" si="19"/>
        <v>AY 2012-13</v>
      </c>
      <c r="AZ8" s="126" t="str">
        <f t="shared" si="20"/>
        <v>AY 2012-13</v>
      </c>
      <c r="BA8" s="126" t="str">
        <f t="shared" si="21"/>
        <v>AY 2012-13</v>
      </c>
      <c r="BB8" s="126" t="str">
        <f t="shared" si="22"/>
        <v>AY 2012-13</v>
      </c>
      <c r="BC8" s="126" t="str">
        <f t="shared" si="23"/>
        <v>AY 2012-13</v>
      </c>
      <c r="BD8" s="126" t="str">
        <f t="shared" si="24"/>
        <v>AY 2011-12</v>
      </c>
      <c r="BE8" s="126" t="str">
        <f t="shared" si="25"/>
        <v>AY 2013-14</v>
      </c>
      <c r="BF8" s="129" t="str">
        <f t="shared" si="36"/>
        <v>AY 2012-13</v>
      </c>
    </row>
    <row r="9" spans="1:58" s="23" customFormat="1" x14ac:dyDescent="0.25">
      <c r="A9" s="109">
        <f t="shared" si="37"/>
        <v>6</v>
      </c>
      <c r="B9" s="107" t="s">
        <v>10</v>
      </c>
      <c r="C9" s="48" t="s">
        <v>60</v>
      </c>
      <c r="D9" s="50" t="s">
        <v>25</v>
      </c>
      <c r="E9" s="25" t="str">
        <f t="shared" si="26"/>
        <v>AIOP</v>
      </c>
      <c r="F9" s="25" t="str">
        <f t="shared" si="27"/>
        <v>P</v>
      </c>
      <c r="G9" s="49">
        <v>5</v>
      </c>
      <c r="H9" s="49">
        <v>2</v>
      </c>
      <c r="I9" s="128">
        <v>2011</v>
      </c>
      <c r="J9" s="67">
        <f t="shared" si="28"/>
        <v>40579</v>
      </c>
      <c r="K9" s="49">
        <v>18</v>
      </c>
      <c r="L9" s="49">
        <v>4</v>
      </c>
      <c r="M9" s="128">
        <v>2011</v>
      </c>
      <c r="N9" s="26">
        <f t="shared" si="29"/>
        <v>40651</v>
      </c>
      <c r="O9" s="26">
        <f t="shared" si="30"/>
        <v>40602</v>
      </c>
      <c r="P9" s="27">
        <f t="shared" si="0"/>
        <v>7</v>
      </c>
      <c r="Q9" s="67">
        <f t="shared" si="31"/>
        <v>40609</v>
      </c>
      <c r="R9" s="29">
        <f t="shared" si="1"/>
        <v>74</v>
      </c>
      <c r="S9" s="28">
        <v>10</v>
      </c>
      <c r="T9" s="28">
        <v>30</v>
      </c>
      <c r="U9" s="28">
        <v>2</v>
      </c>
      <c r="V9" s="28">
        <f t="shared" si="2"/>
        <v>2</v>
      </c>
      <c r="W9" s="28">
        <f t="shared" si="3"/>
        <v>1</v>
      </c>
      <c r="X9" s="28">
        <v>10</v>
      </c>
      <c r="Y9" s="28">
        <v>10</v>
      </c>
      <c r="Z9" s="28">
        <v>2</v>
      </c>
      <c r="AA9" s="28">
        <v>10</v>
      </c>
      <c r="AB9" s="28">
        <v>10</v>
      </c>
      <c r="AC9" s="66">
        <f t="shared" si="4"/>
        <v>20</v>
      </c>
      <c r="AD9" s="66">
        <f t="shared" si="5"/>
        <v>20</v>
      </c>
      <c r="AE9" s="104">
        <v>10000</v>
      </c>
      <c r="AF9" s="70">
        <f t="shared" si="32"/>
        <v>2000</v>
      </c>
      <c r="AG9" s="68">
        <f t="shared" si="33"/>
        <v>3</v>
      </c>
      <c r="AH9" s="28">
        <f t="shared" si="34"/>
        <v>3</v>
      </c>
      <c r="AI9" s="71">
        <f t="shared" si="35"/>
        <v>90</v>
      </c>
      <c r="AJ9" s="69" t="s">
        <v>37</v>
      </c>
      <c r="AK9" s="105">
        <f>+IF(AJ9="YES",'INTEREST @ 1%'!AI10,0)</f>
        <v>0</v>
      </c>
      <c r="AL9" s="126" t="str">
        <f t="shared" si="6"/>
        <v>AY 2011-12</v>
      </c>
      <c r="AM9" s="126" t="str">
        <f t="shared" si="7"/>
        <v>AY 2011-12</v>
      </c>
      <c r="AN9" s="126" t="str">
        <f t="shared" si="8"/>
        <v>AY 2011-12</v>
      </c>
      <c r="AO9" s="126" t="str">
        <f t="shared" si="9"/>
        <v>AY 2011-12</v>
      </c>
      <c r="AP9" s="126" t="str">
        <f t="shared" si="10"/>
        <v>AY 2011-12</v>
      </c>
      <c r="AQ9" s="126" t="str">
        <f t="shared" si="11"/>
        <v>AY 2011-12</v>
      </c>
      <c r="AR9" s="126" t="str">
        <f t="shared" si="12"/>
        <v>AY 2011-12</v>
      </c>
      <c r="AS9" s="126" t="str">
        <f t="shared" si="13"/>
        <v>AY 2011-12</v>
      </c>
      <c r="AT9" s="126" t="str">
        <f t="shared" si="14"/>
        <v>AY 2011-12</v>
      </c>
      <c r="AU9" s="126" t="str">
        <f t="shared" si="15"/>
        <v>AY 2011-12</v>
      </c>
      <c r="AV9" s="126" t="str">
        <f t="shared" si="16"/>
        <v>AY 2011-12</v>
      </c>
      <c r="AW9" s="126" t="str">
        <f t="shared" si="17"/>
        <v>AY 2011-12</v>
      </c>
      <c r="AX9" s="126" t="str">
        <f t="shared" si="18"/>
        <v>AY 2011-12</v>
      </c>
      <c r="AY9" s="126" t="str">
        <f t="shared" si="19"/>
        <v>AY 2011-12</v>
      </c>
      <c r="AZ9" s="126" t="str">
        <f t="shared" si="20"/>
        <v>AY 2011-12</v>
      </c>
      <c r="BA9" s="126" t="str">
        <f t="shared" si="21"/>
        <v>AY 2011-12</v>
      </c>
      <c r="BB9" s="126" t="str">
        <f t="shared" si="22"/>
        <v>AY 2012-13</v>
      </c>
      <c r="BC9" s="126" t="str">
        <f t="shared" si="23"/>
        <v>AY 2012-13</v>
      </c>
      <c r="BD9" s="126" t="str">
        <f t="shared" si="24"/>
        <v>AY 2012-13</v>
      </c>
      <c r="BE9" s="126" t="str">
        <f t="shared" si="25"/>
        <v>AY 2013-14</v>
      </c>
      <c r="BF9" s="129" t="str">
        <f t="shared" si="36"/>
        <v>AY 2011-12</v>
      </c>
    </row>
    <row r="10" spans="1:58" s="23" customFormat="1" x14ac:dyDescent="0.25">
      <c r="A10" s="109">
        <f t="shared" si="37"/>
        <v>7</v>
      </c>
      <c r="B10" s="107" t="s">
        <v>10</v>
      </c>
      <c r="C10" s="48" t="s">
        <v>60</v>
      </c>
      <c r="D10" s="50" t="s">
        <v>25</v>
      </c>
      <c r="E10" s="25" t="str">
        <f t="shared" si="26"/>
        <v>AIOP</v>
      </c>
      <c r="F10" s="25" t="str">
        <f t="shared" si="27"/>
        <v>P</v>
      </c>
      <c r="G10" s="49">
        <v>5</v>
      </c>
      <c r="H10" s="49">
        <v>2</v>
      </c>
      <c r="I10" s="128">
        <v>2011</v>
      </c>
      <c r="J10" s="67">
        <f t="shared" si="28"/>
        <v>40579</v>
      </c>
      <c r="K10" s="49">
        <v>18</v>
      </c>
      <c r="L10" s="49">
        <v>4</v>
      </c>
      <c r="M10" s="128">
        <v>2011</v>
      </c>
      <c r="N10" s="26">
        <f t="shared" si="29"/>
        <v>40651</v>
      </c>
      <c r="O10" s="26">
        <f t="shared" si="30"/>
        <v>40602</v>
      </c>
      <c r="P10" s="27">
        <f t="shared" si="0"/>
        <v>7</v>
      </c>
      <c r="Q10" s="67">
        <f t="shared" si="31"/>
        <v>40609</v>
      </c>
      <c r="R10" s="29">
        <f t="shared" si="1"/>
        <v>74</v>
      </c>
      <c r="S10" s="28">
        <v>10</v>
      </c>
      <c r="T10" s="28">
        <v>30</v>
      </c>
      <c r="U10" s="28">
        <v>2</v>
      </c>
      <c r="V10" s="28">
        <f t="shared" si="2"/>
        <v>2</v>
      </c>
      <c r="W10" s="28">
        <f t="shared" si="3"/>
        <v>1</v>
      </c>
      <c r="X10" s="28">
        <v>10</v>
      </c>
      <c r="Y10" s="28">
        <v>10</v>
      </c>
      <c r="Z10" s="28">
        <v>2</v>
      </c>
      <c r="AA10" s="28">
        <v>10</v>
      </c>
      <c r="AB10" s="28">
        <v>10</v>
      </c>
      <c r="AC10" s="66">
        <f t="shared" si="4"/>
        <v>20</v>
      </c>
      <c r="AD10" s="66">
        <f t="shared" si="5"/>
        <v>20</v>
      </c>
      <c r="AE10" s="104">
        <v>10000</v>
      </c>
      <c r="AF10" s="70">
        <f t="shared" si="32"/>
        <v>2000</v>
      </c>
      <c r="AG10" s="68">
        <f t="shared" si="33"/>
        <v>3</v>
      </c>
      <c r="AH10" s="28">
        <f t="shared" si="34"/>
        <v>3</v>
      </c>
      <c r="AI10" s="71">
        <f t="shared" si="35"/>
        <v>90</v>
      </c>
      <c r="AJ10" s="69" t="s">
        <v>37</v>
      </c>
      <c r="AK10" s="105">
        <f>+IF(AJ10="YES",'INTEREST @ 1%'!AI11,0)</f>
        <v>0</v>
      </c>
      <c r="AL10" s="126" t="str">
        <f t="shared" si="6"/>
        <v>AY 2011-12</v>
      </c>
      <c r="AM10" s="126" t="str">
        <f t="shared" si="7"/>
        <v>AY 2011-12</v>
      </c>
      <c r="AN10" s="126" t="str">
        <f t="shared" si="8"/>
        <v>AY 2011-12</v>
      </c>
      <c r="AO10" s="126" t="str">
        <f t="shared" si="9"/>
        <v>AY 2011-12</v>
      </c>
      <c r="AP10" s="126" t="str">
        <f t="shared" si="10"/>
        <v>AY 2011-12</v>
      </c>
      <c r="AQ10" s="126" t="str">
        <f t="shared" si="11"/>
        <v>AY 2011-12</v>
      </c>
      <c r="AR10" s="126" t="str">
        <f t="shared" si="12"/>
        <v>AY 2011-12</v>
      </c>
      <c r="AS10" s="126" t="str">
        <f t="shared" si="13"/>
        <v>AY 2011-12</v>
      </c>
      <c r="AT10" s="126" t="str">
        <f t="shared" si="14"/>
        <v>AY 2011-12</v>
      </c>
      <c r="AU10" s="126" t="str">
        <f t="shared" si="15"/>
        <v>AY 2011-12</v>
      </c>
      <c r="AV10" s="126" t="str">
        <f t="shared" si="16"/>
        <v>AY 2011-12</v>
      </c>
      <c r="AW10" s="126" t="str">
        <f t="shared" si="17"/>
        <v>AY 2011-12</v>
      </c>
      <c r="AX10" s="126" t="str">
        <f t="shared" si="18"/>
        <v>AY 2011-12</v>
      </c>
      <c r="AY10" s="126" t="str">
        <f t="shared" si="19"/>
        <v>AY 2011-12</v>
      </c>
      <c r="AZ10" s="126" t="str">
        <f t="shared" si="20"/>
        <v>AY 2011-12</v>
      </c>
      <c r="BA10" s="126" t="str">
        <f t="shared" si="21"/>
        <v>AY 2011-12</v>
      </c>
      <c r="BB10" s="126" t="str">
        <f t="shared" si="22"/>
        <v>AY 2011-12</v>
      </c>
      <c r="BC10" s="126" t="str">
        <f t="shared" si="23"/>
        <v>AY 2012-13</v>
      </c>
      <c r="BD10" s="126" t="str">
        <f t="shared" si="24"/>
        <v>AY 2011-12</v>
      </c>
      <c r="BE10" s="126" t="str">
        <f t="shared" si="25"/>
        <v>AY 2013-14</v>
      </c>
      <c r="BF10" s="129" t="str">
        <f t="shared" si="36"/>
        <v>AY 2011-12</v>
      </c>
    </row>
    <row r="11" spans="1:58" s="23" customFormat="1" x14ac:dyDescent="0.25">
      <c r="A11" s="109">
        <f t="shared" si="37"/>
        <v>8</v>
      </c>
      <c r="B11" s="107" t="s">
        <v>71</v>
      </c>
      <c r="C11" s="48" t="s">
        <v>60</v>
      </c>
      <c r="D11" s="50" t="s">
        <v>25</v>
      </c>
      <c r="E11" s="25" t="str">
        <f t="shared" si="26"/>
        <v>AIOP</v>
      </c>
      <c r="F11" s="25" t="str">
        <f t="shared" si="27"/>
        <v>P</v>
      </c>
      <c r="G11" s="49">
        <v>5</v>
      </c>
      <c r="H11" s="49">
        <v>2</v>
      </c>
      <c r="I11" s="128">
        <v>2011</v>
      </c>
      <c r="J11" s="67">
        <f t="shared" si="28"/>
        <v>40579</v>
      </c>
      <c r="K11" s="49">
        <v>18</v>
      </c>
      <c r="L11" s="49">
        <v>4</v>
      </c>
      <c r="M11" s="128">
        <v>2011</v>
      </c>
      <c r="N11" s="26">
        <f t="shared" si="29"/>
        <v>40651</v>
      </c>
      <c r="O11" s="26">
        <f t="shared" si="30"/>
        <v>40602</v>
      </c>
      <c r="P11" s="27">
        <f t="shared" si="0"/>
        <v>7</v>
      </c>
      <c r="Q11" s="67">
        <f t="shared" si="31"/>
        <v>40609</v>
      </c>
      <c r="R11" s="29">
        <f t="shared" si="1"/>
        <v>74</v>
      </c>
      <c r="S11" s="28">
        <v>10</v>
      </c>
      <c r="T11" s="28">
        <v>30</v>
      </c>
      <c r="U11" s="28">
        <v>2</v>
      </c>
      <c r="V11" s="28">
        <f t="shared" si="2"/>
        <v>2</v>
      </c>
      <c r="W11" s="28">
        <f t="shared" si="3"/>
        <v>1</v>
      </c>
      <c r="X11" s="28">
        <v>10</v>
      </c>
      <c r="Y11" s="28">
        <v>10</v>
      </c>
      <c r="Z11" s="28">
        <v>2</v>
      </c>
      <c r="AA11" s="28">
        <v>10</v>
      </c>
      <c r="AB11" s="28">
        <v>10</v>
      </c>
      <c r="AC11" s="66">
        <f t="shared" si="4"/>
        <v>10</v>
      </c>
      <c r="AD11" s="66">
        <f t="shared" si="5"/>
        <v>10</v>
      </c>
      <c r="AE11" s="104">
        <v>10000</v>
      </c>
      <c r="AF11" s="70">
        <f t="shared" si="32"/>
        <v>1000</v>
      </c>
      <c r="AG11" s="68">
        <f t="shared" si="33"/>
        <v>3</v>
      </c>
      <c r="AH11" s="28">
        <f t="shared" si="34"/>
        <v>3</v>
      </c>
      <c r="AI11" s="71">
        <f t="shared" si="35"/>
        <v>45</v>
      </c>
      <c r="AJ11" s="69" t="s">
        <v>37</v>
      </c>
      <c r="AK11" s="105">
        <f>+IF(AJ11="YES",'INTEREST @ 1%'!AI12,0)</f>
        <v>0</v>
      </c>
      <c r="AL11" s="126" t="str">
        <f t="shared" si="6"/>
        <v>AY 2011-12</v>
      </c>
      <c r="AM11" s="126" t="str">
        <f t="shared" si="7"/>
        <v>AY 2011-12</v>
      </c>
      <c r="AN11" s="126" t="str">
        <f t="shared" si="8"/>
        <v>AY 2011-12</v>
      </c>
      <c r="AO11" s="126" t="str">
        <f t="shared" si="9"/>
        <v>AY 2011-12</v>
      </c>
      <c r="AP11" s="126" t="str">
        <f t="shared" si="10"/>
        <v>AY 2011-12</v>
      </c>
      <c r="AQ11" s="126" t="str">
        <f t="shared" si="11"/>
        <v>AY 2011-12</v>
      </c>
      <c r="AR11" s="126" t="str">
        <f t="shared" si="12"/>
        <v>AY 2011-12</v>
      </c>
      <c r="AS11" s="126" t="str">
        <f t="shared" si="13"/>
        <v>AY 2011-12</v>
      </c>
      <c r="AT11" s="126" t="str">
        <f t="shared" si="14"/>
        <v>AY 2011-12</v>
      </c>
      <c r="AU11" s="126" t="str">
        <f t="shared" si="15"/>
        <v>AY 2011-12</v>
      </c>
      <c r="AV11" s="126" t="str">
        <f t="shared" si="16"/>
        <v>AY 2011-12</v>
      </c>
      <c r="AW11" s="126" t="str">
        <f t="shared" si="17"/>
        <v>AY 2011-12</v>
      </c>
      <c r="AX11" s="126" t="str">
        <f t="shared" si="18"/>
        <v>AY 2011-12</v>
      </c>
      <c r="AY11" s="126" t="str">
        <f t="shared" si="19"/>
        <v>AY 2011-12</v>
      </c>
      <c r="AZ11" s="126" t="str">
        <f t="shared" si="20"/>
        <v>AY 2011-12</v>
      </c>
      <c r="BA11" s="126" t="str">
        <f t="shared" si="21"/>
        <v>AY 2011-12</v>
      </c>
      <c r="BB11" s="126" t="str">
        <f t="shared" si="22"/>
        <v>AY 2011-12</v>
      </c>
      <c r="BC11" s="126" t="str">
        <f t="shared" si="23"/>
        <v>AY 2012-13</v>
      </c>
      <c r="BD11" s="126" t="str">
        <f t="shared" si="24"/>
        <v>AY 2011-12</v>
      </c>
      <c r="BE11" s="126" t="str">
        <f t="shared" si="25"/>
        <v>AY 2013-14</v>
      </c>
      <c r="BF11" s="129" t="str">
        <f t="shared" si="36"/>
        <v>AY 2011-12</v>
      </c>
    </row>
    <row r="12" spans="1:58" s="23" customFormat="1" x14ac:dyDescent="0.25">
      <c r="A12" s="109">
        <f t="shared" si="37"/>
        <v>9</v>
      </c>
      <c r="B12" s="107" t="s">
        <v>9</v>
      </c>
      <c r="C12" s="48" t="s">
        <v>60</v>
      </c>
      <c r="D12" s="50" t="s">
        <v>25</v>
      </c>
      <c r="E12" s="25" t="str">
        <f t="shared" si="26"/>
        <v>AIOP</v>
      </c>
      <c r="F12" s="25" t="str">
        <f t="shared" si="27"/>
        <v>P</v>
      </c>
      <c r="G12" s="49">
        <v>5</v>
      </c>
      <c r="H12" s="49">
        <v>2</v>
      </c>
      <c r="I12" s="128">
        <v>2011</v>
      </c>
      <c r="J12" s="67">
        <f t="shared" si="28"/>
        <v>40579</v>
      </c>
      <c r="K12" s="49">
        <v>18</v>
      </c>
      <c r="L12" s="49">
        <v>4</v>
      </c>
      <c r="M12" s="128">
        <v>2011</v>
      </c>
      <c r="N12" s="26">
        <f t="shared" si="29"/>
        <v>40651</v>
      </c>
      <c r="O12" s="26">
        <f t="shared" si="30"/>
        <v>40602</v>
      </c>
      <c r="P12" s="27">
        <f t="shared" si="0"/>
        <v>7</v>
      </c>
      <c r="Q12" s="67">
        <f t="shared" si="31"/>
        <v>40609</v>
      </c>
      <c r="R12" s="29">
        <f t="shared" si="1"/>
        <v>74</v>
      </c>
      <c r="S12" s="28">
        <v>10</v>
      </c>
      <c r="T12" s="28">
        <v>30</v>
      </c>
      <c r="U12" s="28">
        <v>2</v>
      </c>
      <c r="V12" s="28">
        <f t="shared" si="2"/>
        <v>2</v>
      </c>
      <c r="W12" s="28">
        <f t="shared" si="3"/>
        <v>1</v>
      </c>
      <c r="X12" s="28">
        <v>10</v>
      </c>
      <c r="Y12" s="28">
        <v>10</v>
      </c>
      <c r="Z12" s="28">
        <v>2</v>
      </c>
      <c r="AA12" s="28">
        <v>10</v>
      </c>
      <c r="AB12" s="28">
        <v>10</v>
      </c>
      <c r="AC12" s="66">
        <f t="shared" si="4"/>
        <v>10</v>
      </c>
      <c r="AD12" s="66">
        <f t="shared" si="5"/>
        <v>10</v>
      </c>
      <c r="AE12" s="104">
        <v>10000</v>
      </c>
      <c r="AF12" s="70">
        <f t="shared" si="32"/>
        <v>1000</v>
      </c>
      <c r="AG12" s="68">
        <f t="shared" si="33"/>
        <v>3</v>
      </c>
      <c r="AH12" s="28">
        <f t="shared" si="34"/>
        <v>3</v>
      </c>
      <c r="AI12" s="71">
        <f t="shared" si="35"/>
        <v>45</v>
      </c>
      <c r="AJ12" s="69" t="s">
        <v>37</v>
      </c>
      <c r="AK12" s="105">
        <f>+IF(AJ12="YES",'INTEREST @ 1%'!AI13,0)</f>
        <v>0</v>
      </c>
      <c r="AL12" s="126" t="str">
        <f t="shared" si="6"/>
        <v>AY 2011-12</v>
      </c>
      <c r="AM12" s="126" t="str">
        <f t="shared" si="7"/>
        <v>AY 2011-12</v>
      </c>
      <c r="AN12" s="126" t="str">
        <f t="shared" si="8"/>
        <v>AY 2011-12</v>
      </c>
      <c r="AO12" s="126" t="str">
        <f t="shared" si="9"/>
        <v>AY 2011-12</v>
      </c>
      <c r="AP12" s="126" t="str">
        <f t="shared" si="10"/>
        <v>AY 2011-12</v>
      </c>
      <c r="AQ12" s="126" t="str">
        <f t="shared" si="11"/>
        <v>AY 2011-12</v>
      </c>
      <c r="AR12" s="126" t="str">
        <f t="shared" si="12"/>
        <v>AY 2011-12</v>
      </c>
      <c r="AS12" s="126" t="str">
        <f t="shared" si="13"/>
        <v>AY 2011-12</v>
      </c>
      <c r="AT12" s="126" t="str">
        <f t="shared" si="14"/>
        <v>AY 2011-12</v>
      </c>
      <c r="AU12" s="126" t="str">
        <f t="shared" si="15"/>
        <v>AY 2011-12</v>
      </c>
      <c r="AV12" s="126" t="str">
        <f t="shared" si="16"/>
        <v>AY 2011-12</v>
      </c>
      <c r="AW12" s="126" t="str">
        <f t="shared" si="17"/>
        <v>AY 2011-12</v>
      </c>
      <c r="AX12" s="126" t="str">
        <f t="shared" si="18"/>
        <v>AY 2011-12</v>
      </c>
      <c r="AY12" s="126" t="str">
        <f t="shared" si="19"/>
        <v>AY 2011-12</v>
      </c>
      <c r="AZ12" s="126" t="str">
        <f t="shared" si="20"/>
        <v>AY 2011-12</v>
      </c>
      <c r="BA12" s="126" t="str">
        <f t="shared" si="21"/>
        <v>AY 2011-12</v>
      </c>
      <c r="BB12" s="126" t="str">
        <f t="shared" si="22"/>
        <v>AY 2011-12</v>
      </c>
      <c r="BC12" s="126" t="str">
        <f t="shared" si="23"/>
        <v>AY 2012-13</v>
      </c>
      <c r="BD12" s="126" t="str">
        <f t="shared" si="24"/>
        <v>AY 2011-12</v>
      </c>
      <c r="BE12" s="126" t="str">
        <f t="shared" si="25"/>
        <v>AY 2013-14</v>
      </c>
      <c r="BF12" s="129" t="str">
        <f t="shared" si="36"/>
        <v>AY 2011-12</v>
      </c>
    </row>
    <row r="13" spans="1:58" s="23" customFormat="1" ht="26.25" x14ac:dyDescent="0.25">
      <c r="A13" s="109">
        <f t="shared" si="37"/>
        <v>10</v>
      </c>
      <c r="B13" s="107" t="s">
        <v>67</v>
      </c>
      <c r="C13" s="48" t="s">
        <v>60</v>
      </c>
      <c r="D13" s="50" t="s">
        <v>25</v>
      </c>
      <c r="E13" s="25" t="str">
        <f t="shared" si="26"/>
        <v>AIOP</v>
      </c>
      <c r="F13" s="25" t="str">
        <f t="shared" si="27"/>
        <v>P</v>
      </c>
      <c r="G13" s="49">
        <v>5</v>
      </c>
      <c r="H13" s="49">
        <v>2</v>
      </c>
      <c r="I13" s="128">
        <v>2011</v>
      </c>
      <c r="J13" s="67">
        <f t="shared" si="28"/>
        <v>40579</v>
      </c>
      <c r="K13" s="49">
        <v>18</v>
      </c>
      <c r="L13" s="49">
        <v>4</v>
      </c>
      <c r="M13" s="128">
        <v>2011</v>
      </c>
      <c r="N13" s="26">
        <f t="shared" si="29"/>
        <v>40651</v>
      </c>
      <c r="O13" s="26">
        <f t="shared" si="30"/>
        <v>40602</v>
      </c>
      <c r="P13" s="27">
        <f t="shared" si="0"/>
        <v>7</v>
      </c>
      <c r="Q13" s="67">
        <f t="shared" si="31"/>
        <v>40609</v>
      </c>
      <c r="R13" s="29">
        <f t="shared" si="1"/>
        <v>74</v>
      </c>
      <c r="S13" s="28">
        <v>10</v>
      </c>
      <c r="T13" s="28">
        <v>30</v>
      </c>
      <c r="U13" s="28">
        <v>2</v>
      </c>
      <c r="V13" s="28">
        <f t="shared" si="2"/>
        <v>2</v>
      </c>
      <c r="W13" s="28">
        <f t="shared" si="3"/>
        <v>1</v>
      </c>
      <c r="X13" s="28">
        <v>10</v>
      </c>
      <c r="Y13" s="28">
        <v>10</v>
      </c>
      <c r="Z13" s="28">
        <v>2</v>
      </c>
      <c r="AA13" s="28">
        <v>10</v>
      </c>
      <c r="AB13" s="28">
        <v>10</v>
      </c>
      <c r="AC13" s="66">
        <f t="shared" si="4"/>
        <v>10</v>
      </c>
      <c r="AD13" s="66">
        <f t="shared" si="5"/>
        <v>10</v>
      </c>
      <c r="AE13" s="104">
        <v>10000</v>
      </c>
      <c r="AF13" s="70">
        <f t="shared" si="32"/>
        <v>1000</v>
      </c>
      <c r="AG13" s="68">
        <f t="shared" si="33"/>
        <v>3</v>
      </c>
      <c r="AH13" s="28">
        <f t="shared" si="34"/>
        <v>3</v>
      </c>
      <c r="AI13" s="71">
        <f t="shared" si="35"/>
        <v>45</v>
      </c>
      <c r="AJ13" s="69" t="s">
        <v>37</v>
      </c>
      <c r="AK13" s="105">
        <f>+IF(AJ13="YES",'INTEREST @ 1%'!AI14,0)</f>
        <v>0</v>
      </c>
      <c r="AL13" s="126" t="str">
        <f t="shared" si="6"/>
        <v>AY 2011-12</v>
      </c>
      <c r="AM13" s="126" t="str">
        <f t="shared" si="7"/>
        <v>AY 2011-12</v>
      </c>
      <c r="AN13" s="126" t="str">
        <f t="shared" si="8"/>
        <v>AY 2011-12</v>
      </c>
      <c r="AO13" s="126" t="str">
        <f t="shared" si="9"/>
        <v>AY 2011-12</v>
      </c>
      <c r="AP13" s="126" t="str">
        <f t="shared" si="10"/>
        <v>AY 2011-12</v>
      </c>
      <c r="AQ13" s="126" t="str">
        <f t="shared" si="11"/>
        <v>AY 2011-12</v>
      </c>
      <c r="AR13" s="126" t="str">
        <f t="shared" si="12"/>
        <v>AY 2011-12</v>
      </c>
      <c r="AS13" s="126" t="str">
        <f t="shared" si="13"/>
        <v>AY 2011-12</v>
      </c>
      <c r="AT13" s="126" t="str">
        <f t="shared" si="14"/>
        <v>AY 2011-12</v>
      </c>
      <c r="AU13" s="126" t="str">
        <f t="shared" si="15"/>
        <v>AY 2011-12</v>
      </c>
      <c r="AV13" s="126" t="str">
        <f t="shared" si="16"/>
        <v>AY 2011-12</v>
      </c>
      <c r="AW13" s="126" t="str">
        <f t="shared" si="17"/>
        <v>AY 2011-12</v>
      </c>
      <c r="AX13" s="126" t="str">
        <f t="shared" si="18"/>
        <v>AY 2011-12</v>
      </c>
      <c r="AY13" s="126" t="str">
        <f t="shared" si="19"/>
        <v>AY 2011-12</v>
      </c>
      <c r="AZ13" s="126" t="str">
        <f t="shared" si="20"/>
        <v>AY 2011-12</v>
      </c>
      <c r="BA13" s="126" t="str">
        <f t="shared" si="21"/>
        <v>AY 2011-12</v>
      </c>
      <c r="BB13" s="126" t="str">
        <f t="shared" si="22"/>
        <v>AY 2011-12</v>
      </c>
      <c r="BC13" s="126" t="str">
        <f t="shared" si="23"/>
        <v>AY 2012-13</v>
      </c>
      <c r="BD13" s="126" t="str">
        <f t="shared" si="24"/>
        <v>AY 2011-12</v>
      </c>
      <c r="BE13" s="126" t="str">
        <f t="shared" si="25"/>
        <v>AY 2013-14</v>
      </c>
      <c r="BF13" s="129" t="str">
        <f t="shared" si="36"/>
        <v>AY 2011-12</v>
      </c>
    </row>
    <row r="14" spans="1:58" s="23" customFormat="1" x14ac:dyDescent="0.25">
      <c r="A14" s="109">
        <f t="shared" si="37"/>
        <v>11</v>
      </c>
      <c r="B14" s="107" t="s">
        <v>9</v>
      </c>
      <c r="C14" s="48" t="s">
        <v>60</v>
      </c>
      <c r="D14" s="50" t="s">
        <v>25</v>
      </c>
      <c r="E14" s="25" t="str">
        <f t="shared" si="26"/>
        <v>AIOP</v>
      </c>
      <c r="F14" s="25" t="str">
        <f t="shared" si="27"/>
        <v>P</v>
      </c>
      <c r="G14" s="49">
        <v>2</v>
      </c>
      <c r="H14" s="49">
        <v>2</v>
      </c>
      <c r="I14" s="128">
        <v>2011</v>
      </c>
      <c r="J14" s="67">
        <f t="shared" si="28"/>
        <v>40576</v>
      </c>
      <c r="K14" s="49">
        <v>18</v>
      </c>
      <c r="L14" s="49">
        <v>4</v>
      </c>
      <c r="M14" s="128">
        <v>2011</v>
      </c>
      <c r="N14" s="26">
        <f t="shared" si="29"/>
        <v>40651</v>
      </c>
      <c r="O14" s="26">
        <f t="shared" si="30"/>
        <v>40602</v>
      </c>
      <c r="P14" s="27">
        <f t="shared" si="0"/>
        <v>7</v>
      </c>
      <c r="Q14" s="67">
        <f t="shared" si="31"/>
        <v>40609</v>
      </c>
      <c r="R14" s="29">
        <f t="shared" si="1"/>
        <v>77</v>
      </c>
      <c r="S14" s="28">
        <v>10</v>
      </c>
      <c r="T14" s="28">
        <v>30</v>
      </c>
      <c r="U14" s="28">
        <v>2</v>
      </c>
      <c r="V14" s="28">
        <f t="shared" si="2"/>
        <v>2</v>
      </c>
      <c r="W14" s="28">
        <f t="shared" si="3"/>
        <v>1</v>
      </c>
      <c r="X14" s="28">
        <v>10</v>
      </c>
      <c r="Y14" s="28">
        <v>10</v>
      </c>
      <c r="Z14" s="28">
        <v>2</v>
      </c>
      <c r="AA14" s="28">
        <v>10</v>
      </c>
      <c r="AB14" s="28">
        <v>10</v>
      </c>
      <c r="AC14" s="66">
        <f t="shared" si="4"/>
        <v>10</v>
      </c>
      <c r="AD14" s="66">
        <f t="shared" si="5"/>
        <v>10</v>
      </c>
      <c r="AE14" s="104">
        <v>10000</v>
      </c>
      <c r="AF14" s="70">
        <f t="shared" si="32"/>
        <v>1000</v>
      </c>
      <c r="AG14" s="68">
        <f t="shared" si="33"/>
        <v>3</v>
      </c>
      <c r="AH14" s="28">
        <f t="shared" si="34"/>
        <v>3</v>
      </c>
      <c r="AI14" s="71">
        <f t="shared" si="35"/>
        <v>45</v>
      </c>
      <c r="AJ14" s="69" t="s">
        <v>37</v>
      </c>
      <c r="AK14" s="105">
        <f>+IF(AJ14="YES",'INTEREST @ 1%'!AI15,0)</f>
        <v>0</v>
      </c>
      <c r="AL14" s="126" t="str">
        <f t="shared" si="6"/>
        <v>AY 2011-12</v>
      </c>
      <c r="AM14" s="126" t="str">
        <f t="shared" si="7"/>
        <v>AY 2011-12</v>
      </c>
      <c r="AN14" s="126" t="str">
        <f t="shared" si="8"/>
        <v>AY 2011-12</v>
      </c>
      <c r="AO14" s="126" t="str">
        <f t="shared" si="9"/>
        <v>AY 2011-12</v>
      </c>
      <c r="AP14" s="126" t="str">
        <f t="shared" si="10"/>
        <v>AY 2011-12</v>
      </c>
      <c r="AQ14" s="126" t="str">
        <f t="shared" si="11"/>
        <v>AY 2011-12</v>
      </c>
      <c r="AR14" s="126" t="str">
        <f t="shared" si="12"/>
        <v>AY 2011-12</v>
      </c>
      <c r="AS14" s="126" t="str">
        <f t="shared" si="13"/>
        <v>AY 2011-12</v>
      </c>
      <c r="AT14" s="126" t="str">
        <f t="shared" si="14"/>
        <v>AY 2011-12</v>
      </c>
      <c r="AU14" s="126" t="str">
        <f t="shared" si="15"/>
        <v>AY 2011-12</v>
      </c>
      <c r="AV14" s="126" t="str">
        <f t="shared" si="16"/>
        <v>AY 2011-12</v>
      </c>
      <c r="AW14" s="126" t="str">
        <f t="shared" si="17"/>
        <v>AY 2011-12</v>
      </c>
      <c r="AX14" s="126" t="str">
        <f t="shared" si="18"/>
        <v>AY 2011-12</v>
      </c>
      <c r="AY14" s="126" t="str">
        <f t="shared" si="19"/>
        <v>AY 2011-12</v>
      </c>
      <c r="AZ14" s="126" t="str">
        <f t="shared" si="20"/>
        <v>AY 2011-12</v>
      </c>
      <c r="BA14" s="126" t="str">
        <f t="shared" si="21"/>
        <v>AY 2011-12</v>
      </c>
      <c r="BB14" s="126" t="str">
        <f t="shared" si="22"/>
        <v>AY 2011-12</v>
      </c>
      <c r="BC14" s="126" t="str">
        <f t="shared" si="23"/>
        <v>AY 2012-13</v>
      </c>
      <c r="BD14" s="126" t="str">
        <f t="shared" si="24"/>
        <v>AY 2011-12</v>
      </c>
      <c r="BE14" s="126" t="str">
        <f t="shared" si="25"/>
        <v>AY 2013-14</v>
      </c>
      <c r="BF14" s="129" t="str">
        <f t="shared" si="36"/>
        <v>AY 2011-12</v>
      </c>
    </row>
    <row r="15" spans="1:58" s="23" customFormat="1" x14ac:dyDescent="0.25">
      <c r="A15" s="109">
        <f t="shared" si="37"/>
        <v>12</v>
      </c>
      <c r="B15" s="107" t="s">
        <v>9</v>
      </c>
      <c r="C15" s="48" t="s">
        <v>60</v>
      </c>
      <c r="D15" s="50" t="s">
        <v>25</v>
      </c>
      <c r="E15" s="25" t="str">
        <f t="shared" si="26"/>
        <v>AIOP</v>
      </c>
      <c r="F15" s="25" t="str">
        <f t="shared" si="27"/>
        <v>P</v>
      </c>
      <c r="G15" s="49">
        <v>5</v>
      </c>
      <c r="H15" s="49">
        <v>2</v>
      </c>
      <c r="I15" s="128">
        <v>2011</v>
      </c>
      <c r="J15" s="67">
        <f t="shared" si="28"/>
        <v>40579</v>
      </c>
      <c r="K15" s="49">
        <v>18</v>
      </c>
      <c r="L15" s="49">
        <v>4</v>
      </c>
      <c r="M15" s="128">
        <v>2011</v>
      </c>
      <c r="N15" s="26">
        <f t="shared" si="29"/>
        <v>40651</v>
      </c>
      <c r="O15" s="26">
        <f t="shared" si="30"/>
        <v>40602</v>
      </c>
      <c r="P15" s="27">
        <f t="shared" si="0"/>
        <v>7</v>
      </c>
      <c r="Q15" s="67">
        <f t="shared" si="31"/>
        <v>40609</v>
      </c>
      <c r="R15" s="29">
        <f t="shared" si="1"/>
        <v>74</v>
      </c>
      <c r="S15" s="28">
        <v>10</v>
      </c>
      <c r="T15" s="28">
        <v>30</v>
      </c>
      <c r="U15" s="28">
        <v>2</v>
      </c>
      <c r="V15" s="28">
        <f t="shared" si="2"/>
        <v>2</v>
      </c>
      <c r="W15" s="28">
        <f t="shared" si="3"/>
        <v>1</v>
      </c>
      <c r="X15" s="28">
        <v>10</v>
      </c>
      <c r="Y15" s="28">
        <v>10</v>
      </c>
      <c r="Z15" s="28">
        <v>2</v>
      </c>
      <c r="AA15" s="28">
        <v>10</v>
      </c>
      <c r="AB15" s="28">
        <v>10</v>
      </c>
      <c r="AC15" s="66">
        <f t="shared" si="4"/>
        <v>10</v>
      </c>
      <c r="AD15" s="66">
        <f t="shared" si="5"/>
        <v>10</v>
      </c>
      <c r="AE15" s="104">
        <v>10000</v>
      </c>
      <c r="AF15" s="70">
        <f t="shared" si="32"/>
        <v>1000</v>
      </c>
      <c r="AG15" s="68">
        <f t="shared" si="33"/>
        <v>3</v>
      </c>
      <c r="AH15" s="28">
        <f t="shared" si="34"/>
        <v>3</v>
      </c>
      <c r="AI15" s="71">
        <f t="shared" si="35"/>
        <v>45</v>
      </c>
      <c r="AJ15" s="69" t="s">
        <v>37</v>
      </c>
      <c r="AK15" s="105">
        <f>+IF(AJ15="YES",'INTEREST @ 1%'!AI16,0)</f>
        <v>0</v>
      </c>
      <c r="AL15" s="126" t="str">
        <f t="shared" si="6"/>
        <v>AY 2011-12</v>
      </c>
      <c r="AM15" s="126" t="str">
        <f t="shared" si="7"/>
        <v>AY 2011-12</v>
      </c>
      <c r="AN15" s="126" t="str">
        <f t="shared" si="8"/>
        <v>AY 2011-12</v>
      </c>
      <c r="AO15" s="126" t="str">
        <f t="shared" si="9"/>
        <v>AY 2011-12</v>
      </c>
      <c r="AP15" s="126" t="str">
        <f t="shared" si="10"/>
        <v>AY 2011-12</v>
      </c>
      <c r="AQ15" s="126" t="str">
        <f t="shared" si="11"/>
        <v>AY 2011-12</v>
      </c>
      <c r="AR15" s="126" t="str">
        <f t="shared" si="12"/>
        <v>AY 2011-12</v>
      </c>
      <c r="AS15" s="126" t="str">
        <f t="shared" si="13"/>
        <v>AY 2011-12</v>
      </c>
      <c r="AT15" s="126" t="str">
        <f t="shared" si="14"/>
        <v>AY 2011-12</v>
      </c>
      <c r="AU15" s="126" t="str">
        <f t="shared" si="15"/>
        <v>AY 2011-12</v>
      </c>
      <c r="AV15" s="126" t="str">
        <f t="shared" si="16"/>
        <v>AY 2011-12</v>
      </c>
      <c r="AW15" s="126" t="str">
        <f t="shared" si="17"/>
        <v>AY 2011-12</v>
      </c>
      <c r="AX15" s="126" t="str">
        <f t="shared" si="18"/>
        <v>AY 2011-12</v>
      </c>
      <c r="AY15" s="126" t="str">
        <f t="shared" si="19"/>
        <v>AY 2011-12</v>
      </c>
      <c r="AZ15" s="126" t="str">
        <f t="shared" si="20"/>
        <v>AY 2011-12</v>
      </c>
      <c r="BA15" s="126" t="str">
        <f t="shared" si="21"/>
        <v>AY 2011-12</v>
      </c>
      <c r="BB15" s="126" t="str">
        <f t="shared" si="22"/>
        <v>AY 2011-12</v>
      </c>
      <c r="BC15" s="126" t="str">
        <f t="shared" si="23"/>
        <v>AY 2012-13</v>
      </c>
      <c r="BD15" s="126" t="str">
        <f t="shared" si="24"/>
        <v>AY 2011-12</v>
      </c>
      <c r="BE15" s="126" t="str">
        <f t="shared" si="25"/>
        <v>AY 2013-14</v>
      </c>
      <c r="BF15" s="129" t="str">
        <f t="shared" si="36"/>
        <v>AY 2011-12</v>
      </c>
    </row>
    <row r="16" spans="1:58" s="23" customFormat="1" x14ac:dyDescent="0.25">
      <c r="A16" s="109">
        <f t="shared" si="37"/>
        <v>13</v>
      </c>
      <c r="B16" s="107" t="s">
        <v>9</v>
      </c>
      <c r="C16" s="48" t="s">
        <v>60</v>
      </c>
      <c r="D16" s="50" t="s">
        <v>25</v>
      </c>
      <c r="E16" s="25" t="str">
        <f t="shared" si="26"/>
        <v>AIOP</v>
      </c>
      <c r="F16" s="25" t="str">
        <f t="shared" si="27"/>
        <v>P</v>
      </c>
      <c r="G16" s="49">
        <v>5</v>
      </c>
      <c r="H16" s="49">
        <v>2</v>
      </c>
      <c r="I16" s="128">
        <v>2011</v>
      </c>
      <c r="J16" s="67">
        <f t="shared" si="28"/>
        <v>40579</v>
      </c>
      <c r="K16" s="49">
        <v>18</v>
      </c>
      <c r="L16" s="49">
        <v>4</v>
      </c>
      <c r="M16" s="128">
        <v>2011</v>
      </c>
      <c r="N16" s="26">
        <f t="shared" si="29"/>
        <v>40651</v>
      </c>
      <c r="O16" s="26">
        <f t="shared" si="30"/>
        <v>40602</v>
      </c>
      <c r="P16" s="27">
        <f t="shared" si="0"/>
        <v>7</v>
      </c>
      <c r="Q16" s="67">
        <f t="shared" si="31"/>
        <v>40609</v>
      </c>
      <c r="R16" s="29">
        <f t="shared" si="1"/>
        <v>74</v>
      </c>
      <c r="S16" s="28">
        <v>10</v>
      </c>
      <c r="T16" s="28">
        <v>30</v>
      </c>
      <c r="U16" s="28">
        <v>2</v>
      </c>
      <c r="V16" s="28">
        <f t="shared" si="2"/>
        <v>2</v>
      </c>
      <c r="W16" s="28">
        <f t="shared" si="3"/>
        <v>1</v>
      </c>
      <c r="X16" s="28">
        <v>10</v>
      </c>
      <c r="Y16" s="28">
        <v>10</v>
      </c>
      <c r="Z16" s="28">
        <v>2</v>
      </c>
      <c r="AA16" s="28">
        <v>10</v>
      </c>
      <c r="AB16" s="28">
        <v>10</v>
      </c>
      <c r="AC16" s="66">
        <f t="shared" si="4"/>
        <v>10</v>
      </c>
      <c r="AD16" s="66">
        <f t="shared" si="5"/>
        <v>10</v>
      </c>
      <c r="AE16" s="104">
        <v>10000</v>
      </c>
      <c r="AF16" s="70">
        <f t="shared" si="32"/>
        <v>1000</v>
      </c>
      <c r="AG16" s="68">
        <f t="shared" si="33"/>
        <v>3</v>
      </c>
      <c r="AH16" s="28">
        <f t="shared" si="34"/>
        <v>3</v>
      </c>
      <c r="AI16" s="71">
        <f t="shared" si="35"/>
        <v>45</v>
      </c>
      <c r="AJ16" s="69" t="s">
        <v>37</v>
      </c>
      <c r="AK16" s="105">
        <f>+IF(AJ16="YES",'INTEREST @ 1%'!AI17,0)</f>
        <v>0</v>
      </c>
      <c r="AL16" s="126" t="str">
        <f t="shared" si="6"/>
        <v>AY 2011-12</v>
      </c>
      <c r="AM16" s="126" t="str">
        <f t="shared" si="7"/>
        <v>AY 2011-12</v>
      </c>
      <c r="AN16" s="126" t="str">
        <f t="shared" si="8"/>
        <v>AY 2011-12</v>
      </c>
      <c r="AO16" s="126" t="str">
        <f t="shared" si="9"/>
        <v>AY 2011-12</v>
      </c>
      <c r="AP16" s="126" t="str">
        <f t="shared" si="10"/>
        <v>AY 2011-12</v>
      </c>
      <c r="AQ16" s="126" t="str">
        <f t="shared" si="11"/>
        <v>AY 2011-12</v>
      </c>
      <c r="AR16" s="126" t="str">
        <f t="shared" si="12"/>
        <v>AY 2011-12</v>
      </c>
      <c r="AS16" s="126" t="str">
        <f t="shared" si="13"/>
        <v>AY 2011-12</v>
      </c>
      <c r="AT16" s="126" t="str">
        <f t="shared" si="14"/>
        <v>AY 2011-12</v>
      </c>
      <c r="AU16" s="126" t="str">
        <f t="shared" si="15"/>
        <v>AY 2011-12</v>
      </c>
      <c r="AV16" s="126" t="str">
        <f t="shared" si="16"/>
        <v>AY 2011-12</v>
      </c>
      <c r="AW16" s="126" t="str">
        <f t="shared" si="17"/>
        <v>AY 2011-12</v>
      </c>
      <c r="AX16" s="126" t="str">
        <f t="shared" si="18"/>
        <v>AY 2011-12</v>
      </c>
      <c r="AY16" s="126" t="str">
        <f t="shared" si="19"/>
        <v>AY 2011-12</v>
      </c>
      <c r="AZ16" s="126" t="str">
        <f t="shared" si="20"/>
        <v>AY 2011-12</v>
      </c>
      <c r="BA16" s="126" t="str">
        <f t="shared" si="21"/>
        <v>AY 2011-12</v>
      </c>
      <c r="BB16" s="126" t="str">
        <f t="shared" si="22"/>
        <v>AY 2011-12</v>
      </c>
      <c r="BC16" s="126" t="str">
        <f t="shared" si="23"/>
        <v>AY 2012-13</v>
      </c>
      <c r="BD16" s="126" t="str">
        <f t="shared" si="24"/>
        <v>AY 2011-12</v>
      </c>
      <c r="BE16" s="126" t="str">
        <f t="shared" si="25"/>
        <v>AY 2013-14</v>
      </c>
      <c r="BF16" s="129" t="str">
        <f t="shared" si="36"/>
        <v>AY 2011-12</v>
      </c>
    </row>
    <row r="17" spans="1:58" s="23" customFormat="1" x14ac:dyDescent="0.25">
      <c r="A17" s="109">
        <f t="shared" si="37"/>
        <v>14</v>
      </c>
      <c r="B17" s="107" t="s">
        <v>9</v>
      </c>
      <c r="C17" s="48" t="s">
        <v>60</v>
      </c>
      <c r="D17" s="50" t="s">
        <v>25</v>
      </c>
      <c r="E17" s="25" t="str">
        <f t="shared" si="26"/>
        <v>AIOP</v>
      </c>
      <c r="F17" s="25" t="str">
        <f t="shared" si="27"/>
        <v>P</v>
      </c>
      <c r="G17" s="49">
        <v>5</v>
      </c>
      <c r="H17" s="49">
        <v>2</v>
      </c>
      <c r="I17" s="128">
        <v>2011</v>
      </c>
      <c r="J17" s="67">
        <f t="shared" si="28"/>
        <v>40579</v>
      </c>
      <c r="K17" s="49">
        <v>18</v>
      </c>
      <c r="L17" s="49">
        <v>4</v>
      </c>
      <c r="M17" s="128">
        <v>2011</v>
      </c>
      <c r="N17" s="26">
        <f t="shared" si="29"/>
        <v>40651</v>
      </c>
      <c r="O17" s="26">
        <f t="shared" si="30"/>
        <v>40602</v>
      </c>
      <c r="P17" s="27">
        <f t="shared" si="0"/>
        <v>7</v>
      </c>
      <c r="Q17" s="67">
        <f t="shared" si="31"/>
        <v>40609</v>
      </c>
      <c r="R17" s="29">
        <f t="shared" si="1"/>
        <v>74</v>
      </c>
      <c r="S17" s="28">
        <v>10</v>
      </c>
      <c r="T17" s="28">
        <v>30</v>
      </c>
      <c r="U17" s="28">
        <v>2</v>
      </c>
      <c r="V17" s="28">
        <f t="shared" si="2"/>
        <v>2</v>
      </c>
      <c r="W17" s="28">
        <f t="shared" si="3"/>
        <v>1</v>
      </c>
      <c r="X17" s="28">
        <v>10</v>
      </c>
      <c r="Y17" s="28">
        <v>10</v>
      </c>
      <c r="Z17" s="28">
        <v>2</v>
      </c>
      <c r="AA17" s="28">
        <v>10</v>
      </c>
      <c r="AB17" s="28">
        <v>10</v>
      </c>
      <c r="AC17" s="66">
        <f t="shared" si="4"/>
        <v>10</v>
      </c>
      <c r="AD17" s="66">
        <f t="shared" si="5"/>
        <v>10</v>
      </c>
      <c r="AE17" s="104">
        <v>10000</v>
      </c>
      <c r="AF17" s="70">
        <f t="shared" si="32"/>
        <v>1000</v>
      </c>
      <c r="AG17" s="68">
        <f t="shared" si="33"/>
        <v>3</v>
      </c>
      <c r="AH17" s="28">
        <f t="shared" si="34"/>
        <v>3</v>
      </c>
      <c r="AI17" s="71">
        <f t="shared" si="35"/>
        <v>45</v>
      </c>
      <c r="AJ17" s="69" t="s">
        <v>37</v>
      </c>
      <c r="AK17" s="105">
        <f>+IF(AJ17="YES",'INTEREST @ 1%'!AI18,0)</f>
        <v>0</v>
      </c>
      <c r="AL17" s="126" t="str">
        <f t="shared" si="6"/>
        <v>AY 2011-12</v>
      </c>
      <c r="AM17" s="126" t="str">
        <f t="shared" si="7"/>
        <v>AY 2011-12</v>
      </c>
      <c r="AN17" s="126" t="str">
        <f t="shared" si="8"/>
        <v>AY 2011-12</v>
      </c>
      <c r="AO17" s="126" t="str">
        <f t="shared" si="9"/>
        <v>AY 2011-12</v>
      </c>
      <c r="AP17" s="126" t="str">
        <f t="shared" si="10"/>
        <v>AY 2011-12</v>
      </c>
      <c r="AQ17" s="126" t="str">
        <f t="shared" si="11"/>
        <v>AY 2011-12</v>
      </c>
      <c r="AR17" s="126" t="str">
        <f t="shared" si="12"/>
        <v>AY 2011-12</v>
      </c>
      <c r="AS17" s="126" t="str">
        <f t="shared" si="13"/>
        <v>AY 2011-12</v>
      </c>
      <c r="AT17" s="126" t="str">
        <f t="shared" si="14"/>
        <v>AY 2011-12</v>
      </c>
      <c r="AU17" s="126" t="str">
        <f t="shared" si="15"/>
        <v>AY 2011-12</v>
      </c>
      <c r="AV17" s="126" t="str">
        <f t="shared" si="16"/>
        <v>AY 2011-12</v>
      </c>
      <c r="AW17" s="126" t="str">
        <f t="shared" si="17"/>
        <v>AY 2011-12</v>
      </c>
      <c r="AX17" s="126" t="str">
        <f t="shared" si="18"/>
        <v>AY 2011-12</v>
      </c>
      <c r="AY17" s="126" t="str">
        <f t="shared" si="19"/>
        <v>AY 2011-12</v>
      </c>
      <c r="AZ17" s="126" t="str">
        <f t="shared" si="20"/>
        <v>AY 2011-12</v>
      </c>
      <c r="BA17" s="126" t="str">
        <f t="shared" si="21"/>
        <v>AY 2011-12</v>
      </c>
      <c r="BB17" s="126" t="str">
        <f t="shared" si="22"/>
        <v>AY 2011-12</v>
      </c>
      <c r="BC17" s="126" t="str">
        <f t="shared" si="23"/>
        <v>AY 2012-13</v>
      </c>
      <c r="BD17" s="126" t="str">
        <f t="shared" si="24"/>
        <v>AY 2011-12</v>
      </c>
      <c r="BE17" s="126" t="str">
        <f t="shared" si="25"/>
        <v>AY 2013-14</v>
      </c>
      <c r="BF17" s="129" t="str">
        <f t="shared" si="36"/>
        <v>AY 2011-12</v>
      </c>
    </row>
    <row r="18" spans="1:58" s="23" customFormat="1" ht="26.25" x14ac:dyDescent="0.25">
      <c r="A18" s="109">
        <f t="shared" si="37"/>
        <v>15</v>
      </c>
      <c r="B18" s="107" t="s">
        <v>66</v>
      </c>
      <c r="C18" s="48" t="s">
        <v>60</v>
      </c>
      <c r="D18" s="50" t="s">
        <v>25</v>
      </c>
      <c r="E18" s="25" t="str">
        <f t="shared" si="26"/>
        <v>AIOP</v>
      </c>
      <c r="F18" s="25" t="str">
        <f t="shared" si="27"/>
        <v>P</v>
      </c>
      <c r="G18" s="49">
        <v>5</v>
      </c>
      <c r="H18" s="49">
        <v>2</v>
      </c>
      <c r="I18" s="128">
        <v>2011</v>
      </c>
      <c r="J18" s="67">
        <f t="shared" si="28"/>
        <v>40579</v>
      </c>
      <c r="K18" s="49">
        <v>18</v>
      </c>
      <c r="L18" s="49">
        <v>4</v>
      </c>
      <c r="M18" s="128">
        <v>2011</v>
      </c>
      <c r="N18" s="26">
        <f t="shared" si="29"/>
        <v>40651</v>
      </c>
      <c r="O18" s="26">
        <f t="shared" si="30"/>
        <v>40602</v>
      </c>
      <c r="P18" s="27">
        <f t="shared" si="0"/>
        <v>7</v>
      </c>
      <c r="Q18" s="67">
        <f t="shared" si="31"/>
        <v>40609</v>
      </c>
      <c r="R18" s="29">
        <f t="shared" si="1"/>
        <v>74</v>
      </c>
      <c r="S18" s="28">
        <v>10</v>
      </c>
      <c r="T18" s="28">
        <v>30</v>
      </c>
      <c r="U18" s="28">
        <v>2</v>
      </c>
      <c r="V18" s="28">
        <f t="shared" si="2"/>
        <v>2</v>
      </c>
      <c r="W18" s="28">
        <f t="shared" si="3"/>
        <v>1</v>
      </c>
      <c r="X18" s="28">
        <v>10</v>
      </c>
      <c r="Y18" s="28">
        <v>10</v>
      </c>
      <c r="Z18" s="28">
        <v>2</v>
      </c>
      <c r="AA18" s="28">
        <v>10</v>
      </c>
      <c r="AB18" s="28">
        <v>10</v>
      </c>
      <c r="AC18" s="66">
        <f t="shared" si="4"/>
        <v>2</v>
      </c>
      <c r="AD18" s="66">
        <f t="shared" si="5"/>
        <v>2</v>
      </c>
      <c r="AE18" s="104">
        <v>10000</v>
      </c>
      <c r="AF18" s="70">
        <f t="shared" si="32"/>
        <v>200</v>
      </c>
      <c r="AG18" s="68">
        <f t="shared" si="33"/>
        <v>3</v>
      </c>
      <c r="AH18" s="28">
        <f t="shared" si="34"/>
        <v>3</v>
      </c>
      <c r="AI18" s="71">
        <f t="shared" si="35"/>
        <v>9</v>
      </c>
      <c r="AJ18" s="69" t="s">
        <v>37</v>
      </c>
      <c r="AK18" s="105">
        <f>+IF(AJ18="YES",'INTEREST @ 1%'!AI19,0)</f>
        <v>0</v>
      </c>
      <c r="AL18" s="126" t="str">
        <f t="shared" si="6"/>
        <v>AY 2011-12</v>
      </c>
      <c r="AM18" s="126" t="str">
        <f t="shared" si="7"/>
        <v>AY 2011-12</v>
      </c>
      <c r="AN18" s="126" t="str">
        <f t="shared" si="8"/>
        <v>AY 2011-12</v>
      </c>
      <c r="AO18" s="126" t="str">
        <f t="shared" si="9"/>
        <v>AY 2011-12</v>
      </c>
      <c r="AP18" s="126" t="str">
        <f t="shared" si="10"/>
        <v>AY 2011-12</v>
      </c>
      <c r="AQ18" s="126" t="str">
        <f t="shared" si="11"/>
        <v>AY 2011-12</v>
      </c>
      <c r="AR18" s="126" t="str">
        <f t="shared" si="12"/>
        <v>AY 2011-12</v>
      </c>
      <c r="AS18" s="126" t="str">
        <f t="shared" si="13"/>
        <v>AY 2011-12</v>
      </c>
      <c r="AT18" s="126" t="str">
        <f t="shared" si="14"/>
        <v>AY 2011-12</v>
      </c>
      <c r="AU18" s="126" t="str">
        <f t="shared" si="15"/>
        <v>AY 2011-12</v>
      </c>
      <c r="AV18" s="126" t="str">
        <f t="shared" si="16"/>
        <v>AY 2011-12</v>
      </c>
      <c r="AW18" s="126" t="str">
        <f t="shared" si="17"/>
        <v>AY 2011-12</v>
      </c>
      <c r="AX18" s="126" t="str">
        <f t="shared" si="18"/>
        <v>AY 2011-12</v>
      </c>
      <c r="AY18" s="126" t="str">
        <f t="shared" si="19"/>
        <v>AY 2011-12</v>
      </c>
      <c r="AZ18" s="126" t="str">
        <f t="shared" si="20"/>
        <v>AY 2011-12</v>
      </c>
      <c r="BA18" s="126" t="str">
        <f t="shared" si="21"/>
        <v>AY 2011-12</v>
      </c>
      <c r="BB18" s="126" t="str">
        <f t="shared" si="22"/>
        <v>AY 2011-12</v>
      </c>
      <c r="BC18" s="126" t="str">
        <f t="shared" si="23"/>
        <v>AY 2012-13</v>
      </c>
      <c r="BD18" s="126" t="str">
        <f t="shared" si="24"/>
        <v>AY 2011-12</v>
      </c>
      <c r="BE18" s="126" t="str">
        <f t="shared" si="25"/>
        <v>AY 2013-14</v>
      </c>
      <c r="BF18" s="129" t="str">
        <f t="shared" si="36"/>
        <v>AY 2011-12</v>
      </c>
    </row>
    <row r="19" spans="1:58" s="23" customFormat="1" x14ac:dyDescent="0.25">
      <c r="A19" s="109">
        <f t="shared" si="37"/>
        <v>16</v>
      </c>
      <c r="B19" s="107" t="s">
        <v>9</v>
      </c>
      <c r="C19" s="48" t="s">
        <v>60</v>
      </c>
      <c r="D19" s="50" t="s">
        <v>25</v>
      </c>
      <c r="E19" s="25" t="str">
        <f t="shared" si="26"/>
        <v>AIOP</v>
      </c>
      <c r="F19" s="25" t="str">
        <f t="shared" si="27"/>
        <v>P</v>
      </c>
      <c r="G19" s="49">
        <v>5</v>
      </c>
      <c r="H19" s="49">
        <v>2</v>
      </c>
      <c r="I19" s="128">
        <v>2011</v>
      </c>
      <c r="J19" s="67">
        <f t="shared" si="28"/>
        <v>40579</v>
      </c>
      <c r="K19" s="49">
        <v>18</v>
      </c>
      <c r="L19" s="49">
        <v>4</v>
      </c>
      <c r="M19" s="128">
        <v>2011</v>
      </c>
      <c r="N19" s="26">
        <f t="shared" si="29"/>
        <v>40651</v>
      </c>
      <c r="O19" s="26">
        <f t="shared" si="30"/>
        <v>40602</v>
      </c>
      <c r="P19" s="27">
        <f t="shared" si="0"/>
        <v>7</v>
      </c>
      <c r="Q19" s="67">
        <f t="shared" si="31"/>
        <v>40609</v>
      </c>
      <c r="R19" s="29">
        <f t="shared" si="1"/>
        <v>74</v>
      </c>
      <c r="S19" s="28">
        <v>10</v>
      </c>
      <c r="T19" s="28">
        <v>30</v>
      </c>
      <c r="U19" s="28">
        <v>2</v>
      </c>
      <c r="V19" s="28">
        <f t="shared" si="2"/>
        <v>2</v>
      </c>
      <c r="W19" s="28">
        <f t="shared" si="3"/>
        <v>1</v>
      </c>
      <c r="X19" s="28">
        <v>10</v>
      </c>
      <c r="Y19" s="28">
        <v>10</v>
      </c>
      <c r="Z19" s="28">
        <v>2</v>
      </c>
      <c r="AA19" s="28">
        <v>10</v>
      </c>
      <c r="AB19" s="28">
        <v>10</v>
      </c>
      <c r="AC19" s="66">
        <f t="shared" si="4"/>
        <v>10</v>
      </c>
      <c r="AD19" s="66">
        <f t="shared" si="5"/>
        <v>10</v>
      </c>
      <c r="AE19" s="104">
        <v>10000</v>
      </c>
      <c r="AF19" s="70">
        <f t="shared" si="32"/>
        <v>1000</v>
      </c>
      <c r="AG19" s="68">
        <f t="shared" si="33"/>
        <v>3</v>
      </c>
      <c r="AH19" s="28">
        <f t="shared" si="34"/>
        <v>3</v>
      </c>
      <c r="AI19" s="71">
        <f t="shared" si="35"/>
        <v>45</v>
      </c>
      <c r="AJ19" s="69" t="s">
        <v>37</v>
      </c>
      <c r="AK19" s="105">
        <f>+IF(AJ19="YES",'INTEREST @ 1%'!AI20,0)</f>
        <v>0</v>
      </c>
      <c r="AL19" s="126" t="str">
        <f t="shared" si="6"/>
        <v>AY 2011-12</v>
      </c>
      <c r="AM19" s="126" t="str">
        <f t="shared" si="7"/>
        <v>AY 2011-12</v>
      </c>
      <c r="AN19" s="126" t="str">
        <f t="shared" si="8"/>
        <v>AY 2011-12</v>
      </c>
      <c r="AO19" s="126" t="str">
        <f t="shared" si="9"/>
        <v>AY 2011-12</v>
      </c>
      <c r="AP19" s="126" t="str">
        <f t="shared" si="10"/>
        <v>AY 2011-12</v>
      </c>
      <c r="AQ19" s="126" t="str">
        <f t="shared" si="11"/>
        <v>AY 2011-12</v>
      </c>
      <c r="AR19" s="126" t="str">
        <f t="shared" si="12"/>
        <v>AY 2011-12</v>
      </c>
      <c r="AS19" s="126" t="str">
        <f t="shared" si="13"/>
        <v>AY 2011-12</v>
      </c>
      <c r="AT19" s="126" t="str">
        <f t="shared" si="14"/>
        <v>AY 2011-12</v>
      </c>
      <c r="AU19" s="126" t="str">
        <f t="shared" si="15"/>
        <v>AY 2011-12</v>
      </c>
      <c r="AV19" s="126" t="str">
        <f t="shared" si="16"/>
        <v>AY 2011-12</v>
      </c>
      <c r="AW19" s="126" t="str">
        <f t="shared" si="17"/>
        <v>AY 2011-12</v>
      </c>
      <c r="AX19" s="126" t="str">
        <f t="shared" si="18"/>
        <v>AY 2011-12</v>
      </c>
      <c r="AY19" s="126" t="str">
        <f t="shared" si="19"/>
        <v>AY 2011-12</v>
      </c>
      <c r="AZ19" s="126" t="str">
        <f t="shared" si="20"/>
        <v>AY 2011-12</v>
      </c>
      <c r="BA19" s="126" t="str">
        <f t="shared" si="21"/>
        <v>AY 2011-12</v>
      </c>
      <c r="BB19" s="126" t="str">
        <f t="shared" si="22"/>
        <v>AY 2011-12</v>
      </c>
      <c r="BC19" s="126" t="str">
        <f t="shared" si="23"/>
        <v>AY 2012-13</v>
      </c>
      <c r="BD19" s="126" t="str">
        <f t="shared" si="24"/>
        <v>AY 2011-12</v>
      </c>
      <c r="BE19" s="126" t="str">
        <f t="shared" si="25"/>
        <v>AY 2013-14</v>
      </c>
      <c r="BF19" s="129" t="str">
        <f t="shared" si="36"/>
        <v>AY 2011-12</v>
      </c>
    </row>
    <row r="20" spans="1:58" s="23" customFormat="1" x14ac:dyDescent="0.25">
      <c r="A20" s="109">
        <f t="shared" si="37"/>
        <v>17</v>
      </c>
      <c r="B20" s="107" t="s">
        <v>9</v>
      </c>
      <c r="C20" s="48" t="s">
        <v>60</v>
      </c>
      <c r="D20" s="50" t="s">
        <v>25</v>
      </c>
      <c r="E20" s="25" t="str">
        <f t="shared" si="26"/>
        <v>AIOP</v>
      </c>
      <c r="F20" s="25" t="str">
        <f t="shared" si="27"/>
        <v>P</v>
      </c>
      <c r="G20" s="49">
        <v>5</v>
      </c>
      <c r="H20" s="49">
        <v>2</v>
      </c>
      <c r="I20" s="128">
        <v>2011</v>
      </c>
      <c r="J20" s="67">
        <f t="shared" si="28"/>
        <v>40579</v>
      </c>
      <c r="K20" s="49">
        <v>18</v>
      </c>
      <c r="L20" s="49">
        <v>4</v>
      </c>
      <c r="M20" s="128">
        <v>2011</v>
      </c>
      <c r="N20" s="26">
        <f t="shared" si="29"/>
        <v>40651</v>
      </c>
      <c r="O20" s="26">
        <f t="shared" si="30"/>
        <v>40602</v>
      </c>
      <c r="P20" s="27">
        <f t="shared" si="0"/>
        <v>7</v>
      </c>
      <c r="Q20" s="67">
        <f t="shared" si="31"/>
        <v>40609</v>
      </c>
      <c r="R20" s="29">
        <f t="shared" si="1"/>
        <v>74</v>
      </c>
      <c r="S20" s="28">
        <v>10</v>
      </c>
      <c r="T20" s="28">
        <v>30</v>
      </c>
      <c r="U20" s="28">
        <v>2</v>
      </c>
      <c r="V20" s="28">
        <f t="shared" si="2"/>
        <v>2</v>
      </c>
      <c r="W20" s="28">
        <f t="shared" si="3"/>
        <v>1</v>
      </c>
      <c r="X20" s="28">
        <v>10</v>
      </c>
      <c r="Y20" s="28">
        <v>10</v>
      </c>
      <c r="Z20" s="28">
        <v>2</v>
      </c>
      <c r="AA20" s="28">
        <v>10</v>
      </c>
      <c r="AB20" s="28">
        <v>10</v>
      </c>
      <c r="AC20" s="66">
        <f t="shared" si="4"/>
        <v>10</v>
      </c>
      <c r="AD20" s="66">
        <f t="shared" si="5"/>
        <v>10</v>
      </c>
      <c r="AE20" s="104">
        <v>10000</v>
      </c>
      <c r="AF20" s="70">
        <f t="shared" si="32"/>
        <v>1000</v>
      </c>
      <c r="AG20" s="68">
        <f t="shared" si="33"/>
        <v>3</v>
      </c>
      <c r="AH20" s="28">
        <f t="shared" si="34"/>
        <v>3</v>
      </c>
      <c r="AI20" s="71">
        <f t="shared" si="35"/>
        <v>45</v>
      </c>
      <c r="AJ20" s="69" t="s">
        <v>37</v>
      </c>
      <c r="AK20" s="105">
        <f>+IF(AJ20="YES",'INTEREST @ 1%'!AI21,0)</f>
        <v>0</v>
      </c>
      <c r="AL20" s="126" t="str">
        <f t="shared" si="6"/>
        <v>AY 2011-12</v>
      </c>
      <c r="AM20" s="126" t="str">
        <f t="shared" si="7"/>
        <v>AY 2011-12</v>
      </c>
      <c r="AN20" s="126" t="str">
        <f t="shared" si="8"/>
        <v>AY 2011-12</v>
      </c>
      <c r="AO20" s="126" t="str">
        <f t="shared" si="9"/>
        <v>AY 2011-12</v>
      </c>
      <c r="AP20" s="126" t="str">
        <f t="shared" si="10"/>
        <v>AY 2011-12</v>
      </c>
      <c r="AQ20" s="126" t="str">
        <f t="shared" si="11"/>
        <v>AY 2011-12</v>
      </c>
      <c r="AR20" s="126" t="str">
        <f t="shared" si="12"/>
        <v>AY 2011-12</v>
      </c>
      <c r="AS20" s="126" t="str">
        <f t="shared" si="13"/>
        <v>AY 2011-12</v>
      </c>
      <c r="AT20" s="126" t="str">
        <f t="shared" si="14"/>
        <v>AY 2011-12</v>
      </c>
      <c r="AU20" s="126" t="str">
        <f t="shared" si="15"/>
        <v>AY 2011-12</v>
      </c>
      <c r="AV20" s="126" t="str">
        <f t="shared" si="16"/>
        <v>AY 2011-12</v>
      </c>
      <c r="AW20" s="126" t="str">
        <f t="shared" si="17"/>
        <v>AY 2011-12</v>
      </c>
      <c r="AX20" s="126" t="str">
        <f t="shared" si="18"/>
        <v>AY 2011-12</v>
      </c>
      <c r="AY20" s="126" t="str">
        <f t="shared" si="19"/>
        <v>AY 2011-12</v>
      </c>
      <c r="AZ20" s="126" t="str">
        <f t="shared" si="20"/>
        <v>AY 2011-12</v>
      </c>
      <c r="BA20" s="126" t="str">
        <f t="shared" si="21"/>
        <v>AY 2011-12</v>
      </c>
      <c r="BB20" s="126" t="str">
        <f t="shared" si="22"/>
        <v>AY 2011-12</v>
      </c>
      <c r="BC20" s="126" t="str">
        <f t="shared" si="23"/>
        <v>AY 2012-13</v>
      </c>
      <c r="BD20" s="126" t="str">
        <f t="shared" si="24"/>
        <v>AY 2011-12</v>
      </c>
      <c r="BE20" s="126" t="str">
        <f t="shared" si="25"/>
        <v>AY 2013-14</v>
      </c>
      <c r="BF20" s="129" t="str">
        <f t="shared" si="36"/>
        <v>AY 2011-12</v>
      </c>
    </row>
    <row r="21" spans="1:58" s="23" customFormat="1" x14ac:dyDescent="0.25">
      <c r="A21" s="109">
        <f t="shared" si="37"/>
        <v>18</v>
      </c>
      <c r="B21" s="107" t="s">
        <v>9</v>
      </c>
      <c r="C21" s="48" t="s">
        <v>60</v>
      </c>
      <c r="D21" s="50" t="s">
        <v>25</v>
      </c>
      <c r="E21" s="25" t="str">
        <f t="shared" si="26"/>
        <v>AIOP</v>
      </c>
      <c r="F21" s="25" t="str">
        <f t="shared" si="27"/>
        <v>P</v>
      </c>
      <c r="G21" s="49">
        <v>5</v>
      </c>
      <c r="H21" s="49">
        <v>2</v>
      </c>
      <c r="I21" s="128">
        <v>2011</v>
      </c>
      <c r="J21" s="67">
        <f t="shared" si="28"/>
        <v>40579</v>
      </c>
      <c r="K21" s="49">
        <v>18</v>
      </c>
      <c r="L21" s="49">
        <v>4</v>
      </c>
      <c r="M21" s="128">
        <v>2011</v>
      </c>
      <c r="N21" s="26">
        <f t="shared" si="29"/>
        <v>40651</v>
      </c>
      <c r="O21" s="26">
        <f t="shared" si="30"/>
        <v>40602</v>
      </c>
      <c r="P21" s="27">
        <f t="shared" si="0"/>
        <v>7</v>
      </c>
      <c r="Q21" s="67">
        <f t="shared" si="31"/>
        <v>40609</v>
      </c>
      <c r="R21" s="29">
        <f t="shared" si="1"/>
        <v>74</v>
      </c>
      <c r="S21" s="28">
        <v>10</v>
      </c>
      <c r="T21" s="28">
        <v>30</v>
      </c>
      <c r="U21" s="28">
        <v>2</v>
      </c>
      <c r="V21" s="28">
        <f t="shared" si="2"/>
        <v>2</v>
      </c>
      <c r="W21" s="28">
        <f t="shared" si="3"/>
        <v>1</v>
      </c>
      <c r="X21" s="28">
        <v>10</v>
      </c>
      <c r="Y21" s="28">
        <v>10</v>
      </c>
      <c r="Z21" s="28">
        <v>2</v>
      </c>
      <c r="AA21" s="28">
        <v>10</v>
      </c>
      <c r="AB21" s="28">
        <v>10</v>
      </c>
      <c r="AC21" s="66">
        <f t="shared" si="4"/>
        <v>10</v>
      </c>
      <c r="AD21" s="66">
        <f t="shared" si="5"/>
        <v>10</v>
      </c>
      <c r="AE21" s="104">
        <v>10000</v>
      </c>
      <c r="AF21" s="70">
        <f t="shared" si="32"/>
        <v>1000</v>
      </c>
      <c r="AG21" s="68">
        <f t="shared" si="33"/>
        <v>3</v>
      </c>
      <c r="AH21" s="28">
        <f t="shared" si="34"/>
        <v>3</v>
      </c>
      <c r="AI21" s="71">
        <f t="shared" si="35"/>
        <v>45</v>
      </c>
      <c r="AJ21" s="69" t="s">
        <v>37</v>
      </c>
      <c r="AK21" s="105">
        <f>+IF(AJ21="YES",'INTEREST @ 1%'!AI22,0)</f>
        <v>0</v>
      </c>
      <c r="AL21" s="126" t="str">
        <f t="shared" si="6"/>
        <v>AY 2011-12</v>
      </c>
      <c r="AM21" s="126" t="str">
        <f t="shared" si="7"/>
        <v>AY 2011-12</v>
      </c>
      <c r="AN21" s="126" t="str">
        <f t="shared" si="8"/>
        <v>AY 2011-12</v>
      </c>
      <c r="AO21" s="126" t="str">
        <f t="shared" si="9"/>
        <v>AY 2011-12</v>
      </c>
      <c r="AP21" s="126" t="str">
        <f t="shared" si="10"/>
        <v>AY 2011-12</v>
      </c>
      <c r="AQ21" s="126" t="str">
        <f t="shared" si="11"/>
        <v>AY 2011-12</v>
      </c>
      <c r="AR21" s="126" t="str">
        <f t="shared" si="12"/>
        <v>AY 2011-12</v>
      </c>
      <c r="AS21" s="126" t="str">
        <f t="shared" si="13"/>
        <v>AY 2011-12</v>
      </c>
      <c r="AT21" s="126" t="str">
        <f t="shared" si="14"/>
        <v>AY 2011-12</v>
      </c>
      <c r="AU21" s="126" t="str">
        <f t="shared" si="15"/>
        <v>AY 2011-12</v>
      </c>
      <c r="AV21" s="126" t="str">
        <f t="shared" si="16"/>
        <v>AY 2011-12</v>
      </c>
      <c r="AW21" s="126" t="str">
        <f t="shared" si="17"/>
        <v>AY 2011-12</v>
      </c>
      <c r="AX21" s="126" t="str">
        <f t="shared" si="18"/>
        <v>AY 2011-12</v>
      </c>
      <c r="AY21" s="126" t="str">
        <f t="shared" si="19"/>
        <v>AY 2011-12</v>
      </c>
      <c r="AZ21" s="126" t="str">
        <f t="shared" si="20"/>
        <v>AY 2011-12</v>
      </c>
      <c r="BA21" s="126" t="str">
        <f t="shared" si="21"/>
        <v>AY 2011-12</v>
      </c>
      <c r="BB21" s="126" t="str">
        <f t="shared" si="22"/>
        <v>AY 2011-12</v>
      </c>
      <c r="BC21" s="126" t="str">
        <f t="shared" si="23"/>
        <v>AY 2012-13</v>
      </c>
      <c r="BD21" s="126" t="str">
        <f t="shared" si="24"/>
        <v>AY 2011-12</v>
      </c>
      <c r="BE21" s="126" t="str">
        <f t="shared" si="25"/>
        <v>AY 2013-14</v>
      </c>
      <c r="BF21" s="129" t="str">
        <f t="shared" si="36"/>
        <v>AY 2011-12</v>
      </c>
    </row>
    <row r="22" spans="1:58" s="23" customFormat="1" x14ac:dyDescent="0.25">
      <c r="A22" s="109">
        <f t="shared" si="37"/>
        <v>19</v>
      </c>
      <c r="B22" s="107" t="s">
        <v>9</v>
      </c>
      <c r="C22" s="48" t="s">
        <v>60</v>
      </c>
      <c r="D22" s="50" t="s">
        <v>25</v>
      </c>
      <c r="E22" s="25" t="str">
        <f t="shared" si="26"/>
        <v>AIOP</v>
      </c>
      <c r="F22" s="25" t="str">
        <f t="shared" si="27"/>
        <v>P</v>
      </c>
      <c r="G22" s="49">
        <v>5</v>
      </c>
      <c r="H22" s="49">
        <v>2</v>
      </c>
      <c r="I22" s="128">
        <v>2011</v>
      </c>
      <c r="J22" s="67">
        <f t="shared" si="28"/>
        <v>40579</v>
      </c>
      <c r="K22" s="49">
        <v>18</v>
      </c>
      <c r="L22" s="49">
        <v>4</v>
      </c>
      <c r="M22" s="128">
        <v>2011</v>
      </c>
      <c r="N22" s="26">
        <f t="shared" si="29"/>
        <v>40651</v>
      </c>
      <c r="O22" s="26">
        <f t="shared" si="30"/>
        <v>40602</v>
      </c>
      <c r="P22" s="27">
        <f t="shared" si="0"/>
        <v>7</v>
      </c>
      <c r="Q22" s="67">
        <f t="shared" si="31"/>
        <v>40609</v>
      </c>
      <c r="R22" s="29">
        <f t="shared" si="1"/>
        <v>74</v>
      </c>
      <c r="S22" s="28">
        <v>10</v>
      </c>
      <c r="T22" s="28">
        <v>30</v>
      </c>
      <c r="U22" s="28">
        <v>2</v>
      </c>
      <c r="V22" s="28">
        <f t="shared" si="2"/>
        <v>2</v>
      </c>
      <c r="W22" s="28">
        <f t="shared" si="3"/>
        <v>1</v>
      </c>
      <c r="X22" s="28">
        <v>10</v>
      </c>
      <c r="Y22" s="28">
        <v>10</v>
      </c>
      <c r="Z22" s="28">
        <v>2</v>
      </c>
      <c r="AA22" s="28">
        <v>10</v>
      </c>
      <c r="AB22" s="28">
        <v>10</v>
      </c>
      <c r="AC22" s="66">
        <f t="shared" si="4"/>
        <v>10</v>
      </c>
      <c r="AD22" s="66">
        <f t="shared" si="5"/>
        <v>10</v>
      </c>
      <c r="AE22" s="104">
        <v>10000</v>
      </c>
      <c r="AF22" s="70">
        <f t="shared" si="32"/>
        <v>1000</v>
      </c>
      <c r="AG22" s="68">
        <f t="shared" si="33"/>
        <v>3</v>
      </c>
      <c r="AH22" s="28">
        <f t="shared" si="34"/>
        <v>3</v>
      </c>
      <c r="AI22" s="71">
        <f t="shared" si="35"/>
        <v>45</v>
      </c>
      <c r="AJ22" s="69" t="s">
        <v>37</v>
      </c>
      <c r="AK22" s="105">
        <f>+IF(AJ22="YES",'INTEREST @ 1%'!AI23,0)</f>
        <v>0</v>
      </c>
      <c r="AL22" s="126" t="str">
        <f t="shared" si="6"/>
        <v>AY 2011-12</v>
      </c>
      <c r="AM22" s="126" t="str">
        <f t="shared" si="7"/>
        <v>AY 2011-12</v>
      </c>
      <c r="AN22" s="126" t="str">
        <f t="shared" si="8"/>
        <v>AY 2011-12</v>
      </c>
      <c r="AO22" s="126" t="str">
        <f t="shared" si="9"/>
        <v>AY 2011-12</v>
      </c>
      <c r="AP22" s="126" t="str">
        <f t="shared" si="10"/>
        <v>AY 2011-12</v>
      </c>
      <c r="AQ22" s="126" t="str">
        <f t="shared" si="11"/>
        <v>AY 2011-12</v>
      </c>
      <c r="AR22" s="126" t="str">
        <f t="shared" si="12"/>
        <v>AY 2011-12</v>
      </c>
      <c r="AS22" s="126" t="str">
        <f t="shared" si="13"/>
        <v>AY 2011-12</v>
      </c>
      <c r="AT22" s="126" t="str">
        <f t="shared" si="14"/>
        <v>AY 2011-12</v>
      </c>
      <c r="AU22" s="126" t="str">
        <f t="shared" si="15"/>
        <v>AY 2011-12</v>
      </c>
      <c r="AV22" s="126" t="str">
        <f t="shared" si="16"/>
        <v>AY 2011-12</v>
      </c>
      <c r="AW22" s="126" t="str">
        <f t="shared" si="17"/>
        <v>AY 2011-12</v>
      </c>
      <c r="AX22" s="126" t="str">
        <f t="shared" si="18"/>
        <v>AY 2011-12</v>
      </c>
      <c r="AY22" s="126" t="str">
        <f t="shared" si="19"/>
        <v>AY 2011-12</v>
      </c>
      <c r="AZ22" s="126" t="str">
        <f t="shared" si="20"/>
        <v>AY 2011-12</v>
      </c>
      <c r="BA22" s="126" t="str">
        <f t="shared" si="21"/>
        <v>AY 2011-12</v>
      </c>
      <c r="BB22" s="126" t="str">
        <f t="shared" si="22"/>
        <v>AY 2011-12</v>
      </c>
      <c r="BC22" s="126" t="str">
        <f t="shared" si="23"/>
        <v>AY 2012-13</v>
      </c>
      <c r="BD22" s="126" t="str">
        <f t="shared" si="24"/>
        <v>AY 2011-12</v>
      </c>
      <c r="BE22" s="126" t="str">
        <f t="shared" si="25"/>
        <v>AY 2013-14</v>
      </c>
      <c r="BF22" s="129" t="str">
        <f t="shared" si="36"/>
        <v>AY 2011-12</v>
      </c>
    </row>
    <row r="23" spans="1:58" s="23" customFormat="1" x14ac:dyDescent="0.25">
      <c r="A23" s="109">
        <f t="shared" si="37"/>
        <v>20</v>
      </c>
      <c r="B23" s="107" t="s">
        <v>9</v>
      </c>
      <c r="C23" s="48" t="s">
        <v>60</v>
      </c>
      <c r="D23" s="50" t="s">
        <v>25</v>
      </c>
      <c r="E23" s="25" t="str">
        <f t="shared" si="26"/>
        <v>AIOP</v>
      </c>
      <c r="F23" s="25" t="str">
        <f t="shared" si="27"/>
        <v>P</v>
      </c>
      <c r="G23" s="49">
        <v>5</v>
      </c>
      <c r="H23" s="49">
        <v>2</v>
      </c>
      <c r="I23" s="128">
        <v>2011</v>
      </c>
      <c r="J23" s="67">
        <f t="shared" si="28"/>
        <v>40579</v>
      </c>
      <c r="K23" s="49">
        <v>18</v>
      </c>
      <c r="L23" s="49">
        <v>4</v>
      </c>
      <c r="M23" s="128">
        <v>2011</v>
      </c>
      <c r="N23" s="26">
        <f t="shared" si="29"/>
        <v>40651</v>
      </c>
      <c r="O23" s="26">
        <f t="shared" si="30"/>
        <v>40602</v>
      </c>
      <c r="P23" s="27">
        <f t="shared" si="0"/>
        <v>7</v>
      </c>
      <c r="Q23" s="67">
        <f t="shared" si="31"/>
        <v>40609</v>
      </c>
      <c r="R23" s="29">
        <f t="shared" si="1"/>
        <v>74</v>
      </c>
      <c r="S23" s="28">
        <v>10</v>
      </c>
      <c r="T23" s="28">
        <v>30</v>
      </c>
      <c r="U23" s="28">
        <v>2</v>
      </c>
      <c r="V23" s="28">
        <f t="shared" si="2"/>
        <v>2</v>
      </c>
      <c r="W23" s="28">
        <f t="shared" si="3"/>
        <v>1</v>
      </c>
      <c r="X23" s="28">
        <v>10</v>
      </c>
      <c r="Y23" s="28">
        <v>10</v>
      </c>
      <c r="Z23" s="28">
        <v>2</v>
      </c>
      <c r="AA23" s="28">
        <v>10</v>
      </c>
      <c r="AB23" s="28">
        <v>10</v>
      </c>
      <c r="AC23" s="66">
        <f t="shared" si="4"/>
        <v>10</v>
      </c>
      <c r="AD23" s="66">
        <f t="shared" si="5"/>
        <v>10</v>
      </c>
      <c r="AE23" s="104">
        <v>10000</v>
      </c>
      <c r="AF23" s="70">
        <f t="shared" si="32"/>
        <v>1000</v>
      </c>
      <c r="AG23" s="68">
        <f t="shared" si="33"/>
        <v>3</v>
      </c>
      <c r="AH23" s="28">
        <f t="shared" si="34"/>
        <v>3</v>
      </c>
      <c r="AI23" s="71">
        <f t="shared" si="35"/>
        <v>45</v>
      </c>
      <c r="AJ23" s="69" t="s">
        <v>37</v>
      </c>
      <c r="AK23" s="105">
        <f>+IF(AJ23="YES",'INTEREST @ 1%'!AI24,0)</f>
        <v>0</v>
      </c>
      <c r="AL23" s="126" t="str">
        <f t="shared" si="6"/>
        <v>AY 2011-12</v>
      </c>
      <c r="AM23" s="126" t="str">
        <f t="shared" si="7"/>
        <v>AY 2011-12</v>
      </c>
      <c r="AN23" s="126" t="str">
        <f t="shared" si="8"/>
        <v>AY 2011-12</v>
      </c>
      <c r="AO23" s="126" t="str">
        <f t="shared" si="9"/>
        <v>AY 2011-12</v>
      </c>
      <c r="AP23" s="126" t="str">
        <f t="shared" si="10"/>
        <v>AY 2011-12</v>
      </c>
      <c r="AQ23" s="126" t="str">
        <f t="shared" si="11"/>
        <v>AY 2011-12</v>
      </c>
      <c r="AR23" s="126" t="str">
        <f t="shared" si="12"/>
        <v>AY 2011-12</v>
      </c>
      <c r="AS23" s="126" t="str">
        <f t="shared" si="13"/>
        <v>AY 2011-12</v>
      </c>
      <c r="AT23" s="126" t="str">
        <f t="shared" si="14"/>
        <v>AY 2011-12</v>
      </c>
      <c r="AU23" s="126" t="str">
        <f t="shared" si="15"/>
        <v>AY 2011-12</v>
      </c>
      <c r="AV23" s="126" t="str">
        <f t="shared" si="16"/>
        <v>AY 2011-12</v>
      </c>
      <c r="AW23" s="126" t="str">
        <f t="shared" si="17"/>
        <v>AY 2011-12</v>
      </c>
      <c r="AX23" s="126" t="str">
        <f t="shared" si="18"/>
        <v>AY 2011-12</v>
      </c>
      <c r="AY23" s="126" t="str">
        <f t="shared" si="19"/>
        <v>AY 2011-12</v>
      </c>
      <c r="AZ23" s="126" t="str">
        <f t="shared" si="20"/>
        <v>AY 2011-12</v>
      </c>
      <c r="BA23" s="126" t="str">
        <f t="shared" si="21"/>
        <v>AY 2011-12</v>
      </c>
      <c r="BB23" s="126" t="str">
        <f t="shared" si="22"/>
        <v>AY 2011-12</v>
      </c>
      <c r="BC23" s="126" t="str">
        <f t="shared" si="23"/>
        <v>AY 2012-13</v>
      </c>
      <c r="BD23" s="126" t="str">
        <f t="shared" si="24"/>
        <v>AY 2011-12</v>
      </c>
      <c r="BE23" s="126" t="str">
        <f t="shared" si="25"/>
        <v>AY 2013-14</v>
      </c>
      <c r="BF23" s="129" t="str">
        <f t="shared" si="36"/>
        <v>AY 2011-12</v>
      </c>
    </row>
    <row r="24" spans="1:58" s="23" customFormat="1" x14ac:dyDescent="0.25">
      <c r="A24" s="109">
        <f t="shared" si="37"/>
        <v>21</v>
      </c>
      <c r="B24" s="107" t="s">
        <v>9</v>
      </c>
      <c r="C24" s="48" t="s">
        <v>60</v>
      </c>
      <c r="D24" s="50" t="s">
        <v>25</v>
      </c>
      <c r="E24" s="25" t="str">
        <f t="shared" si="26"/>
        <v>AIOP</v>
      </c>
      <c r="F24" s="25" t="str">
        <f t="shared" si="27"/>
        <v>P</v>
      </c>
      <c r="G24" s="49">
        <v>5</v>
      </c>
      <c r="H24" s="49">
        <v>2</v>
      </c>
      <c r="I24" s="128">
        <v>2011</v>
      </c>
      <c r="J24" s="67">
        <f t="shared" si="28"/>
        <v>40579</v>
      </c>
      <c r="K24" s="49">
        <v>18</v>
      </c>
      <c r="L24" s="49">
        <v>4</v>
      </c>
      <c r="M24" s="128">
        <v>2011</v>
      </c>
      <c r="N24" s="26">
        <f t="shared" si="29"/>
        <v>40651</v>
      </c>
      <c r="O24" s="26">
        <f t="shared" si="30"/>
        <v>40602</v>
      </c>
      <c r="P24" s="27">
        <f t="shared" si="0"/>
        <v>7</v>
      </c>
      <c r="Q24" s="67">
        <f t="shared" si="31"/>
        <v>40609</v>
      </c>
      <c r="R24" s="29">
        <f t="shared" si="1"/>
        <v>74</v>
      </c>
      <c r="S24" s="28">
        <v>10</v>
      </c>
      <c r="T24" s="28">
        <v>30</v>
      </c>
      <c r="U24" s="28">
        <v>2</v>
      </c>
      <c r="V24" s="28">
        <f t="shared" si="2"/>
        <v>2</v>
      </c>
      <c r="W24" s="28">
        <f t="shared" si="3"/>
        <v>1</v>
      </c>
      <c r="X24" s="28">
        <v>10</v>
      </c>
      <c r="Y24" s="28">
        <v>10</v>
      </c>
      <c r="Z24" s="28">
        <v>2</v>
      </c>
      <c r="AA24" s="28">
        <v>10</v>
      </c>
      <c r="AB24" s="28">
        <v>10</v>
      </c>
      <c r="AC24" s="66">
        <f t="shared" si="4"/>
        <v>10</v>
      </c>
      <c r="AD24" s="66">
        <f t="shared" si="5"/>
        <v>10</v>
      </c>
      <c r="AE24" s="104">
        <v>10000</v>
      </c>
      <c r="AF24" s="70">
        <f t="shared" si="32"/>
        <v>1000</v>
      </c>
      <c r="AG24" s="68">
        <f t="shared" si="33"/>
        <v>3</v>
      </c>
      <c r="AH24" s="28">
        <f t="shared" si="34"/>
        <v>3</v>
      </c>
      <c r="AI24" s="71">
        <f t="shared" si="35"/>
        <v>45</v>
      </c>
      <c r="AJ24" s="69" t="s">
        <v>37</v>
      </c>
      <c r="AK24" s="105">
        <f>+IF(AJ24="YES",'INTEREST @ 1%'!AI25,0)</f>
        <v>0</v>
      </c>
      <c r="AL24" s="126" t="str">
        <f t="shared" si="6"/>
        <v>AY 2011-12</v>
      </c>
      <c r="AM24" s="126" t="str">
        <f t="shared" si="7"/>
        <v>AY 2011-12</v>
      </c>
      <c r="AN24" s="126" t="str">
        <f t="shared" si="8"/>
        <v>AY 2011-12</v>
      </c>
      <c r="AO24" s="126" t="str">
        <f t="shared" si="9"/>
        <v>AY 2011-12</v>
      </c>
      <c r="AP24" s="126" t="str">
        <f t="shared" si="10"/>
        <v>AY 2011-12</v>
      </c>
      <c r="AQ24" s="126" t="str">
        <f t="shared" si="11"/>
        <v>AY 2011-12</v>
      </c>
      <c r="AR24" s="126" t="str">
        <f t="shared" si="12"/>
        <v>AY 2011-12</v>
      </c>
      <c r="AS24" s="126" t="str">
        <f t="shared" si="13"/>
        <v>AY 2011-12</v>
      </c>
      <c r="AT24" s="126" t="str">
        <f t="shared" si="14"/>
        <v>AY 2011-12</v>
      </c>
      <c r="AU24" s="126" t="str">
        <f t="shared" si="15"/>
        <v>AY 2011-12</v>
      </c>
      <c r="AV24" s="126" t="str">
        <f t="shared" si="16"/>
        <v>AY 2011-12</v>
      </c>
      <c r="AW24" s="126" t="str">
        <f t="shared" si="17"/>
        <v>AY 2011-12</v>
      </c>
      <c r="AX24" s="126" t="str">
        <f t="shared" si="18"/>
        <v>AY 2011-12</v>
      </c>
      <c r="AY24" s="126" t="str">
        <f t="shared" si="19"/>
        <v>AY 2011-12</v>
      </c>
      <c r="AZ24" s="126" t="str">
        <f t="shared" si="20"/>
        <v>AY 2011-12</v>
      </c>
      <c r="BA24" s="126" t="str">
        <f t="shared" si="21"/>
        <v>AY 2011-12</v>
      </c>
      <c r="BB24" s="126" t="str">
        <f t="shared" si="22"/>
        <v>AY 2011-12</v>
      </c>
      <c r="BC24" s="126" t="str">
        <f t="shared" si="23"/>
        <v>AY 2012-13</v>
      </c>
      <c r="BD24" s="126" t="str">
        <f t="shared" si="24"/>
        <v>AY 2011-12</v>
      </c>
      <c r="BE24" s="126" t="str">
        <f t="shared" si="25"/>
        <v>AY 2013-14</v>
      </c>
      <c r="BF24" s="129" t="str">
        <f t="shared" si="36"/>
        <v>AY 2011-12</v>
      </c>
    </row>
    <row r="25" spans="1:58" s="23" customFormat="1" x14ac:dyDescent="0.25">
      <c r="A25" s="109">
        <f t="shared" si="37"/>
        <v>22</v>
      </c>
      <c r="B25" s="107" t="s">
        <v>9</v>
      </c>
      <c r="C25" s="48" t="s">
        <v>60</v>
      </c>
      <c r="D25" s="50" t="s">
        <v>25</v>
      </c>
      <c r="E25" s="25" t="str">
        <f t="shared" si="26"/>
        <v>AIOP</v>
      </c>
      <c r="F25" s="25" t="str">
        <f t="shared" si="27"/>
        <v>P</v>
      </c>
      <c r="G25" s="49">
        <v>5</v>
      </c>
      <c r="H25" s="49">
        <v>2</v>
      </c>
      <c r="I25" s="128">
        <v>2011</v>
      </c>
      <c r="J25" s="67">
        <f t="shared" si="28"/>
        <v>40579</v>
      </c>
      <c r="K25" s="49">
        <v>18</v>
      </c>
      <c r="L25" s="49">
        <v>4</v>
      </c>
      <c r="M25" s="128">
        <v>2011</v>
      </c>
      <c r="N25" s="26">
        <f t="shared" si="29"/>
        <v>40651</v>
      </c>
      <c r="O25" s="26">
        <f t="shared" si="30"/>
        <v>40602</v>
      </c>
      <c r="P25" s="27">
        <f t="shared" si="0"/>
        <v>7</v>
      </c>
      <c r="Q25" s="67">
        <f t="shared" si="31"/>
        <v>40609</v>
      </c>
      <c r="R25" s="29">
        <f t="shared" si="1"/>
        <v>74</v>
      </c>
      <c r="S25" s="28">
        <v>10</v>
      </c>
      <c r="T25" s="28">
        <v>30</v>
      </c>
      <c r="U25" s="28">
        <v>2</v>
      </c>
      <c r="V25" s="28">
        <f t="shared" si="2"/>
        <v>2</v>
      </c>
      <c r="W25" s="28">
        <f t="shared" si="3"/>
        <v>1</v>
      </c>
      <c r="X25" s="28">
        <v>10</v>
      </c>
      <c r="Y25" s="28">
        <v>10</v>
      </c>
      <c r="Z25" s="28">
        <v>2</v>
      </c>
      <c r="AA25" s="28">
        <v>10</v>
      </c>
      <c r="AB25" s="28">
        <v>10</v>
      </c>
      <c r="AC25" s="66">
        <f t="shared" si="4"/>
        <v>10</v>
      </c>
      <c r="AD25" s="66">
        <f t="shared" si="5"/>
        <v>10</v>
      </c>
      <c r="AE25" s="104"/>
      <c r="AF25" s="70">
        <f t="shared" si="32"/>
        <v>0</v>
      </c>
      <c r="AG25" s="68">
        <f t="shared" si="33"/>
        <v>3</v>
      </c>
      <c r="AH25" s="28">
        <f t="shared" si="34"/>
        <v>3</v>
      </c>
      <c r="AI25" s="71">
        <f t="shared" si="35"/>
        <v>0</v>
      </c>
      <c r="AJ25" s="69" t="s">
        <v>37</v>
      </c>
      <c r="AK25" s="105">
        <f>+IF(AJ25="YES",'INTEREST @ 1%'!AI26,0)</f>
        <v>0</v>
      </c>
      <c r="AL25" s="126" t="str">
        <f t="shared" si="6"/>
        <v>AY 2011-12</v>
      </c>
      <c r="AM25" s="126" t="str">
        <f t="shared" si="7"/>
        <v>AY 2011-12</v>
      </c>
      <c r="AN25" s="126" t="str">
        <f t="shared" si="8"/>
        <v>AY 2011-12</v>
      </c>
      <c r="AO25" s="126" t="str">
        <f t="shared" si="9"/>
        <v>AY 2011-12</v>
      </c>
      <c r="AP25" s="126" t="str">
        <f t="shared" si="10"/>
        <v>AY 2011-12</v>
      </c>
      <c r="AQ25" s="126" t="str">
        <f t="shared" si="11"/>
        <v>AY 2011-12</v>
      </c>
      <c r="AR25" s="126" t="str">
        <f t="shared" si="12"/>
        <v>AY 2011-12</v>
      </c>
      <c r="AS25" s="126" t="str">
        <f t="shared" si="13"/>
        <v>AY 2011-12</v>
      </c>
      <c r="AT25" s="126" t="str">
        <f t="shared" si="14"/>
        <v>AY 2011-12</v>
      </c>
      <c r="AU25" s="126" t="str">
        <f t="shared" si="15"/>
        <v>AY 2011-12</v>
      </c>
      <c r="AV25" s="126" t="str">
        <f t="shared" si="16"/>
        <v>AY 2011-12</v>
      </c>
      <c r="AW25" s="126" t="str">
        <f t="shared" si="17"/>
        <v>AY 2011-12</v>
      </c>
      <c r="AX25" s="126" t="str">
        <f t="shared" si="18"/>
        <v>AY 2011-12</v>
      </c>
      <c r="AY25" s="126" t="str">
        <f t="shared" si="19"/>
        <v>AY 2011-12</v>
      </c>
      <c r="AZ25" s="126" t="str">
        <f t="shared" si="20"/>
        <v>AY 2011-12</v>
      </c>
      <c r="BA25" s="126" t="str">
        <f t="shared" si="21"/>
        <v>AY 2011-12</v>
      </c>
      <c r="BB25" s="126" t="str">
        <f t="shared" si="22"/>
        <v>AY 2011-12</v>
      </c>
      <c r="BC25" s="126" t="str">
        <f t="shared" si="23"/>
        <v>AY 2012-13</v>
      </c>
      <c r="BD25" s="126" t="str">
        <f t="shared" si="24"/>
        <v>AY 2011-12</v>
      </c>
      <c r="BE25" s="126" t="str">
        <f t="shared" si="25"/>
        <v>AY 2013-14</v>
      </c>
      <c r="BF25" s="129" t="str">
        <f t="shared" si="36"/>
        <v>AY 2011-12</v>
      </c>
    </row>
    <row r="26" spans="1:58" s="23" customFormat="1" x14ac:dyDescent="0.25">
      <c r="A26" s="109">
        <f t="shared" si="37"/>
        <v>23</v>
      </c>
      <c r="B26" s="107" t="s">
        <v>9</v>
      </c>
      <c r="C26" s="48" t="s">
        <v>60</v>
      </c>
      <c r="D26" s="50" t="s">
        <v>25</v>
      </c>
      <c r="E26" s="25" t="str">
        <f t="shared" si="26"/>
        <v>AIOP</v>
      </c>
      <c r="F26" s="25" t="str">
        <f t="shared" si="27"/>
        <v>P</v>
      </c>
      <c r="G26" s="49">
        <v>5</v>
      </c>
      <c r="H26" s="49">
        <v>2</v>
      </c>
      <c r="I26" s="128">
        <v>2011</v>
      </c>
      <c r="J26" s="67">
        <f t="shared" si="28"/>
        <v>40579</v>
      </c>
      <c r="K26" s="49">
        <v>18</v>
      </c>
      <c r="L26" s="49">
        <v>4</v>
      </c>
      <c r="M26" s="128">
        <v>2011</v>
      </c>
      <c r="N26" s="26">
        <f t="shared" si="29"/>
        <v>40651</v>
      </c>
      <c r="O26" s="26">
        <f t="shared" si="30"/>
        <v>40602</v>
      </c>
      <c r="P26" s="27">
        <f t="shared" si="0"/>
        <v>7</v>
      </c>
      <c r="Q26" s="67">
        <f t="shared" si="31"/>
        <v>40609</v>
      </c>
      <c r="R26" s="29">
        <f t="shared" si="1"/>
        <v>74</v>
      </c>
      <c r="S26" s="28">
        <v>10</v>
      </c>
      <c r="T26" s="28">
        <v>30</v>
      </c>
      <c r="U26" s="28">
        <v>2</v>
      </c>
      <c r="V26" s="28">
        <f t="shared" si="2"/>
        <v>2</v>
      </c>
      <c r="W26" s="28">
        <f t="shared" si="3"/>
        <v>1</v>
      </c>
      <c r="X26" s="28">
        <v>10</v>
      </c>
      <c r="Y26" s="28">
        <v>10</v>
      </c>
      <c r="Z26" s="28">
        <v>2</v>
      </c>
      <c r="AA26" s="28">
        <v>10</v>
      </c>
      <c r="AB26" s="28">
        <v>10</v>
      </c>
      <c r="AC26" s="66">
        <f t="shared" si="4"/>
        <v>10</v>
      </c>
      <c r="AD26" s="66">
        <f t="shared" si="5"/>
        <v>10</v>
      </c>
      <c r="AE26" s="104">
        <v>10000</v>
      </c>
      <c r="AF26" s="70">
        <f t="shared" si="32"/>
        <v>1000</v>
      </c>
      <c r="AG26" s="68">
        <f t="shared" si="33"/>
        <v>3</v>
      </c>
      <c r="AH26" s="28">
        <f t="shared" si="34"/>
        <v>3</v>
      </c>
      <c r="AI26" s="71">
        <f t="shared" si="35"/>
        <v>45</v>
      </c>
      <c r="AJ26" s="69" t="s">
        <v>37</v>
      </c>
      <c r="AK26" s="105">
        <f>+IF(AJ26="YES",'INTEREST @ 1%'!AI27,0)</f>
        <v>0</v>
      </c>
      <c r="AL26" s="126" t="str">
        <f t="shared" si="6"/>
        <v>AY 2011-12</v>
      </c>
      <c r="AM26" s="126" t="str">
        <f t="shared" si="7"/>
        <v>AY 2011-12</v>
      </c>
      <c r="AN26" s="126" t="str">
        <f t="shared" si="8"/>
        <v>AY 2011-12</v>
      </c>
      <c r="AO26" s="126" t="str">
        <f t="shared" si="9"/>
        <v>AY 2011-12</v>
      </c>
      <c r="AP26" s="126" t="str">
        <f t="shared" si="10"/>
        <v>AY 2011-12</v>
      </c>
      <c r="AQ26" s="126" t="str">
        <f t="shared" si="11"/>
        <v>AY 2011-12</v>
      </c>
      <c r="AR26" s="126" t="str">
        <f t="shared" si="12"/>
        <v>AY 2011-12</v>
      </c>
      <c r="AS26" s="126" t="str">
        <f t="shared" si="13"/>
        <v>AY 2011-12</v>
      </c>
      <c r="AT26" s="126" t="str">
        <f t="shared" si="14"/>
        <v>AY 2011-12</v>
      </c>
      <c r="AU26" s="126" t="str">
        <f t="shared" si="15"/>
        <v>AY 2011-12</v>
      </c>
      <c r="AV26" s="126" t="str">
        <f t="shared" si="16"/>
        <v>AY 2011-12</v>
      </c>
      <c r="AW26" s="126" t="str">
        <f t="shared" si="17"/>
        <v>AY 2011-12</v>
      </c>
      <c r="AX26" s="126" t="str">
        <f t="shared" si="18"/>
        <v>AY 2011-12</v>
      </c>
      <c r="AY26" s="126" t="str">
        <f t="shared" si="19"/>
        <v>AY 2011-12</v>
      </c>
      <c r="AZ26" s="126" t="str">
        <f t="shared" si="20"/>
        <v>AY 2011-12</v>
      </c>
      <c r="BA26" s="126" t="str">
        <f t="shared" si="21"/>
        <v>AY 2011-12</v>
      </c>
      <c r="BB26" s="126" t="str">
        <f t="shared" si="22"/>
        <v>AY 2011-12</v>
      </c>
      <c r="BC26" s="126" t="str">
        <f t="shared" si="23"/>
        <v>AY 2012-13</v>
      </c>
      <c r="BD26" s="126" t="str">
        <f t="shared" si="24"/>
        <v>AY 2011-12</v>
      </c>
      <c r="BE26" s="126" t="str">
        <f t="shared" si="25"/>
        <v>AY 2013-14</v>
      </c>
      <c r="BF26" s="129" t="str">
        <f t="shared" si="36"/>
        <v>AY 2011-12</v>
      </c>
    </row>
    <row r="27" spans="1:58" s="23" customFormat="1" x14ac:dyDescent="0.25">
      <c r="A27" s="109">
        <f t="shared" si="37"/>
        <v>24</v>
      </c>
      <c r="B27" s="107" t="s">
        <v>9</v>
      </c>
      <c r="C27" s="48" t="s">
        <v>60</v>
      </c>
      <c r="D27" s="50" t="s">
        <v>25</v>
      </c>
      <c r="E27" s="25" t="str">
        <f t="shared" si="26"/>
        <v>AIOP</v>
      </c>
      <c r="F27" s="25" t="str">
        <f t="shared" si="27"/>
        <v>P</v>
      </c>
      <c r="G27" s="49">
        <v>5</v>
      </c>
      <c r="H27" s="49">
        <v>2</v>
      </c>
      <c r="I27" s="128">
        <v>2011</v>
      </c>
      <c r="J27" s="67">
        <f t="shared" si="28"/>
        <v>40579</v>
      </c>
      <c r="K27" s="49">
        <v>18</v>
      </c>
      <c r="L27" s="49">
        <v>4</v>
      </c>
      <c r="M27" s="128">
        <v>2011</v>
      </c>
      <c r="N27" s="26">
        <f t="shared" si="29"/>
        <v>40651</v>
      </c>
      <c r="O27" s="26">
        <f t="shared" si="30"/>
        <v>40602</v>
      </c>
      <c r="P27" s="27">
        <f t="shared" si="0"/>
        <v>7</v>
      </c>
      <c r="Q27" s="67">
        <f t="shared" si="31"/>
        <v>40609</v>
      </c>
      <c r="R27" s="29">
        <f t="shared" si="1"/>
        <v>74</v>
      </c>
      <c r="S27" s="28">
        <v>10</v>
      </c>
      <c r="T27" s="28">
        <v>30</v>
      </c>
      <c r="U27" s="28">
        <v>2</v>
      </c>
      <c r="V27" s="28">
        <f t="shared" si="2"/>
        <v>2</v>
      </c>
      <c r="W27" s="28">
        <f t="shared" si="3"/>
        <v>1</v>
      </c>
      <c r="X27" s="28">
        <v>10</v>
      </c>
      <c r="Y27" s="28">
        <v>10</v>
      </c>
      <c r="Z27" s="28">
        <v>2</v>
      </c>
      <c r="AA27" s="28">
        <v>10</v>
      </c>
      <c r="AB27" s="28">
        <v>10</v>
      </c>
      <c r="AC27" s="66">
        <f t="shared" si="4"/>
        <v>10</v>
      </c>
      <c r="AD27" s="66">
        <f t="shared" si="5"/>
        <v>10</v>
      </c>
      <c r="AE27" s="104">
        <v>10000</v>
      </c>
      <c r="AF27" s="70">
        <f t="shared" si="32"/>
        <v>1000</v>
      </c>
      <c r="AG27" s="68">
        <f t="shared" si="33"/>
        <v>3</v>
      </c>
      <c r="AH27" s="28">
        <f t="shared" si="34"/>
        <v>3</v>
      </c>
      <c r="AI27" s="71">
        <f t="shared" si="35"/>
        <v>45</v>
      </c>
      <c r="AJ27" s="69" t="s">
        <v>37</v>
      </c>
      <c r="AK27" s="105">
        <f>+IF(AJ27="YES",'INTEREST @ 1%'!AI28,0)</f>
        <v>0</v>
      </c>
      <c r="AL27" s="126" t="str">
        <f t="shared" si="6"/>
        <v>AY 2011-12</v>
      </c>
      <c r="AM27" s="126" t="str">
        <f t="shared" si="7"/>
        <v>AY 2011-12</v>
      </c>
      <c r="AN27" s="126" t="str">
        <f t="shared" si="8"/>
        <v>AY 2011-12</v>
      </c>
      <c r="AO27" s="126" t="str">
        <f t="shared" si="9"/>
        <v>AY 2011-12</v>
      </c>
      <c r="AP27" s="126" t="str">
        <f t="shared" si="10"/>
        <v>AY 2011-12</v>
      </c>
      <c r="AQ27" s="126" t="str">
        <f t="shared" si="11"/>
        <v>AY 2011-12</v>
      </c>
      <c r="AR27" s="126" t="str">
        <f t="shared" si="12"/>
        <v>AY 2011-12</v>
      </c>
      <c r="AS27" s="126" t="str">
        <f t="shared" si="13"/>
        <v>AY 2011-12</v>
      </c>
      <c r="AT27" s="126" t="str">
        <f t="shared" si="14"/>
        <v>AY 2011-12</v>
      </c>
      <c r="AU27" s="126" t="str">
        <f t="shared" si="15"/>
        <v>AY 2011-12</v>
      </c>
      <c r="AV27" s="126" t="str">
        <f t="shared" si="16"/>
        <v>AY 2011-12</v>
      </c>
      <c r="AW27" s="126" t="str">
        <f t="shared" si="17"/>
        <v>AY 2011-12</v>
      </c>
      <c r="AX27" s="126" t="str">
        <f t="shared" si="18"/>
        <v>AY 2011-12</v>
      </c>
      <c r="AY27" s="126" t="str">
        <f t="shared" si="19"/>
        <v>AY 2011-12</v>
      </c>
      <c r="AZ27" s="126" t="str">
        <f t="shared" si="20"/>
        <v>AY 2011-12</v>
      </c>
      <c r="BA27" s="126" t="str">
        <f t="shared" si="21"/>
        <v>AY 2011-12</v>
      </c>
      <c r="BB27" s="126" t="str">
        <f t="shared" si="22"/>
        <v>AY 2011-12</v>
      </c>
      <c r="BC27" s="126" t="str">
        <f t="shared" si="23"/>
        <v>AY 2012-13</v>
      </c>
      <c r="BD27" s="126" t="str">
        <f t="shared" si="24"/>
        <v>AY 2011-12</v>
      </c>
      <c r="BE27" s="126" t="str">
        <f t="shared" si="25"/>
        <v>AY 2013-14</v>
      </c>
      <c r="BF27" s="129" t="str">
        <f t="shared" si="36"/>
        <v>AY 2011-12</v>
      </c>
    </row>
    <row r="28" spans="1:58" s="23" customFormat="1" x14ac:dyDescent="0.25">
      <c r="A28" s="109">
        <f t="shared" si="37"/>
        <v>25</v>
      </c>
      <c r="B28" s="107" t="s">
        <v>9</v>
      </c>
      <c r="C28" s="48" t="s">
        <v>60</v>
      </c>
      <c r="D28" s="50" t="s">
        <v>25</v>
      </c>
      <c r="E28" s="25" t="str">
        <f t="shared" si="26"/>
        <v>AIOP</v>
      </c>
      <c r="F28" s="25" t="str">
        <f t="shared" si="27"/>
        <v>P</v>
      </c>
      <c r="G28" s="49">
        <v>5</v>
      </c>
      <c r="H28" s="49">
        <v>2</v>
      </c>
      <c r="I28" s="128">
        <v>2011</v>
      </c>
      <c r="J28" s="67">
        <f t="shared" si="28"/>
        <v>40579</v>
      </c>
      <c r="K28" s="49">
        <v>18</v>
      </c>
      <c r="L28" s="49">
        <v>4</v>
      </c>
      <c r="M28" s="128">
        <v>2011</v>
      </c>
      <c r="N28" s="26">
        <f t="shared" si="29"/>
        <v>40651</v>
      </c>
      <c r="O28" s="26">
        <f t="shared" si="30"/>
        <v>40602</v>
      </c>
      <c r="P28" s="27">
        <f t="shared" si="0"/>
        <v>7</v>
      </c>
      <c r="Q28" s="67">
        <f t="shared" si="31"/>
        <v>40609</v>
      </c>
      <c r="R28" s="29">
        <f t="shared" si="1"/>
        <v>74</v>
      </c>
      <c r="S28" s="28">
        <v>10</v>
      </c>
      <c r="T28" s="28">
        <v>30</v>
      </c>
      <c r="U28" s="28">
        <v>2</v>
      </c>
      <c r="V28" s="28">
        <f t="shared" si="2"/>
        <v>2</v>
      </c>
      <c r="W28" s="28">
        <f t="shared" si="3"/>
        <v>1</v>
      </c>
      <c r="X28" s="28">
        <v>10</v>
      </c>
      <c r="Y28" s="28">
        <v>10</v>
      </c>
      <c r="Z28" s="28">
        <v>2</v>
      </c>
      <c r="AA28" s="28">
        <v>10</v>
      </c>
      <c r="AB28" s="28">
        <v>10</v>
      </c>
      <c r="AC28" s="66">
        <f t="shared" si="4"/>
        <v>10</v>
      </c>
      <c r="AD28" s="66">
        <f t="shared" si="5"/>
        <v>10</v>
      </c>
      <c r="AE28" s="104">
        <v>10000</v>
      </c>
      <c r="AF28" s="70">
        <f t="shared" si="32"/>
        <v>1000</v>
      </c>
      <c r="AG28" s="68">
        <f t="shared" si="33"/>
        <v>3</v>
      </c>
      <c r="AH28" s="28">
        <f t="shared" si="34"/>
        <v>3</v>
      </c>
      <c r="AI28" s="71">
        <f t="shared" si="35"/>
        <v>45</v>
      </c>
      <c r="AJ28" s="69" t="s">
        <v>37</v>
      </c>
      <c r="AK28" s="105">
        <f>+IF(AJ28="YES",'INTEREST @ 1%'!AI29,0)</f>
        <v>0</v>
      </c>
      <c r="AL28" s="126" t="str">
        <f t="shared" si="6"/>
        <v>AY 2011-12</v>
      </c>
      <c r="AM28" s="126" t="str">
        <f t="shared" si="7"/>
        <v>AY 2011-12</v>
      </c>
      <c r="AN28" s="126" t="str">
        <f t="shared" si="8"/>
        <v>AY 2011-12</v>
      </c>
      <c r="AO28" s="126" t="str">
        <f t="shared" si="9"/>
        <v>AY 2011-12</v>
      </c>
      <c r="AP28" s="126" t="str">
        <f t="shared" si="10"/>
        <v>AY 2011-12</v>
      </c>
      <c r="AQ28" s="126" t="str">
        <f t="shared" si="11"/>
        <v>AY 2011-12</v>
      </c>
      <c r="AR28" s="126" t="str">
        <f t="shared" si="12"/>
        <v>AY 2011-12</v>
      </c>
      <c r="AS28" s="126" t="str">
        <f t="shared" si="13"/>
        <v>AY 2011-12</v>
      </c>
      <c r="AT28" s="126" t="str">
        <f t="shared" si="14"/>
        <v>AY 2011-12</v>
      </c>
      <c r="AU28" s="126" t="str">
        <f t="shared" si="15"/>
        <v>AY 2011-12</v>
      </c>
      <c r="AV28" s="126" t="str">
        <f t="shared" si="16"/>
        <v>AY 2011-12</v>
      </c>
      <c r="AW28" s="126" t="str">
        <f t="shared" si="17"/>
        <v>AY 2011-12</v>
      </c>
      <c r="AX28" s="126" t="str">
        <f t="shared" si="18"/>
        <v>AY 2011-12</v>
      </c>
      <c r="AY28" s="126" t="str">
        <f t="shared" si="19"/>
        <v>AY 2011-12</v>
      </c>
      <c r="AZ28" s="126" t="str">
        <f t="shared" si="20"/>
        <v>AY 2011-12</v>
      </c>
      <c r="BA28" s="126" t="str">
        <f t="shared" si="21"/>
        <v>AY 2011-12</v>
      </c>
      <c r="BB28" s="126" t="str">
        <f t="shared" si="22"/>
        <v>AY 2011-12</v>
      </c>
      <c r="BC28" s="126" t="str">
        <f t="shared" si="23"/>
        <v>AY 2012-13</v>
      </c>
      <c r="BD28" s="126" t="str">
        <f t="shared" si="24"/>
        <v>AY 2011-12</v>
      </c>
      <c r="BE28" s="126" t="str">
        <f t="shared" si="25"/>
        <v>AY 2013-14</v>
      </c>
      <c r="BF28" s="129" t="str">
        <f t="shared" si="36"/>
        <v>AY 2011-12</v>
      </c>
    </row>
    <row r="29" spans="1:58" s="23" customFormat="1" x14ac:dyDescent="0.25">
      <c r="A29" s="109">
        <f t="shared" si="37"/>
        <v>26</v>
      </c>
      <c r="B29" s="107" t="s">
        <v>9</v>
      </c>
      <c r="C29" s="48" t="s">
        <v>60</v>
      </c>
      <c r="D29" s="50" t="s">
        <v>25</v>
      </c>
      <c r="E29" s="25" t="str">
        <f t="shared" si="26"/>
        <v>AIOP</v>
      </c>
      <c r="F29" s="25" t="str">
        <f t="shared" si="27"/>
        <v>P</v>
      </c>
      <c r="G29" s="49">
        <v>5</v>
      </c>
      <c r="H29" s="49">
        <v>2</v>
      </c>
      <c r="I29" s="128">
        <v>2011</v>
      </c>
      <c r="J29" s="67">
        <f t="shared" si="28"/>
        <v>40579</v>
      </c>
      <c r="K29" s="49">
        <v>18</v>
      </c>
      <c r="L29" s="49">
        <v>4</v>
      </c>
      <c r="M29" s="128">
        <v>2011</v>
      </c>
      <c r="N29" s="26">
        <f t="shared" si="29"/>
        <v>40651</v>
      </c>
      <c r="O29" s="26">
        <f t="shared" si="30"/>
        <v>40602</v>
      </c>
      <c r="P29" s="27">
        <f t="shared" si="0"/>
        <v>7</v>
      </c>
      <c r="Q29" s="67">
        <f t="shared" si="31"/>
        <v>40609</v>
      </c>
      <c r="R29" s="29">
        <f t="shared" si="1"/>
        <v>74</v>
      </c>
      <c r="S29" s="28">
        <v>10</v>
      </c>
      <c r="T29" s="28">
        <v>30</v>
      </c>
      <c r="U29" s="28">
        <v>2</v>
      </c>
      <c r="V29" s="28">
        <f t="shared" si="2"/>
        <v>2</v>
      </c>
      <c r="W29" s="28">
        <f t="shared" si="3"/>
        <v>1</v>
      </c>
      <c r="X29" s="28">
        <v>10</v>
      </c>
      <c r="Y29" s="28">
        <v>10</v>
      </c>
      <c r="Z29" s="28">
        <v>2</v>
      </c>
      <c r="AA29" s="28">
        <v>10</v>
      </c>
      <c r="AB29" s="28">
        <v>10</v>
      </c>
      <c r="AC29" s="66">
        <f t="shared" si="4"/>
        <v>10</v>
      </c>
      <c r="AD29" s="66">
        <f t="shared" si="5"/>
        <v>10</v>
      </c>
      <c r="AE29" s="104">
        <v>10000</v>
      </c>
      <c r="AF29" s="70">
        <f t="shared" si="32"/>
        <v>1000</v>
      </c>
      <c r="AG29" s="68">
        <f t="shared" si="33"/>
        <v>3</v>
      </c>
      <c r="AH29" s="28">
        <f t="shared" si="34"/>
        <v>3</v>
      </c>
      <c r="AI29" s="71">
        <f t="shared" si="35"/>
        <v>45</v>
      </c>
      <c r="AJ29" s="69" t="s">
        <v>37</v>
      </c>
      <c r="AK29" s="105">
        <f>+IF(AJ29="YES",'INTEREST @ 1%'!AI30,0)</f>
        <v>0</v>
      </c>
      <c r="AL29" s="126" t="str">
        <f t="shared" si="6"/>
        <v>AY 2011-12</v>
      </c>
      <c r="AM29" s="126" t="str">
        <f t="shared" si="7"/>
        <v>AY 2011-12</v>
      </c>
      <c r="AN29" s="126" t="str">
        <f t="shared" si="8"/>
        <v>AY 2011-12</v>
      </c>
      <c r="AO29" s="126" t="str">
        <f t="shared" si="9"/>
        <v>AY 2011-12</v>
      </c>
      <c r="AP29" s="126" t="str">
        <f t="shared" si="10"/>
        <v>AY 2011-12</v>
      </c>
      <c r="AQ29" s="126" t="str">
        <f t="shared" si="11"/>
        <v>AY 2011-12</v>
      </c>
      <c r="AR29" s="126" t="str">
        <f t="shared" si="12"/>
        <v>AY 2011-12</v>
      </c>
      <c r="AS29" s="126" t="str">
        <f t="shared" si="13"/>
        <v>AY 2011-12</v>
      </c>
      <c r="AT29" s="126" t="str">
        <f t="shared" si="14"/>
        <v>AY 2011-12</v>
      </c>
      <c r="AU29" s="126" t="str">
        <f t="shared" si="15"/>
        <v>AY 2011-12</v>
      </c>
      <c r="AV29" s="126" t="str">
        <f t="shared" si="16"/>
        <v>AY 2011-12</v>
      </c>
      <c r="AW29" s="126" t="str">
        <f t="shared" si="17"/>
        <v>AY 2011-12</v>
      </c>
      <c r="AX29" s="126" t="str">
        <f t="shared" si="18"/>
        <v>AY 2011-12</v>
      </c>
      <c r="AY29" s="126" t="str">
        <f t="shared" si="19"/>
        <v>AY 2011-12</v>
      </c>
      <c r="AZ29" s="126" t="str">
        <f t="shared" si="20"/>
        <v>AY 2011-12</v>
      </c>
      <c r="BA29" s="126" t="str">
        <f t="shared" si="21"/>
        <v>AY 2011-12</v>
      </c>
      <c r="BB29" s="126" t="str">
        <f t="shared" si="22"/>
        <v>AY 2011-12</v>
      </c>
      <c r="BC29" s="126" t="str">
        <f t="shared" si="23"/>
        <v>AY 2012-13</v>
      </c>
      <c r="BD29" s="126" t="str">
        <f t="shared" si="24"/>
        <v>AY 2011-12</v>
      </c>
      <c r="BE29" s="126" t="str">
        <f t="shared" si="25"/>
        <v>AY 2013-14</v>
      </c>
      <c r="BF29" s="129" t="str">
        <f t="shared" si="36"/>
        <v>AY 2011-12</v>
      </c>
    </row>
    <row r="30" spans="1:58" s="23" customFormat="1" x14ac:dyDescent="0.25">
      <c r="A30" s="109">
        <f t="shared" si="37"/>
        <v>27</v>
      </c>
      <c r="B30" s="107" t="s">
        <v>9</v>
      </c>
      <c r="C30" s="48" t="s">
        <v>60</v>
      </c>
      <c r="D30" s="50" t="s">
        <v>25</v>
      </c>
      <c r="E30" s="25" t="str">
        <f t="shared" si="26"/>
        <v>AIOP</v>
      </c>
      <c r="F30" s="25" t="str">
        <f t="shared" si="27"/>
        <v>P</v>
      </c>
      <c r="G30" s="49">
        <v>5</v>
      </c>
      <c r="H30" s="49">
        <v>2</v>
      </c>
      <c r="I30" s="128">
        <v>2011</v>
      </c>
      <c r="J30" s="67">
        <f t="shared" si="28"/>
        <v>40579</v>
      </c>
      <c r="K30" s="49">
        <v>18</v>
      </c>
      <c r="L30" s="49">
        <v>4</v>
      </c>
      <c r="M30" s="128">
        <v>2011</v>
      </c>
      <c r="N30" s="26">
        <f t="shared" si="29"/>
        <v>40651</v>
      </c>
      <c r="O30" s="26">
        <f t="shared" si="30"/>
        <v>40602</v>
      </c>
      <c r="P30" s="27">
        <f t="shared" si="0"/>
        <v>7</v>
      </c>
      <c r="Q30" s="67">
        <f t="shared" si="31"/>
        <v>40609</v>
      </c>
      <c r="R30" s="29">
        <f t="shared" si="1"/>
        <v>74</v>
      </c>
      <c r="S30" s="28">
        <v>10</v>
      </c>
      <c r="T30" s="28">
        <v>30</v>
      </c>
      <c r="U30" s="28">
        <v>2</v>
      </c>
      <c r="V30" s="28">
        <f t="shared" si="2"/>
        <v>2</v>
      </c>
      <c r="W30" s="28">
        <f t="shared" si="3"/>
        <v>1</v>
      </c>
      <c r="X30" s="28">
        <v>10</v>
      </c>
      <c r="Y30" s="28">
        <v>10</v>
      </c>
      <c r="Z30" s="28">
        <v>2</v>
      </c>
      <c r="AA30" s="28">
        <v>10</v>
      </c>
      <c r="AB30" s="28">
        <v>10</v>
      </c>
      <c r="AC30" s="66">
        <f t="shared" si="4"/>
        <v>10</v>
      </c>
      <c r="AD30" s="66">
        <f t="shared" si="5"/>
        <v>10</v>
      </c>
      <c r="AE30" s="104">
        <v>10000</v>
      </c>
      <c r="AF30" s="70">
        <f t="shared" si="32"/>
        <v>1000</v>
      </c>
      <c r="AG30" s="68">
        <f t="shared" si="33"/>
        <v>3</v>
      </c>
      <c r="AH30" s="28">
        <f t="shared" si="34"/>
        <v>3</v>
      </c>
      <c r="AI30" s="71">
        <f t="shared" si="35"/>
        <v>45</v>
      </c>
      <c r="AJ30" s="69" t="s">
        <v>37</v>
      </c>
      <c r="AK30" s="105">
        <f>+IF(AJ30="YES",'INTEREST @ 1%'!AI31,0)</f>
        <v>0</v>
      </c>
      <c r="AL30" s="126" t="str">
        <f t="shared" si="6"/>
        <v>AY 2011-12</v>
      </c>
      <c r="AM30" s="126" t="str">
        <f t="shared" si="7"/>
        <v>AY 2011-12</v>
      </c>
      <c r="AN30" s="126" t="str">
        <f t="shared" si="8"/>
        <v>AY 2011-12</v>
      </c>
      <c r="AO30" s="126" t="str">
        <f t="shared" si="9"/>
        <v>AY 2011-12</v>
      </c>
      <c r="AP30" s="126" t="str">
        <f t="shared" si="10"/>
        <v>AY 2011-12</v>
      </c>
      <c r="AQ30" s="126" t="str">
        <f t="shared" si="11"/>
        <v>AY 2011-12</v>
      </c>
      <c r="AR30" s="126" t="str">
        <f t="shared" si="12"/>
        <v>AY 2011-12</v>
      </c>
      <c r="AS30" s="126" t="str">
        <f t="shared" si="13"/>
        <v>AY 2011-12</v>
      </c>
      <c r="AT30" s="126" t="str">
        <f t="shared" si="14"/>
        <v>AY 2011-12</v>
      </c>
      <c r="AU30" s="126" t="str">
        <f t="shared" si="15"/>
        <v>AY 2011-12</v>
      </c>
      <c r="AV30" s="126" t="str">
        <f t="shared" si="16"/>
        <v>AY 2011-12</v>
      </c>
      <c r="AW30" s="126" t="str">
        <f t="shared" si="17"/>
        <v>AY 2011-12</v>
      </c>
      <c r="AX30" s="126" t="str">
        <f t="shared" si="18"/>
        <v>AY 2011-12</v>
      </c>
      <c r="AY30" s="126" t="str">
        <f t="shared" si="19"/>
        <v>AY 2011-12</v>
      </c>
      <c r="AZ30" s="126" t="str">
        <f t="shared" si="20"/>
        <v>AY 2011-12</v>
      </c>
      <c r="BA30" s="126" t="str">
        <f t="shared" si="21"/>
        <v>AY 2011-12</v>
      </c>
      <c r="BB30" s="126" t="str">
        <f t="shared" si="22"/>
        <v>AY 2011-12</v>
      </c>
      <c r="BC30" s="126" t="str">
        <f t="shared" si="23"/>
        <v>AY 2012-13</v>
      </c>
      <c r="BD30" s="126" t="str">
        <f t="shared" si="24"/>
        <v>AY 2011-12</v>
      </c>
      <c r="BE30" s="126" t="str">
        <f t="shared" si="25"/>
        <v>AY 2013-14</v>
      </c>
      <c r="BF30" s="129" t="str">
        <f t="shared" si="36"/>
        <v>AY 2011-12</v>
      </c>
    </row>
    <row r="31" spans="1:58" s="23" customFormat="1" x14ac:dyDescent="0.25">
      <c r="A31" s="109">
        <f t="shared" si="37"/>
        <v>28</v>
      </c>
      <c r="B31" s="107" t="s">
        <v>9</v>
      </c>
      <c r="C31" s="48" t="s">
        <v>60</v>
      </c>
      <c r="D31" s="50" t="s">
        <v>25</v>
      </c>
      <c r="E31" s="25" t="str">
        <f t="shared" si="26"/>
        <v>AIOP</v>
      </c>
      <c r="F31" s="25" t="str">
        <f t="shared" si="27"/>
        <v>P</v>
      </c>
      <c r="G31" s="49">
        <v>5</v>
      </c>
      <c r="H31" s="49">
        <v>2</v>
      </c>
      <c r="I31" s="128">
        <v>2011</v>
      </c>
      <c r="J31" s="67">
        <f t="shared" si="28"/>
        <v>40579</v>
      </c>
      <c r="K31" s="49">
        <v>18</v>
      </c>
      <c r="L31" s="49">
        <v>4</v>
      </c>
      <c r="M31" s="128">
        <v>2011</v>
      </c>
      <c r="N31" s="26">
        <f t="shared" si="29"/>
        <v>40651</v>
      </c>
      <c r="O31" s="26">
        <f t="shared" si="30"/>
        <v>40602</v>
      </c>
      <c r="P31" s="27">
        <f t="shared" si="0"/>
        <v>7</v>
      </c>
      <c r="Q31" s="67">
        <f t="shared" si="31"/>
        <v>40609</v>
      </c>
      <c r="R31" s="29">
        <f t="shared" si="1"/>
        <v>74</v>
      </c>
      <c r="S31" s="28">
        <v>10</v>
      </c>
      <c r="T31" s="28">
        <v>30</v>
      </c>
      <c r="U31" s="28">
        <v>2</v>
      </c>
      <c r="V31" s="28">
        <f t="shared" si="2"/>
        <v>2</v>
      </c>
      <c r="W31" s="28">
        <f t="shared" si="3"/>
        <v>1</v>
      </c>
      <c r="X31" s="28">
        <v>10</v>
      </c>
      <c r="Y31" s="28">
        <v>10</v>
      </c>
      <c r="Z31" s="28">
        <v>2</v>
      </c>
      <c r="AA31" s="28">
        <v>10</v>
      </c>
      <c r="AB31" s="28">
        <v>10</v>
      </c>
      <c r="AC31" s="66">
        <f t="shared" si="4"/>
        <v>10</v>
      </c>
      <c r="AD31" s="66">
        <f t="shared" si="5"/>
        <v>10</v>
      </c>
      <c r="AE31" s="104">
        <v>10000</v>
      </c>
      <c r="AF31" s="70">
        <f t="shared" si="32"/>
        <v>1000</v>
      </c>
      <c r="AG31" s="68">
        <f t="shared" si="33"/>
        <v>3</v>
      </c>
      <c r="AH31" s="28">
        <f t="shared" si="34"/>
        <v>3</v>
      </c>
      <c r="AI31" s="71">
        <f t="shared" si="35"/>
        <v>45</v>
      </c>
      <c r="AJ31" s="69" t="s">
        <v>37</v>
      </c>
      <c r="AK31" s="105">
        <f>+IF(AJ31="YES",'INTEREST @ 1%'!AI32,0)</f>
        <v>0</v>
      </c>
      <c r="AL31" s="126" t="str">
        <f t="shared" si="6"/>
        <v>AY 2011-12</v>
      </c>
      <c r="AM31" s="126" t="str">
        <f t="shared" si="7"/>
        <v>AY 2011-12</v>
      </c>
      <c r="AN31" s="126" t="str">
        <f t="shared" si="8"/>
        <v>AY 2011-12</v>
      </c>
      <c r="AO31" s="126" t="str">
        <f t="shared" si="9"/>
        <v>AY 2011-12</v>
      </c>
      <c r="AP31" s="126" t="str">
        <f t="shared" si="10"/>
        <v>AY 2011-12</v>
      </c>
      <c r="AQ31" s="126" t="str">
        <f t="shared" si="11"/>
        <v>AY 2011-12</v>
      </c>
      <c r="AR31" s="126" t="str">
        <f t="shared" si="12"/>
        <v>AY 2011-12</v>
      </c>
      <c r="AS31" s="126" t="str">
        <f t="shared" si="13"/>
        <v>AY 2011-12</v>
      </c>
      <c r="AT31" s="126" t="str">
        <f t="shared" si="14"/>
        <v>AY 2011-12</v>
      </c>
      <c r="AU31" s="126" t="str">
        <f t="shared" si="15"/>
        <v>AY 2011-12</v>
      </c>
      <c r="AV31" s="126" t="str">
        <f t="shared" si="16"/>
        <v>AY 2011-12</v>
      </c>
      <c r="AW31" s="126" t="str">
        <f t="shared" si="17"/>
        <v>AY 2011-12</v>
      </c>
      <c r="AX31" s="126" t="str">
        <f t="shared" si="18"/>
        <v>AY 2011-12</v>
      </c>
      <c r="AY31" s="126" t="str">
        <f t="shared" si="19"/>
        <v>AY 2011-12</v>
      </c>
      <c r="AZ31" s="126" t="str">
        <f t="shared" si="20"/>
        <v>AY 2011-12</v>
      </c>
      <c r="BA31" s="126" t="str">
        <f t="shared" si="21"/>
        <v>AY 2011-12</v>
      </c>
      <c r="BB31" s="126" t="str">
        <f t="shared" si="22"/>
        <v>AY 2011-12</v>
      </c>
      <c r="BC31" s="126" t="str">
        <f t="shared" si="23"/>
        <v>AY 2012-13</v>
      </c>
      <c r="BD31" s="126" t="str">
        <f t="shared" si="24"/>
        <v>AY 2011-12</v>
      </c>
      <c r="BE31" s="126" t="str">
        <f t="shared" si="25"/>
        <v>AY 2013-14</v>
      </c>
      <c r="BF31" s="129" t="str">
        <f t="shared" si="36"/>
        <v>AY 2011-12</v>
      </c>
    </row>
    <row r="32" spans="1:58" s="23" customFormat="1" x14ac:dyDescent="0.25">
      <c r="A32" s="109">
        <f t="shared" si="37"/>
        <v>29</v>
      </c>
      <c r="B32" s="107" t="s">
        <v>9</v>
      </c>
      <c r="C32" s="48" t="s">
        <v>60</v>
      </c>
      <c r="D32" s="50" t="s">
        <v>25</v>
      </c>
      <c r="E32" s="25" t="str">
        <f t="shared" si="26"/>
        <v>AIOP</v>
      </c>
      <c r="F32" s="25" t="str">
        <f t="shared" si="27"/>
        <v>P</v>
      </c>
      <c r="G32" s="49">
        <v>5</v>
      </c>
      <c r="H32" s="49">
        <v>2</v>
      </c>
      <c r="I32" s="128">
        <v>2011</v>
      </c>
      <c r="J32" s="67">
        <f t="shared" si="28"/>
        <v>40579</v>
      </c>
      <c r="K32" s="49">
        <v>18</v>
      </c>
      <c r="L32" s="49">
        <v>4</v>
      </c>
      <c r="M32" s="128">
        <v>2011</v>
      </c>
      <c r="N32" s="26">
        <f t="shared" si="29"/>
        <v>40651</v>
      </c>
      <c r="O32" s="26">
        <f t="shared" si="30"/>
        <v>40602</v>
      </c>
      <c r="P32" s="27">
        <f t="shared" si="0"/>
        <v>7</v>
      </c>
      <c r="Q32" s="67">
        <f t="shared" si="31"/>
        <v>40609</v>
      </c>
      <c r="R32" s="29">
        <f t="shared" si="1"/>
        <v>74</v>
      </c>
      <c r="S32" s="28">
        <v>10</v>
      </c>
      <c r="T32" s="28">
        <v>30</v>
      </c>
      <c r="U32" s="28">
        <v>2</v>
      </c>
      <c r="V32" s="28">
        <f t="shared" si="2"/>
        <v>2</v>
      </c>
      <c r="W32" s="28">
        <f t="shared" si="3"/>
        <v>1</v>
      </c>
      <c r="X32" s="28">
        <v>10</v>
      </c>
      <c r="Y32" s="28">
        <v>10</v>
      </c>
      <c r="Z32" s="28">
        <v>2</v>
      </c>
      <c r="AA32" s="28">
        <v>10</v>
      </c>
      <c r="AB32" s="28">
        <v>10</v>
      </c>
      <c r="AC32" s="66">
        <f t="shared" si="4"/>
        <v>10</v>
      </c>
      <c r="AD32" s="66">
        <f t="shared" si="5"/>
        <v>10</v>
      </c>
      <c r="AE32" s="104">
        <v>10000</v>
      </c>
      <c r="AF32" s="70">
        <f t="shared" si="32"/>
        <v>1000</v>
      </c>
      <c r="AG32" s="68">
        <f t="shared" si="33"/>
        <v>3</v>
      </c>
      <c r="AH32" s="28">
        <f t="shared" si="34"/>
        <v>3</v>
      </c>
      <c r="AI32" s="71">
        <f t="shared" si="35"/>
        <v>45</v>
      </c>
      <c r="AJ32" s="69" t="s">
        <v>37</v>
      </c>
      <c r="AK32" s="105">
        <f>+IF(AJ32="YES",'INTEREST @ 1%'!AI33,0)</f>
        <v>0</v>
      </c>
      <c r="AL32" s="126" t="str">
        <f t="shared" si="6"/>
        <v>AY 2011-12</v>
      </c>
      <c r="AM32" s="126" t="str">
        <f t="shared" si="7"/>
        <v>AY 2011-12</v>
      </c>
      <c r="AN32" s="126" t="str">
        <f t="shared" si="8"/>
        <v>AY 2011-12</v>
      </c>
      <c r="AO32" s="126" t="str">
        <f t="shared" si="9"/>
        <v>AY 2011-12</v>
      </c>
      <c r="AP32" s="126" t="str">
        <f t="shared" si="10"/>
        <v>AY 2011-12</v>
      </c>
      <c r="AQ32" s="126" t="str">
        <f t="shared" si="11"/>
        <v>AY 2011-12</v>
      </c>
      <c r="AR32" s="126" t="str">
        <f t="shared" si="12"/>
        <v>AY 2011-12</v>
      </c>
      <c r="AS32" s="126" t="str">
        <f t="shared" si="13"/>
        <v>AY 2011-12</v>
      </c>
      <c r="AT32" s="126" t="str">
        <f t="shared" si="14"/>
        <v>AY 2011-12</v>
      </c>
      <c r="AU32" s="126" t="str">
        <f t="shared" si="15"/>
        <v>AY 2011-12</v>
      </c>
      <c r="AV32" s="126" t="str">
        <f t="shared" si="16"/>
        <v>AY 2011-12</v>
      </c>
      <c r="AW32" s="126" t="str">
        <f t="shared" si="17"/>
        <v>AY 2011-12</v>
      </c>
      <c r="AX32" s="126" t="str">
        <f t="shared" si="18"/>
        <v>AY 2011-12</v>
      </c>
      <c r="AY32" s="126" t="str">
        <f t="shared" si="19"/>
        <v>AY 2011-12</v>
      </c>
      <c r="AZ32" s="126" t="str">
        <f t="shared" si="20"/>
        <v>AY 2011-12</v>
      </c>
      <c r="BA32" s="126" t="str">
        <f t="shared" si="21"/>
        <v>AY 2011-12</v>
      </c>
      <c r="BB32" s="126" t="str">
        <f t="shared" si="22"/>
        <v>AY 2011-12</v>
      </c>
      <c r="BC32" s="126" t="str">
        <f t="shared" si="23"/>
        <v>AY 2012-13</v>
      </c>
      <c r="BD32" s="126" t="str">
        <f t="shared" si="24"/>
        <v>AY 2011-12</v>
      </c>
      <c r="BE32" s="126" t="str">
        <f t="shared" si="25"/>
        <v>AY 2013-14</v>
      </c>
      <c r="BF32" s="129" t="str">
        <f t="shared" si="36"/>
        <v>AY 2011-12</v>
      </c>
    </row>
    <row r="33" spans="1:58" s="23" customFormat="1" x14ac:dyDescent="0.25">
      <c r="A33" s="109">
        <f t="shared" si="37"/>
        <v>30</v>
      </c>
      <c r="B33" s="107" t="s">
        <v>9</v>
      </c>
      <c r="C33" s="48" t="s">
        <v>60</v>
      </c>
      <c r="D33" s="50" t="s">
        <v>25</v>
      </c>
      <c r="E33" s="25" t="str">
        <f t="shared" si="26"/>
        <v>AIOP</v>
      </c>
      <c r="F33" s="25" t="str">
        <f t="shared" si="27"/>
        <v>P</v>
      </c>
      <c r="G33" s="49">
        <v>5</v>
      </c>
      <c r="H33" s="49">
        <v>2</v>
      </c>
      <c r="I33" s="128">
        <v>2011</v>
      </c>
      <c r="J33" s="67">
        <f t="shared" si="28"/>
        <v>40579</v>
      </c>
      <c r="K33" s="49">
        <v>18</v>
      </c>
      <c r="L33" s="49">
        <v>4</v>
      </c>
      <c r="M33" s="128">
        <v>2011</v>
      </c>
      <c r="N33" s="26">
        <f t="shared" si="29"/>
        <v>40651</v>
      </c>
      <c r="O33" s="26">
        <f t="shared" si="30"/>
        <v>40602</v>
      </c>
      <c r="P33" s="27">
        <f t="shared" si="0"/>
        <v>7</v>
      </c>
      <c r="Q33" s="67">
        <f t="shared" si="31"/>
        <v>40609</v>
      </c>
      <c r="R33" s="29">
        <f t="shared" si="1"/>
        <v>74</v>
      </c>
      <c r="S33" s="28">
        <v>10</v>
      </c>
      <c r="T33" s="28">
        <v>30</v>
      </c>
      <c r="U33" s="28">
        <v>2</v>
      </c>
      <c r="V33" s="28">
        <f t="shared" si="2"/>
        <v>2</v>
      </c>
      <c r="W33" s="28">
        <f t="shared" si="3"/>
        <v>1</v>
      </c>
      <c r="X33" s="28">
        <v>10</v>
      </c>
      <c r="Y33" s="28">
        <v>10</v>
      </c>
      <c r="Z33" s="28">
        <v>2</v>
      </c>
      <c r="AA33" s="28">
        <v>10</v>
      </c>
      <c r="AB33" s="28">
        <v>10</v>
      </c>
      <c r="AC33" s="66">
        <f t="shared" si="4"/>
        <v>10</v>
      </c>
      <c r="AD33" s="66">
        <f t="shared" si="5"/>
        <v>10</v>
      </c>
      <c r="AE33" s="104">
        <v>10000</v>
      </c>
      <c r="AF33" s="70">
        <f t="shared" si="32"/>
        <v>1000</v>
      </c>
      <c r="AG33" s="68">
        <f t="shared" si="33"/>
        <v>3</v>
      </c>
      <c r="AH33" s="28">
        <f t="shared" si="34"/>
        <v>3</v>
      </c>
      <c r="AI33" s="71">
        <f t="shared" si="35"/>
        <v>45</v>
      </c>
      <c r="AJ33" s="69" t="s">
        <v>37</v>
      </c>
      <c r="AK33" s="105">
        <f>+IF(AJ33="YES",'INTEREST @ 1%'!AI34,0)</f>
        <v>0</v>
      </c>
      <c r="AL33" s="126" t="str">
        <f t="shared" si="6"/>
        <v>AY 2011-12</v>
      </c>
      <c r="AM33" s="126" t="str">
        <f t="shared" si="7"/>
        <v>AY 2011-12</v>
      </c>
      <c r="AN33" s="126" t="str">
        <f t="shared" si="8"/>
        <v>AY 2011-12</v>
      </c>
      <c r="AO33" s="126" t="str">
        <f t="shared" si="9"/>
        <v>AY 2011-12</v>
      </c>
      <c r="AP33" s="126" t="str">
        <f t="shared" si="10"/>
        <v>AY 2011-12</v>
      </c>
      <c r="AQ33" s="126" t="str">
        <f t="shared" si="11"/>
        <v>AY 2011-12</v>
      </c>
      <c r="AR33" s="126" t="str">
        <f t="shared" si="12"/>
        <v>AY 2011-12</v>
      </c>
      <c r="AS33" s="126" t="str">
        <f t="shared" si="13"/>
        <v>AY 2011-12</v>
      </c>
      <c r="AT33" s="126" t="str">
        <f t="shared" si="14"/>
        <v>AY 2011-12</v>
      </c>
      <c r="AU33" s="126" t="str">
        <f t="shared" si="15"/>
        <v>AY 2011-12</v>
      </c>
      <c r="AV33" s="126" t="str">
        <f t="shared" si="16"/>
        <v>AY 2011-12</v>
      </c>
      <c r="AW33" s="126" t="str">
        <f t="shared" si="17"/>
        <v>AY 2011-12</v>
      </c>
      <c r="AX33" s="126" t="str">
        <f t="shared" si="18"/>
        <v>AY 2011-12</v>
      </c>
      <c r="AY33" s="126" t="str">
        <f t="shared" si="19"/>
        <v>AY 2011-12</v>
      </c>
      <c r="AZ33" s="126" t="str">
        <f t="shared" si="20"/>
        <v>AY 2011-12</v>
      </c>
      <c r="BA33" s="126" t="str">
        <f t="shared" si="21"/>
        <v>AY 2011-12</v>
      </c>
      <c r="BB33" s="126" t="str">
        <f t="shared" si="22"/>
        <v>AY 2011-12</v>
      </c>
      <c r="BC33" s="126" t="str">
        <f t="shared" si="23"/>
        <v>AY 2012-13</v>
      </c>
      <c r="BD33" s="126" t="str">
        <f t="shared" si="24"/>
        <v>AY 2011-12</v>
      </c>
      <c r="BE33" s="126" t="str">
        <f t="shared" si="25"/>
        <v>AY 2013-14</v>
      </c>
      <c r="BF33" s="129" t="str">
        <f t="shared" si="36"/>
        <v>AY 2011-12</v>
      </c>
    </row>
    <row r="34" spans="1:58" s="23" customFormat="1" x14ac:dyDescent="0.25">
      <c r="A34" s="109">
        <f t="shared" si="37"/>
        <v>31</v>
      </c>
      <c r="B34" s="107" t="s">
        <v>9</v>
      </c>
      <c r="C34" s="48" t="s">
        <v>60</v>
      </c>
      <c r="D34" s="50" t="s">
        <v>25</v>
      </c>
      <c r="E34" s="25" t="str">
        <f t="shared" si="26"/>
        <v>AIOP</v>
      </c>
      <c r="F34" s="25" t="str">
        <f t="shared" si="27"/>
        <v>P</v>
      </c>
      <c r="G34" s="49">
        <v>5</v>
      </c>
      <c r="H34" s="49">
        <v>2</v>
      </c>
      <c r="I34" s="128">
        <v>2011</v>
      </c>
      <c r="J34" s="67">
        <f t="shared" si="28"/>
        <v>40579</v>
      </c>
      <c r="K34" s="49">
        <v>18</v>
      </c>
      <c r="L34" s="49">
        <v>4</v>
      </c>
      <c r="M34" s="128">
        <v>2011</v>
      </c>
      <c r="N34" s="26">
        <f t="shared" si="29"/>
        <v>40651</v>
      </c>
      <c r="O34" s="26">
        <f t="shared" si="30"/>
        <v>40602</v>
      </c>
      <c r="P34" s="27">
        <f t="shared" si="0"/>
        <v>7</v>
      </c>
      <c r="Q34" s="67">
        <f t="shared" si="31"/>
        <v>40609</v>
      </c>
      <c r="R34" s="29">
        <f t="shared" si="1"/>
        <v>74</v>
      </c>
      <c r="S34" s="28">
        <v>10</v>
      </c>
      <c r="T34" s="28">
        <v>30</v>
      </c>
      <c r="U34" s="28">
        <v>2</v>
      </c>
      <c r="V34" s="28">
        <f t="shared" si="2"/>
        <v>2</v>
      </c>
      <c r="W34" s="28">
        <f t="shared" si="3"/>
        <v>1</v>
      </c>
      <c r="X34" s="28">
        <v>10</v>
      </c>
      <c r="Y34" s="28">
        <v>10</v>
      </c>
      <c r="Z34" s="28">
        <v>2</v>
      </c>
      <c r="AA34" s="28">
        <v>10</v>
      </c>
      <c r="AB34" s="28">
        <v>10</v>
      </c>
      <c r="AC34" s="66">
        <f t="shared" si="4"/>
        <v>10</v>
      </c>
      <c r="AD34" s="66">
        <f t="shared" si="5"/>
        <v>10</v>
      </c>
      <c r="AE34" s="104">
        <v>10000</v>
      </c>
      <c r="AF34" s="70">
        <f t="shared" si="32"/>
        <v>1000</v>
      </c>
      <c r="AG34" s="68">
        <f t="shared" si="33"/>
        <v>3</v>
      </c>
      <c r="AH34" s="28">
        <f t="shared" si="34"/>
        <v>3</v>
      </c>
      <c r="AI34" s="71">
        <f t="shared" si="35"/>
        <v>45</v>
      </c>
      <c r="AJ34" s="69" t="s">
        <v>37</v>
      </c>
      <c r="AK34" s="105">
        <f>+IF(AJ34="YES",'INTEREST @ 1%'!AI35,0)</f>
        <v>0</v>
      </c>
      <c r="AL34" s="126" t="str">
        <f t="shared" si="6"/>
        <v>AY 2011-12</v>
      </c>
      <c r="AM34" s="126" t="str">
        <f t="shared" si="7"/>
        <v>AY 2011-12</v>
      </c>
      <c r="AN34" s="126" t="str">
        <f t="shared" si="8"/>
        <v>AY 2011-12</v>
      </c>
      <c r="AO34" s="126" t="str">
        <f t="shared" si="9"/>
        <v>AY 2011-12</v>
      </c>
      <c r="AP34" s="126" t="str">
        <f t="shared" si="10"/>
        <v>AY 2011-12</v>
      </c>
      <c r="AQ34" s="126" t="str">
        <f t="shared" si="11"/>
        <v>AY 2011-12</v>
      </c>
      <c r="AR34" s="126" t="str">
        <f t="shared" si="12"/>
        <v>AY 2011-12</v>
      </c>
      <c r="AS34" s="126" t="str">
        <f t="shared" si="13"/>
        <v>AY 2011-12</v>
      </c>
      <c r="AT34" s="126" t="str">
        <f t="shared" si="14"/>
        <v>AY 2011-12</v>
      </c>
      <c r="AU34" s="126" t="str">
        <f t="shared" si="15"/>
        <v>AY 2011-12</v>
      </c>
      <c r="AV34" s="126" t="str">
        <f t="shared" si="16"/>
        <v>AY 2011-12</v>
      </c>
      <c r="AW34" s="126" t="str">
        <f t="shared" si="17"/>
        <v>AY 2011-12</v>
      </c>
      <c r="AX34" s="126" t="str">
        <f t="shared" si="18"/>
        <v>AY 2011-12</v>
      </c>
      <c r="AY34" s="126" t="str">
        <f t="shared" si="19"/>
        <v>AY 2011-12</v>
      </c>
      <c r="AZ34" s="126" t="str">
        <f t="shared" si="20"/>
        <v>AY 2011-12</v>
      </c>
      <c r="BA34" s="126" t="str">
        <f t="shared" si="21"/>
        <v>AY 2011-12</v>
      </c>
      <c r="BB34" s="126" t="str">
        <f t="shared" si="22"/>
        <v>AY 2011-12</v>
      </c>
      <c r="BC34" s="126" t="str">
        <f t="shared" si="23"/>
        <v>AY 2012-13</v>
      </c>
      <c r="BD34" s="126" t="str">
        <f t="shared" si="24"/>
        <v>AY 2011-12</v>
      </c>
      <c r="BE34" s="126" t="str">
        <f t="shared" si="25"/>
        <v>AY 2013-14</v>
      </c>
      <c r="BF34" s="129" t="str">
        <f t="shared" si="36"/>
        <v>AY 2011-12</v>
      </c>
    </row>
    <row r="35" spans="1:58" s="23" customFormat="1" x14ac:dyDescent="0.25">
      <c r="A35" s="109">
        <f t="shared" si="37"/>
        <v>32</v>
      </c>
      <c r="B35" s="107" t="s">
        <v>9</v>
      </c>
      <c r="C35" s="48" t="s">
        <v>60</v>
      </c>
      <c r="D35" s="50" t="s">
        <v>25</v>
      </c>
      <c r="E35" s="25" t="str">
        <f t="shared" si="26"/>
        <v>AIOP</v>
      </c>
      <c r="F35" s="25" t="str">
        <f t="shared" si="27"/>
        <v>P</v>
      </c>
      <c r="G35" s="49">
        <v>5</v>
      </c>
      <c r="H35" s="49">
        <v>2</v>
      </c>
      <c r="I35" s="128">
        <v>2011</v>
      </c>
      <c r="J35" s="67">
        <f t="shared" si="28"/>
        <v>40579</v>
      </c>
      <c r="K35" s="49">
        <v>18</v>
      </c>
      <c r="L35" s="49">
        <v>4</v>
      </c>
      <c r="M35" s="128">
        <v>2011</v>
      </c>
      <c r="N35" s="26">
        <f t="shared" si="29"/>
        <v>40651</v>
      </c>
      <c r="O35" s="26">
        <f t="shared" si="30"/>
        <v>40602</v>
      </c>
      <c r="P35" s="27">
        <f t="shared" si="0"/>
        <v>7</v>
      </c>
      <c r="Q35" s="67">
        <f t="shared" si="31"/>
        <v>40609</v>
      </c>
      <c r="R35" s="29">
        <f t="shared" si="1"/>
        <v>74</v>
      </c>
      <c r="S35" s="28">
        <v>10</v>
      </c>
      <c r="T35" s="28">
        <v>30</v>
      </c>
      <c r="U35" s="28">
        <v>2</v>
      </c>
      <c r="V35" s="28">
        <f t="shared" si="2"/>
        <v>2</v>
      </c>
      <c r="W35" s="28">
        <f t="shared" si="3"/>
        <v>1</v>
      </c>
      <c r="X35" s="28">
        <v>10</v>
      </c>
      <c r="Y35" s="28">
        <v>10</v>
      </c>
      <c r="Z35" s="28">
        <v>2</v>
      </c>
      <c r="AA35" s="28">
        <v>10</v>
      </c>
      <c r="AB35" s="28">
        <v>10</v>
      </c>
      <c r="AC35" s="66">
        <f t="shared" si="4"/>
        <v>10</v>
      </c>
      <c r="AD35" s="66">
        <f t="shared" si="5"/>
        <v>10</v>
      </c>
      <c r="AE35" s="104">
        <v>10000</v>
      </c>
      <c r="AF35" s="70">
        <f t="shared" si="32"/>
        <v>1000</v>
      </c>
      <c r="AG35" s="68">
        <f t="shared" si="33"/>
        <v>3</v>
      </c>
      <c r="AH35" s="28">
        <f t="shared" si="34"/>
        <v>3</v>
      </c>
      <c r="AI35" s="71">
        <f t="shared" si="35"/>
        <v>45</v>
      </c>
      <c r="AJ35" s="69" t="s">
        <v>37</v>
      </c>
      <c r="AK35" s="105">
        <f>+IF(AJ35="YES",'INTEREST @ 1%'!AI36,0)</f>
        <v>0</v>
      </c>
      <c r="AL35" s="126" t="str">
        <f t="shared" si="6"/>
        <v>AY 2011-12</v>
      </c>
      <c r="AM35" s="126" t="str">
        <f t="shared" si="7"/>
        <v>AY 2011-12</v>
      </c>
      <c r="AN35" s="126" t="str">
        <f t="shared" si="8"/>
        <v>AY 2011-12</v>
      </c>
      <c r="AO35" s="126" t="str">
        <f t="shared" si="9"/>
        <v>AY 2011-12</v>
      </c>
      <c r="AP35" s="126" t="str">
        <f t="shared" si="10"/>
        <v>AY 2011-12</v>
      </c>
      <c r="AQ35" s="126" t="str">
        <f t="shared" si="11"/>
        <v>AY 2011-12</v>
      </c>
      <c r="AR35" s="126" t="str">
        <f t="shared" si="12"/>
        <v>AY 2011-12</v>
      </c>
      <c r="AS35" s="126" t="str">
        <f t="shared" si="13"/>
        <v>AY 2011-12</v>
      </c>
      <c r="AT35" s="126" t="str">
        <f t="shared" si="14"/>
        <v>AY 2011-12</v>
      </c>
      <c r="AU35" s="126" t="str">
        <f t="shared" si="15"/>
        <v>AY 2011-12</v>
      </c>
      <c r="AV35" s="126" t="str">
        <f t="shared" si="16"/>
        <v>AY 2011-12</v>
      </c>
      <c r="AW35" s="126" t="str">
        <f t="shared" si="17"/>
        <v>AY 2011-12</v>
      </c>
      <c r="AX35" s="126" t="str">
        <f t="shared" si="18"/>
        <v>AY 2011-12</v>
      </c>
      <c r="AY35" s="126" t="str">
        <f t="shared" si="19"/>
        <v>AY 2011-12</v>
      </c>
      <c r="AZ35" s="126" t="str">
        <f t="shared" si="20"/>
        <v>AY 2011-12</v>
      </c>
      <c r="BA35" s="126" t="str">
        <f t="shared" si="21"/>
        <v>AY 2011-12</v>
      </c>
      <c r="BB35" s="126" t="str">
        <f t="shared" si="22"/>
        <v>AY 2011-12</v>
      </c>
      <c r="BC35" s="126" t="str">
        <f t="shared" si="23"/>
        <v>AY 2012-13</v>
      </c>
      <c r="BD35" s="126" t="str">
        <f t="shared" si="24"/>
        <v>AY 2011-12</v>
      </c>
      <c r="BE35" s="126" t="str">
        <f t="shared" si="25"/>
        <v>AY 2013-14</v>
      </c>
      <c r="BF35" s="129" t="str">
        <f t="shared" si="36"/>
        <v>AY 2011-12</v>
      </c>
    </row>
    <row r="36" spans="1:58" s="23" customFormat="1" x14ac:dyDescent="0.25">
      <c r="A36" s="109">
        <f t="shared" si="37"/>
        <v>33</v>
      </c>
      <c r="B36" s="107" t="s">
        <v>9</v>
      </c>
      <c r="C36" s="48" t="s">
        <v>60</v>
      </c>
      <c r="D36" s="50" t="s">
        <v>25</v>
      </c>
      <c r="E36" s="25" t="str">
        <f t="shared" si="26"/>
        <v>AIOP</v>
      </c>
      <c r="F36" s="25" t="str">
        <f t="shared" si="27"/>
        <v>P</v>
      </c>
      <c r="G36" s="49">
        <v>5</v>
      </c>
      <c r="H36" s="49">
        <v>2</v>
      </c>
      <c r="I36" s="128">
        <v>2011</v>
      </c>
      <c r="J36" s="67">
        <f t="shared" si="28"/>
        <v>40579</v>
      </c>
      <c r="K36" s="49">
        <v>18</v>
      </c>
      <c r="L36" s="49">
        <v>4</v>
      </c>
      <c r="M36" s="128">
        <v>2011</v>
      </c>
      <c r="N36" s="26">
        <f t="shared" si="29"/>
        <v>40651</v>
      </c>
      <c r="O36" s="26">
        <f t="shared" si="30"/>
        <v>40602</v>
      </c>
      <c r="P36" s="27">
        <f t="shared" ref="P36:P67" si="38">+IF(H36=3,30,7)</f>
        <v>7</v>
      </c>
      <c r="Q36" s="67">
        <f t="shared" si="31"/>
        <v>40609</v>
      </c>
      <c r="R36" s="29">
        <f t="shared" ref="R36:R67" si="39">DAYS360(J36,N36)+1</f>
        <v>74</v>
      </c>
      <c r="S36" s="28">
        <v>10</v>
      </c>
      <c r="T36" s="28">
        <v>30</v>
      </c>
      <c r="U36" s="28">
        <v>2</v>
      </c>
      <c r="V36" s="28">
        <f t="shared" ref="V36:V67" si="40">+IF(F36="H",1,U36)</f>
        <v>2</v>
      </c>
      <c r="W36" s="28">
        <f t="shared" ref="W36:W67" si="41">+IF(F36="P",1,V36)</f>
        <v>1</v>
      </c>
      <c r="X36" s="28">
        <v>10</v>
      </c>
      <c r="Y36" s="28">
        <v>10</v>
      </c>
      <c r="Z36" s="28">
        <v>2</v>
      </c>
      <c r="AA36" s="28">
        <v>10</v>
      </c>
      <c r="AB36" s="28">
        <v>10</v>
      </c>
      <c r="AC36" s="66">
        <f t="shared" ref="AC36:AC67" si="42">+IF(B36="194C",W36,IF(B36="194B",T36,IF(B36="194D",X36,IF(B36="194H",10,IF(B36="194I Rent on Machine",Z36,IF(B36="194I Rent on Building",AA36,IF(B36="194 J",AB36,20)))))))</f>
        <v>10</v>
      </c>
      <c r="AD36" s="66">
        <f t="shared" ref="AD36:AD67" si="43">+IF(D36="",20,AC36)</f>
        <v>10</v>
      </c>
      <c r="AE36" s="104">
        <v>10000</v>
      </c>
      <c r="AF36" s="70">
        <f t="shared" si="32"/>
        <v>1000</v>
      </c>
      <c r="AG36" s="68">
        <f t="shared" si="33"/>
        <v>3</v>
      </c>
      <c r="AH36" s="28">
        <f t="shared" si="34"/>
        <v>3</v>
      </c>
      <c r="AI36" s="71">
        <f t="shared" si="35"/>
        <v>45</v>
      </c>
      <c r="AJ36" s="69" t="s">
        <v>37</v>
      </c>
      <c r="AK36" s="105">
        <f>+IF(AJ36="YES",'INTEREST @ 1%'!AI37,0)</f>
        <v>0</v>
      </c>
      <c r="AL36" s="126" t="str">
        <f t="shared" ref="AL36:AL67" si="44">+IF(J36&gt;=AL$1,AM36,AN36)</f>
        <v>AY 2011-12</v>
      </c>
      <c r="AM36" s="126" t="str">
        <f t="shared" ref="AM36:AM67" si="45">+IF(J36&lt;=AM$1,"AY 2004-05",AN36)</f>
        <v>AY 2011-12</v>
      </c>
      <c r="AN36" s="126" t="str">
        <f t="shared" ref="AN36:AN67" si="46">+IF(J36&gt;=AN$1,AO36,AP36)</f>
        <v>AY 2011-12</v>
      </c>
      <c r="AO36" s="126" t="str">
        <f t="shared" ref="AO36:AO67" si="47">+IF(J36&lt;=AO$1,"AY 2005-06",AP36)</f>
        <v>AY 2011-12</v>
      </c>
      <c r="AP36" s="126" t="str">
        <f t="shared" ref="AP36:AP67" si="48">+IF(J36&gt;=AP$1,AQ36,AR36)</f>
        <v>AY 2011-12</v>
      </c>
      <c r="AQ36" s="126" t="str">
        <f t="shared" ref="AQ36:AQ67" si="49">+IF(J36&lt;=AQ$1,"AY 2006-07",AR36)</f>
        <v>AY 2011-12</v>
      </c>
      <c r="AR36" s="126" t="str">
        <f t="shared" ref="AR36:AR67" si="50">+IF(J36&gt;=AR$1,AS36,AT36)</f>
        <v>AY 2011-12</v>
      </c>
      <c r="AS36" s="126" t="str">
        <f t="shared" ref="AS36:AS67" si="51">+IF(J36&lt;=AS$1,"AY 2007-08",AT36)</f>
        <v>AY 2011-12</v>
      </c>
      <c r="AT36" s="126" t="str">
        <f t="shared" ref="AT36:AT67" si="52">+IF(J36&gt;=AT$1,AU36,AV36)</f>
        <v>AY 2011-12</v>
      </c>
      <c r="AU36" s="126" t="str">
        <f t="shared" ref="AU36:AU67" si="53">+IF(J36&lt;=AU$1,"AY 2008-09",AV36)</f>
        <v>AY 2011-12</v>
      </c>
      <c r="AV36" s="126" t="str">
        <f t="shared" ref="AV36:AV67" si="54">+IF(J36&gt;=AV$1,AW36,AX36)</f>
        <v>AY 2011-12</v>
      </c>
      <c r="AW36" s="126" t="str">
        <f t="shared" ref="AW36:AW67" si="55">+IF(J36&lt;=AW$1,"AY 2009-10",AX36)</f>
        <v>AY 2011-12</v>
      </c>
      <c r="AX36" s="126" t="str">
        <f t="shared" ref="AX36:AX67" si="56">+IF($J36&gt;=AX$1,AY36,AZ36)</f>
        <v>AY 2011-12</v>
      </c>
      <c r="AY36" s="126" t="str">
        <f t="shared" ref="AY36:AY67" si="57">+IF(J36&lt;=AY$1,"AY 2010-11",AZ36)</f>
        <v>AY 2011-12</v>
      </c>
      <c r="AZ36" s="126" t="str">
        <f t="shared" ref="AZ36:AZ67" si="58">+IF(J36&gt;=AZ$1,BA36,BB36)</f>
        <v>AY 2011-12</v>
      </c>
      <c r="BA36" s="126" t="str">
        <f t="shared" ref="BA36:BA67" si="59">+IF(J36&lt;=BA$1,"AY 2011-12",BB36)</f>
        <v>AY 2011-12</v>
      </c>
      <c r="BB36" s="126" t="str">
        <f t="shared" ref="BB36:BB67" si="60">+IF(J36&gt;=BB$1,BC36,BD36)</f>
        <v>AY 2011-12</v>
      </c>
      <c r="BC36" s="126" t="str">
        <f t="shared" ref="BC36:BC67" si="61">+IF(J36&lt;=BC$1,"AY 2012-13",BD36)</f>
        <v>AY 2012-13</v>
      </c>
      <c r="BD36" s="126" t="str">
        <f t="shared" ref="BD36:BD67" si="62">+IF(J36&gt;=BD$1,BE36,BF35)</f>
        <v>AY 2011-12</v>
      </c>
      <c r="BE36" s="126" t="str">
        <f t="shared" ref="BE36:BE67" si="63">+IF(J36&lt;=$BE$1,"AY 2013-14",BF35)</f>
        <v>AY 2013-14</v>
      </c>
      <c r="BF36" s="129" t="str">
        <f t="shared" si="36"/>
        <v>AY 2011-12</v>
      </c>
    </row>
    <row r="37" spans="1:58" s="23" customFormat="1" x14ac:dyDescent="0.25">
      <c r="A37" s="109">
        <f t="shared" si="37"/>
        <v>34</v>
      </c>
      <c r="B37" s="107" t="s">
        <v>9</v>
      </c>
      <c r="C37" s="48" t="s">
        <v>60</v>
      </c>
      <c r="D37" s="50" t="s">
        <v>25</v>
      </c>
      <c r="E37" s="25" t="str">
        <f t="shared" si="26"/>
        <v>AIOP</v>
      </c>
      <c r="F37" s="25" t="str">
        <f t="shared" si="27"/>
        <v>P</v>
      </c>
      <c r="G37" s="49">
        <v>5</v>
      </c>
      <c r="H37" s="49">
        <v>2</v>
      </c>
      <c r="I37" s="128">
        <v>2011</v>
      </c>
      <c r="J37" s="67">
        <f t="shared" si="28"/>
        <v>40579</v>
      </c>
      <c r="K37" s="49">
        <v>18</v>
      </c>
      <c r="L37" s="49">
        <v>4</v>
      </c>
      <c r="M37" s="128">
        <v>2011</v>
      </c>
      <c r="N37" s="26">
        <f t="shared" si="29"/>
        <v>40651</v>
      </c>
      <c r="O37" s="26">
        <f t="shared" si="30"/>
        <v>40602</v>
      </c>
      <c r="P37" s="27">
        <f t="shared" si="38"/>
        <v>7</v>
      </c>
      <c r="Q37" s="67">
        <f t="shared" si="31"/>
        <v>40609</v>
      </c>
      <c r="R37" s="29">
        <f t="shared" si="39"/>
        <v>74</v>
      </c>
      <c r="S37" s="28">
        <v>10</v>
      </c>
      <c r="T37" s="28">
        <v>30</v>
      </c>
      <c r="U37" s="28">
        <v>2</v>
      </c>
      <c r="V37" s="28">
        <f t="shared" si="40"/>
        <v>2</v>
      </c>
      <c r="W37" s="28">
        <f t="shared" si="41"/>
        <v>1</v>
      </c>
      <c r="X37" s="28">
        <v>10</v>
      </c>
      <c r="Y37" s="28">
        <v>10</v>
      </c>
      <c r="Z37" s="28">
        <v>2</v>
      </c>
      <c r="AA37" s="28">
        <v>10</v>
      </c>
      <c r="AB37" s="28">
        <v>10</v>
      </c>
      <c r="AC37" s="66">
        <f t="shared" si="42"/>
        <v>10</v>
      </c>
      <c r="AD37" s="66">
        <f t="shared" si="43"/>
        <v>10</v>
      </c>
      <c r="AE37" s="104">
        <v>10000</v>
      </c>
      <c r="AF37" s="70">
        <f t="shared" si="32"/>
        <v>1000</v>
      </c>
      <c r="AG37" s="68">
        <f t="shared" si="33"/>
        <v>3</v>
      </c>
      <c r="AH37" s="28">
        <f t="shared" si="34"/>
        <v>3</v>
      </c>
      <c r="AI37" s="71">
        <f t="shared" si="35"/>
        <v>45</v>
      </c>
      <c r="AJ37" s="69" t="s">
        <v>37</v>
      </c>
      <c r="AK37" s="105">
        <f>+IF(AJ37="YES",'INTEREST @ 1%'!AI38,0)</f>
        <v>0</v>
      </c>
      <c r="AL37" s="126" t="str">
        <f t="shared" si="44"/>
        <v>AY 2011-12</v>
      </c>
      <c r="AM37" s="126" t="str">
        <f t="shared" si="45"/>
        <v>AY 2011-12</v>
      </c>
      <c r="AN37" s="126" t="str">
        <f t="shared" si="46"/>
        <v>AY 2011-12</v>
      </c>
      <c r="AO37" s="126" t="str">
        <f t="shared" si="47"/>
        <v>AY 2011-12</v>
      </c>
      <c r="AP37" s="126" t="str">
        <f t="shared" si="48"/>
        <v>AY 2011-12</v>
      </c>
      <c r="AQ37" s="126" t="str">
        <f t="shared" si="49"/>
        <v>AY 2011-12</v>
      </c>
      <c r="AR37" s="126" t="str">
        <f t="shared" si="50"/>
        <v>AY 2011-12</v>
      </c>
      <c r="AS37" s="126" t="str">
        <f t="shared" si="51"/>
        <v>AY 2011-12</v>
      </c>
      <c r="AT37" s="126" t="str">
        <f t="shared" si="52"/>
        <v>AY 2011-12</v>
      </c>
      <c r="AU37" s="126" t="str">
        <f t="shared" si="53"/>
        <v>AY 2011-12</v>
      </c>
      <c r="AV37" s="126" t="str">
        <f t="shared" si="54"/>
        <v>AY 2011-12</v>
      </c>
      <c r="AW37" s="126" t="str">
        <f t="shared" si="55"/>
        <v>AY 2011-12</v>
      </c>
      <c r="AX37" s="126" t="str">
        <f t="shared" si="56"/>
        <v>AY 2011-12</v>
      </c>
      <c r="AY37" s="126" t="str">
        <f t="shared" si="57"/>
        <v>AY 2011-12</v>
      </c>
      <c r="AZ37" s="126" t="str">
        <f t="shared" si="58"/>
        <v>AY 2011-12</v>
      </c>
      <c r="BA37" s="126" t="str">
        <f t="shared" si="59"/>
        <v>AY 2011-12</v>
      </c>
      <c r="BB37" s="126" t="str">
        <f t="shared" si="60"/>
        <v>AY 2011-12</v>
      </c>
      <c r="BC37" s="126" t="str">
        <f t="shared" si="61"/>
        <v>AY 2012-13</v>
      </c>
      <c r="BD37" s="126" t="str">
        <f t="shared" si="62"/>
        <v>AY 2011-12</v>
      </c>
      <c r="BE37" s="126" t="str">
        <f t="shared" si="63"/>
        <v>AY 2013-14</v>
      </c>
      <c r="BF37" s="129" t="str">
        <f t="shared" si="36"/>
        <v>AY 2011-12</v>
      </c>
    </row>
    <row r="38" spans="1:58" s="23" customFormat="1" x14ac:dyDescent="0.25">
      <c r="A38" s="109">
        <f t="shared" si="37"/>
        <v>35</v>
      </c>
      <c r="B38" s="107" t="s">
        <v>9</v>
      </c>
      <c r="C38" s="48" t="s">
        <v>60</v>
      </c>
      <c r="D38" s="50" t="s">
        <v>25</v>
      </c>
      <c r="E38" s="25" t="str">
        <f t="shared" si="26"/>
        <v>AIOP</v>
      </c>
      <c r="F38" s="25" t="str">
        <f t="shared" si="27"/>
        <v>P</v>
      </c>
      <c r="G38" s="49">
        <v>5</v>
      </c>
      <c r="H38" s="49">
        <v>2</v>
      </c>
      <c r="I38" s="128">
        <v>2011</v>
      </c>
      <c r="J38" s="67">
        <f t="shared" si="28"/>
        <v>40579</v>
      </c>
      <c r="K38" s="49">
        <v>18</v>
      </c>
      <c r="L38" s="49">
        <v>4</v>
      </c>
      <c r="M38" s="128">
        <v>2011</v>
      </c>
      <c r="N38" s="26">
        <f t="shared" si="29"/>
        <v>40651</v>
      </c>
      <c r="O38" s="26">
        <f t="shared" si="30"/>
        <v>40602</v>
      </c>
      <c r="P38" s="27">
        <f t="shared" si="38"/>
        <v>7</v>
      </c>
      <c r="Q38" s="67">
        <f t="shared" si="31"/>
        <v>40609</v>
      </c>
      <c r="R38" s="29">
        <f t="shared" si="39"/>
        <v>74</v>
      </c>
      <c r="S38" s="28">
        <v>10</v>
      </c>
      <c r="T38" s="28">
        <v>30</v>
      </c>
      <c r="U38" s="28">
        <v>2</v>
      </c>
      <c r="V38" s="28">
        <f t="shared" si="40"/>
        <v>2</v>
      </c>
      <c r="W38" s="28">
        <f t="shared" si="41"/>
        <v>1</v>
      </c>
      <c r="X38" s="28">
        <v>10</v>
      </c>
      <c r="Y38" s="28">
        <v>10</v>
      </c>
      <c r="Z38" s="28">
        <v>2</v>
      </c>
      <c r="AA38" s="28">
        <v>10</v>
      </c>
      <c r="AB38" s="28">
        <v>10</v>
      </c>
      <c r="AC38" s="66">
        <f t="shared" si="42"/>
        <v>10</v>
      </c>
      <c r="AD38" s="66">
        <f t="shared" si="43"/>
        <v>10</v>
      </c>
      <c r="AE38" s="104">
        <v>10000</v>
      </c>
      <c r="AF38" s="70">
        <f t="shared" si="32"/>
        <v>1000</v>
      </c>
      <c r="AG38" s="68">
        <f t="shared" si="33"/>
        <v>3</v>
      </c>
      <c r="AH38" s="28">
        <f t="shared" si="34"/>
        <v>3</v>
      </c>
      <c r="AI38" s="71">
        <f t="shared" si="35"/>
        <v>45</v>
      </c>
      <c r="AJ38" s="69" t="s">
        <v>37</v>
      </c>
      <c r="AK38" s="105">
        <f>+IF(AJ38="YES",'INTEREST @ 1%'!AI39,0)</f>
        <v>0</v>
      </c>
      <c r="AL38" s="126" t="str">
        <f t="shared" si="44"/>
        <v>AY 2011-12</v>
      </c>
      <c r="AM38" s="126" t="str">
        <f t="shared" si="45"/>
        <v>AY 2011-12</v>
      </c>
      <c r="AN38" s="126" t="str">
        <f t="shared" si="46"/>
        <v>AY 2011-12</v>
      </c>
      <c r="AO38" s="126" t="str">
        <f t="shared" si="47"/>
        <v>AY 2011-12</v>
      </c>
      <c r="AP38" s="126" t="str">
        <f t="shared" si="48"/>
        <v>AY 2011-12</v>
      </c>
      <c r="AQ38" s="126" t="str">
        <f t="shared" si="49"/>
        <v>AY 2011-12</v>
      </c>
      <c r="AR38" s="126" t="str">
        <f t="shared" si="50"/>
        <v>AY 2011-12</v>
      </c>
      <c r="AS38" s="126" t="str">
        <f t="shared" si="51"/>
        <v>AY 2011-12</v>
      </c>
      <c r="AT38" s="126" t="str">
        <f t="shared" si="52"/>
        <v>AY 2011-12</v>
      </c>
      <c r="AU38" s="126" t="str">
        <f t="shared" si="53"/>
        <v>AY 2011-12</v>
      </c>
      <c r="AV38" s="126" t="str">
        <f t="shared" si="54"/>
        <v>AY 2011-12</v>
      </c>
      <c r="AW38" s="126" t="str">
        <f t="shared" si="55"/>
        <v>AY 2011-12</v>
      </c>
      <c r="AX38" s="126" t="str">
        <f t="shared" si="56"/>
        <v>AY 2011-12</v>
      </c>
      <c r="AY38" s="126" t="str">
        <f t="shared" si="57"/>
        <v>AY 2011-12</v>
      </c>
      <c r="AZ38" s="126" t="str">
        <f t="shared" si="58"/>
        <v>AY 2011-12</v>
      </c>
      <c r="BA38" s="126" t="str">
        <f t="shared" si="59"/>
        <v>AY 2011-12</v>
      </c>
      <c r="BB38" s="126" t="str">
        <f t="shared" si="60"/>
        <v>AY 2011-12</v>
      </c>
      <c r="BC38" s="126" t="str">
        <f t="shared" si="61"/>
        <v>AY 2012-13</v>
      </c>
      <c r="BD38" s="126" t="str">
        <f t="shared" si="62"/>
        <v>AY 2011-12</v>
      </c>
      <c r="BE38" s="126" t="str">
        <f t="shared" si="63"/>
        <v>AY 2013-14</v>
      </c>
      <c r="BF38" s="129" t="str">
        <f t="shared" si="36"/>
        <v>AY 2011-12</v>
      </c>
    </row>
    <row r="39" spans="1:58" s="23" customFormat="1" x14ac:dyDescent="0.25">
      <c r="A39" s="109">
        <f t="shared" si="37"/>
        <v>36</v>
      </c>
      <c r="B39" s="107" t="s">
        <v>9</v>
      </c>
      <c r="C39" s="48" t="s">
        <v>60</v>
      </c>
      <c r="D39" s="50" t="s">
        <v>25</v>
      </c>
      <c r="E39" s="25" t="str">
        <f t="shared" si="26"/>
        <v>AIOP</v>
      </c>
      <c r="F39" s="25" t="str">
        <f t="shared" si="27"/>
        <v>P</v>
      </c>
      <c r="G39" s="49">
        <v>5</v>
      </c>
      <c r="H39" s="49">
        <v>2</v>
      </c>
      <c r="I39" s="128">
        <v>2011</v>
      </c>
      <c r="J39" s="67">
        <f t="shared" si="28"/>
        <v>40579</v>
      </c>
      <c r="K39" s="49">
        <v>18</v>
      </c>
      <c r="L39" s="49">
        <v>4</v>
      </c>
      <c r="M39" s="128">
        <v>2011</v>
      </c>
      <c r="N39" s="26">
        <f t="shared" si="29"/>
        <v>40651</v>
      </c>
      <c r="O39" s="26">
        <f t="shared" si="30"/>
        <v>40602</v>
      </c>
      <c r="P39" s="27">
        <f t="shared" si="38"/>
        <v>7</v>
      </c>
      <c r="Q39" s="67">
        <f t="shared" si="31"/>
        <v>40609</v>
      </c>
      <c r="R39" s="29">
        <f t="shared" si="39"/>
        <v>74</v>
      </c>
      <c r="S39" s="28">
        <v>10</v>
      </c>
      <c r="T39" s="28">
        <v>30</v>
      </c>
      <c r="U39" s="28">
        <v>2</v>
      </c>
      <c r="V39" s="28">
        <f t="shared" si="40"/>
        <v>2</v>
      </c>
      <c r="W39" s="28">
        <f t="shared" si="41"/>
        <v>1</v>
      </c>
      <c r="X39" s="28">
        <v>10</v>
      </c>
      <c r="Y39" s="28">
        <v>10</v>
      </c>
      <c r="Z39" s="28">
        <v>2</v>
      </c>
      <c r="AA39" s="28">
        <v>10</v>
      </c>
      <c r="AB39" s="28">
        <v>10</v>
      </c>
      <c r="AC39" s="66">
        <f t="shared" si="42"/>
        <v>10</v>
      </c>
      <c r="AD39" s="66">
        <f t="shared" si="43"/>
        <v>10</v>
      </c>
      <c r="AE39" s="104">
        <v>10000</v>
      </c>
      <c r="AF39" s="70">
        <f t="shared" si="32"/>
        <v>1000</v>
      </c>
      <c r="AG39" s="68">
        <f t="shared" si="33"/>
        <v>3</v>
      </c>
      <c r="AH39" s="28">
        <f t="shared" si="34"/>
        <v>3</v>
      </c>
      <c r="AI39" s="71">
        <f t="shared" si="35"/>
        <v>45</v>
      </c>
      <c r="AJ39" s="69" t="s">
        <v>37</v>
      </c>
      <c r="AK39" s="105">
        <f>+IF(AJ39="YES",'INTEREST @ 1%'!AI40,0)</f>
        <v>0</v>
      </c>
      <c r="AL39" s="126" t="str">
        <f t="shared" si="44"/>
        <v>AY 2011-12</v>
      </c>
      <c r="AM39" s="126" t="str">
        <f t="shared" si="45"/>
        <v>AY 2011-12</v>
      </c>
      <c r="AN39" s="126" t="str">
        <f t="shared" si="46"/>
        <v>AY 2011-12</v>
      </c>
      <c r="AO39" s="126" t="str">
        <f t="shared" si="47"/>
        <v>AY 2011-12</v>
      </c>
      <c r="AP39" s="126" t="str">
        <f t="shared" si="48"/>
        <v>AY 2011-12</v>
      </c>
      <c r="AQ39" s="126" t="str">
        <f t="shared" si="49"/>
        <v>AY 2011-12</v>
      </c>
      <c r="AR39" s="126" t="str">
        <f t="shared" si="50"/>
        <v>AY 2011-12</v>
      </c>
      <c r="AS39" s="126" t="str">
        <f t="shared" si="51"/>
        <v>AY 2011-12</v>
      </c>
      <c r="AT39" s="126" t="str">
        <f t="shared" si="52"/>
        <v>AY 2011-12</v>
      </c>
      <c r="AU39" s="126" t="str">
        <f t="shared" si="53"/>
        <v>AY 2011-12</v>
      </c>
      <c r="AV39" s="126" t="str">
        <f t="shared" si="54"/>
        <v>AY 2011-12</v>
      </c>
      <c r="AW39" s="126" t="str">
        <f t="shared" si="55"/>
        <v>AY 2011-12</v>
      </c>
      <c r="AX39" s="126" t="str">
        <f t="shared" si="56"/>
        <v>AY 2011-12</v>
      </c>
      <c r="AY39" s="126" t="str">
        <f t="shared" si="57"/>
        <v>AY 2011-12</v>
      </c>
      <c r="AZ39" s="126" t="str">
        <f t="shared" si="58"/>
        <v>AY 2011-12</v>
      </c>
      <c r="BA39" s="126" t="str">
        <f t="shared" si="59"/>
        <v>AY 2011-12</v>
      </c>
      <c r="BB39" s="126" t="str">
        <f t="shared" si="60"/>
        <v>AY 2011-12</v>
      </c>
      <c r="BC39" s="126" t="str">
        <f t="shared" si="61"/>
        <v>AY 2012-13</v>
      </c>
      <c r="BD39" s="126" t="str">
        <f t="shared" si="62"/>
        <v>AY 2011-12</v>
      </c>
      <c r="BE39" s="126" t="str">
        <f t="shared" si="63"/>
        <v>AY 2013-14</v>
      </c>
      <c r="BF39" s="129" t="str">
        <f t="shared" si="36"/>
        <v>AY 2011-12</v>
      </c>
    </row>
    <row r="40" spans="1:58" s="23" customFormat="1" x14ac:dyDescent="0.25">
      <c r="A40" s="109">
        <f t="shared" si="37"/>
        <v>37</v>
      </c>
      <c r="B40" s="107" t="s">
        <v>9</v>
      </c>
      <c r="C40" s="48" t="s">
        <v>60</v>
      </c>
      <c r="D40" s="50" t="s">
        <v>25</v>
      </c>
      <c r="E40" s="25" t="str">
        <f t="shared" si="26"/>
        <v>AIOP</v>
      </c>
      <c r="F40" s="25" t="str">
        <f t="shared" si="27"/>
        <v>P</v>
      </c>
      <c r="G40" s="49">
        <v>5</v>
      </c>
      <c r="H40" s="49">
        <v>2</v>
      </c>
      <c r="I40" s="128">
        <v>2011</v>
      </c>
      <c r="J40" s="67">
        <f t="shared" si="28"/>
        <v>40579</v>
      </c>
      <c r="K40" s="49">
        <v>18</v>
      </c>
      <c r="L40" s="49">
        <v>4</v>
      </c>
      <c r="M40" s="128">
        <v>2011</v>
      </c>
      <c r="N40" s="26">
        <f t="shared" si="29"/>
        <v>40651</v>
      </c>
      <c r="O40" s="26">
        <f t="shared" si="30"/>
        <v>40602</v>
      </c>
      <c r="P40" s="27">
        <f t="shared" si="38"/>
        <v>7</v>
      </c>
      <c r="Q40" s="67">
        <f t="shared" si="31"/>
        <v>40609</v>
      </c>
      <c r="R40" s="29">
        <f t="shared" si="39"/>
        <v>74</v>
      </c>
      <c r="S40" s="28">
        <v>10</v>
      </c>
      <c r="T40" s="28">
        <v>30</v>
      </c>
      <c r="U40" s="28">
        <v>2</v>
      </c>
      <c r="V40" s="28">
        <f t="shared" si="40"/>
        <v>2</v>
      </c>
      <c r="W40" s="28">
        <f t="shared" si="41"/>
        <v>1</v>
      </c>
      <c r="X40" s="28">
        <v>10</v>
      </c>
      <c r="Y40" s="28">
        <v>10</v>
      </c>
      <c r="Z40" s="28">
        <v>2</v>
      </c>
      <c r="AA40" s="28">
        <v>10</v>
      </c>
      <c r="AB40" s="28">
        <v>10</v>
      </c>
      <c r="AC40" s="66">
        <f t="shared" si="42"/>
        <v>10</v>
      </c>
      <c r="AD40" s="66">
        <f t="shared" si="43"/>
        <v>10</v>
      </c>
      <c r="AE40" s="104">
        <v>10000</v>
      </c>
      <c r="AF40" s="70">
        <f t="shared" si="32"/>
        <v>1000</v>
      </c>
      <c r="AG40" s="68">
        <f t="shared" si="33"/>
        <v>3</v>
      </c>
      <c r="AH40" s="28">
        <f t="shared" si="34"/>
        <v>3</v>
      </c>
      <c r="AI40" s="71">
        <f t="shared" si="35"/>
        <v>45</v>
      </c>
      <c r="AJ40" s="69" t="s">
        <v>37</v>
      </c>
      <c r="AK40" s="105">
        <f>+IF(AJ40="YES",'INTEREST @ 1%'!AI41,0)</f>
        <v>0</v>
      </c>
      <c r="AL40" s="126" t="str">
        <f t="shared" si="44"/>
        <v>AY 2011-12</v>
      </c>
      <c r="AM40" s="126" t="str">
        <f t="shared" si="45"/>
        <v>AY 2011-12</v>
      </c>
      <c r="AN40" s="126" t="str">
        <f t="shared" si="46"/>
        <v>AY 2011-12</v>
      </c>
      <c r="AO40" s="126" t="str">
        <f t="shared" si="47"/>
        <v>AY 2011-12</v>
      </c>
      <c r="AP40" s="126" t="str">
        <f t="shared" si="48"/>
        <v>AY 2011-12</v>
      </c>
      <c r="AQ40" s="126" t="str">
        <f t="shared" si="49"/>
        <v>AY 2011-12</v>
      </c>
      <c r="AR40" s="126" t="str">
        <f t="shared" si="50"/>
        <v>AY 2011-12</v>
      </c>
      <c r="AS40" s="126" t="str">
        <f t="shared" si="51"/>
        <v>AY 2011-12</v>
      </c>
      <c r="AT40" s="126" t="str">
        <f t="shared" si="52"/>
        <v>AY 2011-12</v>
      </c>
      <c r="AU40" s="126" t="str">
        <f t="shared" si="53"/>
        <v>AY 2011-12</v>
      </c>
      <c r="AV40" s="126" t="str">
        <f t="shared" si="54"/>
        <v>AY 2011-12</v>
      </c>
      <c r="AW40" s="126" t="str">
        <f t="shared" si="55"/>
        <v>AY 2011-12</v>
      </c>
      <c r="AX40" s="126" t="str">
        <f t="shared" si="56"/>
        <v>AY 2011-12</v>
      </c>
      <c r="AY40" s="126" t="str">
        <f t="shared" si="57"/>
        <v>AY 2011-12</v>
      </c>
      <c r="AZ40" s="126" t="str">
        <f t="shared" si="58"/>
        <v>AY 2011-12</v>
      </c>
      <c r="BA40" s="126" t="str">
        <f t="shared" si="59"/>
        <v>AY 2011-12</v>
      </c>
      <c r="BB40" s="126" t="str">
        <f t="shared" si="60"/>
        <v>AY 2011-12</v>
      </c>
      <c r="BC40" s="126" t="str">
        <f t="shared" si="61"/>
        <v>AY 2012-13</v>
      </c>
      <c r="BD40" s="126" t="str">
        <f t="shared" si="62"/>
        <v>AY 2011-12</v>
      </c>
      <c r="BE40" s="126" t="str">
        <f t="shared" si="63"/>
        <v>AY 2013-14</v>
      </c>
      <c r="BF40" s="129" t="str">
        <f t="shared" si="36"/>
        <v>AY 2011-12</v>
      </c>
    </row>
    <row r="41" spans="1:58" s="23" customFormat="1" x14ac:dyDescent="0.25">
      <c r="A41" s="109">
        <f t="shared" si="37"/>
        <v>38</v>
      </c>
      <c r="B41" s="107" t="s">
        <v>9</v>
      </c>
      <c r="C41" s="48" t="s">
        <v>60</v>
      </c>
      <c r="D41" s="50" t="s">
        <v>25</v>
      </c>
      <c r="E41" s="25" t="str">
        <f t="shared" si="26"/>
        <v>AIOP</v>
      </c>
      <c r="F41" s="25" t="str">
        <f t="shared" si="27"/>
        <v>P</v>
      </c>
      <c r="G41" s="49">
        <v>5</v>
      </c>
      <c r="H41" s="49">
        <v>2</v>
      </c>
      <c r="I41" s="128">
        <v>2011</v>
      </c>
      <c r="J41" s="67">
        <f t="shared" si="28"/>
        <v>40579</v>
      </c>
      <c r="K41" s="49">
        <v>18</v>
      </c>
      <c r="L41" s="49">
        <v>4</v>
      </c>
      <c r="M41" s="128">
        <v>2011</v>
      </c>
      <c r="N41" s="26">
        <f t="shared" si="29"/>
        <v>40651</v>
      </c>
      <c r="O41" s="26">
        <f t="shared" si="30"/>
        <v>40602</v>
      </c>
      <c r="P41" s="27">
        <f t="shared" si="38"/>
        <v>7</v>
      </c>
      <c r="Q41" s="67">
        <f t="shared" si="31"/>
        <v>40609</v>
      </c>
      <c r="R41" s="29">
        <f t="shared" si="39"/>
        <v>74</v>
      </c>
      <c r="S41" s="28">
        <v>10</v>
      </c>
      <c r="T41" s="28">
        <v>30</v>
      </c>
      <c r="U41" s="28">
        <v>2</v>
      </c>
      <c r="V41" s="28">
        <f t="shared" si="40"/>
        <v>2</v>
      </c>
      <c r="W41" s="28">
        <f t="shared" si="41"/>
        <v>1</v>
      </c>
      <c r="X41" s="28">
        <v>10</v>
      </c>
      <c r="Y41" s="28">
        <v>10</v>
      </c>
      <c r="Z41" s="28">
        <v>2</v>
      </c>
      <c r="AA41" s="28">
        <v>10</v>
      </c>
      <c r="AB41" s="28">
        <v>10</v>
      </c>
      <c r="AC41" s="66">
        <f t="shared" si="42"/>
        <v>10</v>
      </c>
      <c r="AD41" s="66">
        <f t="shared" si="43"/>
        <v>10</v>
      </c>
      <c r="AE41" s="104">
        <v>10000</v>
      </c>
      <c r="AF41" s="70">
        <f t="shared" si="32"/>
        <v>1000</v>
      </c>
      <c r="AG41" s="68">
        <f t="shared" si="33"/>
        <v>3</v>
      </c>
      <c r="AH41" s="28">
        <f t="shared" si="34"/>
        <v>3</v>
      </c>
      <c r="AI41" s="71">
        <f t="shared" si="35"/>
        <v>45</v>
      </c>
      <c r="AJ41" s="69" t="s">
        <v>37</v>
      </c>
      <c r="AK41" s="105">
        <f>+IF(AJ41="YES",'INTEREST @ 1%'!AI42,0)</f>
        <v>0</v>
      </c>
      <c r="AL41" s="126" t="str">
        <f t="shared" si="44"/>
        <v>AY 2011-12</v>
      </c>
      <c r="AM41" s="126" t="str">
        <f t="shared" si="45"/>
        <v>AY 2011-12</v>
      </c>
      <c r="AN41" s="126" t="str">
        <f t="shared" si="46"/>
        <v>AY 2011-12</v>
      </c>
      <c r="AO41" s="126" t="str">
        <f t="shared" si="47"/>
        <v>AY 2011-12</v>
      </c>
      <c r="AP41" s="126" t="str">
        <f t="shared" si="48"/>
        <v>AY 2011-12</v>
      </c>
      <c r="AQ41" s="126" t="str">
        <f t="shared" si="49"/>
        <v>AY 2011-12</v>
      </c>
      <c r="AR41" s="126" t="str">
        <f t="shared" si="50"/>
        <v>AY 2011-12</v>
      </c>
      <c r="AS41" s="126" t="str">
        <f t="shared" si="51"/>
        <v>AY 2011-12</v>
      </c>
      <c r="AT41" s="126" t="str">
        <f t="shared" si="52"/>
        <v>AY 2011-12</v>
      </c>
      <c r="AU41" s="126" t="str">
        <f t="shared" si="53"/>
        <v>AY 2011-12</v>
      </c>
      <c r="AV41" s="126" t="str">
        <f t="shared" si="54"/>
        <v>AY 2011-12</v>
      </c>
      <c r="AW41" s="126" t="str">
        <f t="shared" si="55"/>
        <v>AY 2011-12</v>
      </c>
      <c r="AX41" s="126" t="str">
        <f t="shared" si="56"/>
        <v>AY 2011-12</v>
      </c>
      <c r="AY41" s="126" t="str">
        <f t="shared" si="57"/>
        <v>AY 2011-12</v>
      </c>
      <c r="AZ41" s="126" t="str">
        <f t="shared" si="58"/>
        <v>AY 2011-12</v>
      </c>
      <c r="BA41" s="126" t="str">
        <f t="shared" si="59"/>
        <v>AY 2011-12</v>
      </c>
      <c r="BB41" s="126" t="str">
        <f t="shared" si="60"/>
        <v>AY 2011-12</v>
      </c>
      <c r="BC41" s="126" t="str">
        <f t="shared" si="61"/>
        <v>AY 2012-13</v>
      </c>
      <c r="BD41" s="126" t="str">
        <f t="shared" si="62"/>
        <v>AY 2011-12</v>
      </c>
      <c r="BE41" s="126" t="str">
        <f t="shared" si="63"/>
        <v>AY 2013-14</v>
      </c>
      <c r="BF41" s="129" t="str">
        <f t="shared" si="36"/>
        <v>AY 2011-12</v>
      </c>
    </row>
    <row r="42" spans="1:58" s="23" customFormat="1" x14ac:dyDescent="0.25">
      <c r="A42" s="109">
        <f t="shared" si="37"/>
        <v>39</v>
      </c>
      <c r="B42" s="107" t="s">
        <v>9</v>
      </c>
      <c r="C42" s="48" t="s">
        <v>60</v>
      </c>
      <c r="D42" s="50" t="s">
        <v>25</v>
      </c>
      <c r="E42" s="25" t="str">
        <f t="shared" si="26"/>
        <v>AIOP</v>
      </c>
      <c r="F42" s="25" t="str">
        <f t="shared" si="27"/>
        <v>P</v>
      </c>
      <c r="G42" s="49">
        <v>5</v>
      </c>
      <c r="H42" s="49">
        <v>2</v>
      </c>
      <c r="I42" s="128">
        <v>2011</v>
      </c>
      <c r="J42" s="67">
        <f t="shared" si="28"/>
        <v>40579</v>
      </c>
      <c r="K42" s="49">
        <v>18</v>
      </c>
      <c r="L42" s="49">
        <v>4</v>
      </c>
      <c r="M42" s="128">
        <v>2011</v>
      </c>
      <c r="N42" s="26">
        <f t="shared" si="29"/>
        <v>40651</v>
      </c>
      <c r="O42" s="26">
        <f t="shared" si="30"/>
        <v>40602</v>
      </c>
      <c r="P42" s="27">
        <f t="shared" si="38"/>
        <v>7</v>
      </c>
      <c r="Q42" s="67">
        <f t="shared" si="31"/>
        <v>40609</v>
      </c>
      <c r="R42" s="29">
        <f t="shared" si="39"/>
        <v>74</v>
      </c>
      <c r="S42" s="28">
        <v>10</v>
      </c>
      <c r="T42" s="28">
        <v>30</v>
      </c>
      <c r="U42" s="28">
        <v>2</v>
      </c>
      <c r="V42" s="28">
        <f t="shared" si="40"/>
        <v>2</v>
      </c>
      <c r="W42" s="28">
        <f t="shared" si="41"/>
        <v>1</v>
      </c>
      <c r="X42" s="28">
        <v>10</v>
      </c>
      <c r="Y42" s="28">
        <v>10</v>
      </c>
      <c r="Z42" s="28">
        <v>2</v>
      </c>
      <c r="AA42" s="28">
        <v>10</v>
      </c>
      <c r="AB42" s="28">
        <v>10</v>
      </c>
      <c r="AC42" s="66">
        <f t="shared" si="42"/>
        <v>10</v>
      </c>
      <c r="AD42" s="66">
        <f t="shared" si="43"/>
        <v>10</v>
      </c>
      <c r="AE42" s="104">
        <v>10000</v>
      </c>
      <c r="AF42" s="70">
        <f t="shared" si="32"/>
        <v>1000</v>
      </c>
      <c r="AG42" s="68">
        <f t="shared" si="33"/>
        <v>3</v>
      </c>
      <c r="AH42" s="28">
        <f t="shared" si="34"/>
        <v>3</v>
      </c>
      <c r="AI42" s="71">
        <f t="shared" si="35"/>
        <v>45</v>
      </c>
      <c r="AJ42" s="69" t="s">
        <v>37</v>
      </c>
      <c r="AK42" s="105">
        <f>+IF(AJ42="YES",'INTEREST @ 1%'!AI43,0)</f>
        <v>0</v>
      </c>
      <c r="AL42" s="126" t="str">
        <f t="shared" si="44"/>
        <v>AY 2011-12</v>
      </c>
      <c r="AM42" s="126" t="str">
        <f t="shared" si="45"/>
        <v>AY 2011-12</v>
      </c>
      <c r="AN42" s="126" t="str">
        <f t="shared" si="46"/>
        <v>AY 2011-12</v>
      </c>
      <c r="AO42" s="126" t="str">
        <f t="shared" si="47"/>
        <v>AY 2011-12</v>
      </c>
      <c r="AP42" s="126" t="str">
        <f t="shared" si="48"/>
        <v>AY 2011-12</v>
      </c>
      <c r="AQ42" s="126" t="str">
        <f t="shared" si="49"/>
        <v>AY 2011-12</v>
      </c>
      <c r="AR42" s="126" t="str">
        <f t="shared" si="50"/>
        <v>AY 2011-12</v>
      </c>
      <c r="AS42" s="126" t="str">
        <f t="shared" si="51"/>
        <v>AY 2011-12</v>
      </c>
      <c r="AT42" s="126" t="str">
        <f t="shared" si="52"/>
        <v>AY 2011-12</v>
      </c>
      <c r="AU42" s="126" t="str">
        <f t="shared" si="53"/>
        <v>AY 2011-12</v>
      </c>
      <c r="AV42" s="126" t="str">
        <f t="shared" si="54"/>
        <v>AY 2011-12</v>
      </c>
      <c r="AW42" s="126" t="str">
        <f t="shared" si="55"/>
        <v>AY 2011-12</v>
      </c>
      <c r="AX42" s="126" t="str">
        <f t="shared" si="56"/>
        <v>AY 2011-12</v>
      </c>
      <c r="AY42" s="126" t="str">
        <f t="shared" si="57"/>
        <v>AY 2011-12</v>
      </c>
      <c r="AZ42" s="126" t="str">
        <f t="shared" si="58"/>
        <v>AY 2011-12</v>
      </c>
      <c r="BA42" s="126" t="str">
        <f t="shared" si="59"/>
        <v>AY 2011-12</v>
      </c>
      <c r="BB42" s="126" t="str">
        <f t="shared" si="60"/>
        <v>AY 2011-12</v>
      </c>
      <c r="BC42" s="126" t="str">
        <f t="shared" si="61"/>
        <v>AY 2012-13</v>
      </c>
      <c r="BD42" s="126" t="str">
        <f t="shared" si="62"/>
        <v>AY 2011-12</v>
      </c>
      <c r="BE42" s="126" t="str">
        <f t="shared" si="63"/>
        <v>AY 2013-14</v>
      </c>
      <c r="BF42" s="129" t="str">
        <f t="shared" si="36"/>
        <v>AY 2011-12</v>
      </c>
    </row>
    <row r="43" spans="1:58" s="23" customFormat="1" x14ac:dyDescent="0.25">
      <c r="A43" s="109">
        <f t="shared" si="37"/>
        <v>40</v>
      </c>
      <c r="B43" s="107" t="s">
        <v>9</v>
      </c>
      <c r="C43" s="48" t="s">
        <v>60</v>
      </c>
      <c r="D43" s="50" t="s">
        <v>25</v>
      </c>
      <c r="E43" s="25" t="str">
        <f t="shared" si="26"/>
        <v>AIOP</v>
      </c>
      <c r="F43" s="25" t="str">
        <f t="shared" si="27"/>
        <v>P</v>
      </c>
      <c r="G43" s="49">
        <v>5</v>
      </c>
      <c r="H43" s="49">
        <v>2</v>
      </c>
      <c r="I43" s="128">
        <v>2011</v>
      </c>
      <c r="J43" s="67">
        <f t="shared" si="28"/>
        <v>40579</v>
      </c>
      <c r="K43" s="49">
        <v>18</v>
      </c>
      <c r="L43" s="49">
        <v>4</v>
      </c>
      <c r="M43" s="128">
        <v>2011</v>
      </c>
      <c r="N43" s="26">
        <f t="shared" si="29"/>
        <v>40651</v>
      </c>
      <c r="O43" s="26">
        <f t="shared" si="30"/>
        <v>40602</v>
      </c>
      <c r="P43" s="27">
        <f t="shared" si="38"/>
        <v>7</v>
      </c>
      <c r="Q43" s="67">
        <f t="shared" si="31"/>
        <v>40609</v>
      </c>
      <c r="R43" s="29">
        <f t="shared" si="39"/>
        <v>74</v>
      </c>
      <c r="S43" s="28">
        <v>10</v>
      </c>
      <c r="T43" s="28">
        <v>30</v>
      </c>
      <c r="U43" s="28">
        <v>2</v>
      </c>
      <c r="V43" s="28">
        <f t="shared" si="40"/>
        <v>2</v>
      </c>
      <c r="W43" s="28">
        <f t="shared" si="41"/>
        <v>1</v>
      </c>
      <c r="X43" s="28">
        <v>10</v>
      </c>
      <c r="Y43" s="28">
        <v>10</v>
      </c>
      <c r="Z43" s="28">
        <v>2</v>
      </c>
      <c r="AA43" s="28">
        <v>10</v>
      </c>
      <c r="AB43" s="28">
        <v>10</v>
      </c>
      <c r="AC43" s="66">
        <f t="shared" si="42"/>
        <v>10</v>
      </c>
      <c r="AD43" s="66">
        <f t="shared" si="43"/>
        <v>10</v>
      </c>
      <c r="AE43" s="104">
        <v>10000</v>
      </c>
      <c r="AF43" s="70">
        <f t="shared" si="32"/>
        <v>1000</v>
      </c>
      <c r="AG43" s="68">
        <f t="shared" si="33"/>
        <v>3</v>
      </c>
      <c r="AH43" s="28">
        <f t="shared" si="34"/>
        <v>3</v>
      </c>
      <c r="AI43" s="71">
        <f t="shared" si="35"/>
        <v>45</v>
      </c>
      <c r="AJ43" s="69" t="s">
        <v>37</v>
      </c>
      <c r="AK43" s="105">
        <f>+IF(AJ43="YES",'INTEREST @ 1%'!AI44,0)</f>
        <v>0</v>
      </c>
      <c r="AL43" s="126" t="str">
        <f t="shared" si="44"/>
        <v>AY 2011-12</v>
      </c>
      <c r="AM43" s="126" t="str">
        <f t="shared" si="45"/>
        <v>AY 2011-12</v>
      </c>
      <c r="AN43" s="126" t="str">
        <f t="shared" si="46"/>
        <v>AY 2011-12</v>
      </c>
      <c r="AO43" s="126" t="str">
        <f t="shared" si="47"/>
        <v>AY 2011-12</v>
      </c>
      <c r="AP43" s="126" t="str">
        <f t="shared" si="48"/>
        <v>AY 2011-12</v>
      </c>
      <c r="AQ43" s="126" t="str">
        <f t="shared" si="49"/>
        <v>AY 2011-12</v>
      </c>
      <c r="AR43" s="126" t="str">
        <f t="shared" si="50"/>
        <v>AY 2011-12</v>
      </c>
      <c r="AS43" s="126" t="str">
        <f t="shared" si="51"/>
        <v>AY 2011-12</v>
      </c>
      <c r="AT43" s="126" t="str">
        <f t="shared" si="52"/>
        <v>AY 2011-12</v>
      </c>
      <c r="AU43" s="126" t="str">
        <f t="shared" si="53"/>
        <v>AY 2011-12</v>
      </c>
      <c r="AV43" s="126" t="str">
        <f t="shared" si="54"/>
        <v>AY 2011-12</v>
      </c>
      <c r="AW43" s="126" t="str">
        <f t="shared" si="55"/>
        <v>AY 2011-12</v>
      </c>
      <c r="AX43" s="126" t="str">
        <f t="shared" si="56"/>
        <v>AY 2011-12</v>
      </c>
      <c r="AY43" s="126" t="str">
        <f t="shared" si="57"/>
        <v>AY 2011-12</v>
      </c>
      <c r="AZ43" s="126" t="str">
        <f t="shared" si="58"/>
        <v>AY 2011-12</v>
      </c>
      <c r="BA43" s="126" t="str">
        <f t="shared" si="59"/>
        <v>AY 2011-12</v>
      </c>
      <c r="BB43" s="126" t="str">
        <f t="shared" si="60"/>
        <v>AY 2011-12</v>
      </c>
      <c r="BC43" s="126" t="str">
        <f t="shared" si="61"/>
        <v>AY 2012-13</v>
      </c>
      <c r="BD43" s="126" t="str">
        <f t="shared" si="62"/>
        <v>AY 2011-12</v>
      </c>
      <c r="BE43" s="126" t="str">
        <f t="shared" si="63"/>
        <v>AY 2013-14</v>
      </c>
      <c r="BF43" s="129" t="str">
        <f t="shared" si="36"/>
        <v>AY 2011-12</v>
      </c>
    </row>
    <row r="44" spans="1:58" s="23" customFormat="1" x14ac:dyDescent="0.25">
      <c r="A44" s="109">
        <f t="shared" si="37"/>
        <v>41</v>
      </c>
      <c r="B44" s="107" t="s">
        <v>9</v>
      </c>
      <c r="C44" s="48" t="s">
        <v>60</v>
      </c>
      <c r="D44" s="50" t="s">
        <v>25</v>
      </c>
      <c r="E44" s="25" t="str">
        <f t="shared" si="26"/>
        <v>AIOP</v>
      </c>
      <c r="F44" s="25" t="str">
        <f t="shared" si="27"/>
        <v>P</v>
      </c>
      <c r="G44" s="49">
        <v>5</v>
      </c>
      <c r="H44" s="49">
        <v>2</v>
      </c>
      <c r="I44" s="128">
        <v>2011</v>
      </c>
      <c r="J44" s="67">
        <f t="shared" si="28"/>
        <v>40579</v>
      </c>
      <c r="K44" s="49">
        <v>18</v>
      </c>
      <c r="L44" s="49">
        <v>4</v>
      </c>
      <c r="M44" s="128">
        <v>2011</v>
      </c>
      <c r="N44" s="26">
        <f t="shared" si="29"/>
        <v>40651</v>
      </c>
      <c r="O44" s="26">
        <f t="shared" si="30"/>
        <v>40602</v>
      </c>
      <c r="P44" s="27">
        <f t="shared" si="38"/>
        <v>7</v>
      </c>
      <c r="Q44" s="67">
        <f t="shared" si="31"/>
        <v>40609</v>
      </c>
      <c r="R44" s="29">
        <f t="shared" si="39"/>
        <v>74</v>
      </c>
      <c r="S44" s="28">
        <v>10</v>
      </c>
      <c r="T44" s="28">
        <v>30</v>
      </c>
      <c r="U44" s="28">
        <v>2</v>
      </c>
      <c r="V44" s="28">
        <f t="shared" si="40"/>
        <v>2</v>
      </c>
      <c r="W44" s="28">
        <f t="shared" si="41"/>
        <v>1</v>
      </c>
      <c r="X44" s="28">
        <v>10</v>
      </c>
      <c r="Y44" s="28">
        <v>10</v>
      </c>
      <c r="Z44" s="28">
        <v>2</v>
      </c>
      <c r="AA44" s="28">
        <v>10</v>
      </c>
      <c r="AB44" s="28">
        <v>10</v>
      </c>
      <c r="AC44" s="66">
        <f t="shared" si="42"/>
        <v>10</v>
      </c>
      <c r="AD44" s="66">
        <f t="shared" si="43"/>
        <v>10</v>
      </c>
      <c r="AE44" s="104">
        <v>10000</v>
      </c>
      <c r="AF44" s="70">
        <f t="shared" si="32"/>
        <v>1000</v>
      </c>
      <c r="AG44" s="68">
        <f t="shared" si="33"/>
        <v>3</v>
      </c>
      <c r="AH44" s="28">
        <f t="shared" si="34"/>
        <v>3</v>
      </c>
      <c r="AI44" s="71">
        <f t="shared" si="35"/>
        <v>45</v>
      </c>
      <c r="AJ44" s="69" t="s">
        <v>37</v>
      </c>
      <c r="AK44" s="105">
        <f>+IF(AJ44="YES",'INTEREST @ 1%'!AI45,0)</f>
        <v>0</v>
      </c>
      <c r="AL44" s="126" t="str">
        <f t="shared" si="44"/>
        <v>AY 2011-12</v>
      </c>
      <c r="AM44" s="126" t="str">
        <f t="shared" si="45"/>
        <v>AY 2011-12</v>
      </c>
      <c r="AN44" s="126" t="str">
        <f t="shared" si="46"/>
        <v>AY 2011-12</v>
      </c>
      <c r="AO44" s="126" t="str">
        <f t="shared" si="47"/>
        <v>AY 2011-12</v>
      </c>
      <c r="AP44" s="126" t="str">
        <f t="shared" si="48"/>
        <v>AY 2011-12</v>
      </c>
      <c r="AQ44" s="126" t="str">
        <f t="shared" si="49"/>
        <v>AY 2011-12</v>
      </c>
      <c r="AR44" s="126" t="str">
        <f t="shared" si="50"/>
        <v>AY 2011-12</v>
      </c>
      <c r="AS44" s="126" t="str">
        <f t="shared" si="51"/>
        <v>AY 2011-12</v>
      </c>
      <c r="AT44" s="126" t="str">
        <f t="shared" si="52"/>
        <v>AY 2011-12</v>
      </c>
      <c r="AU44" s="126" t="str">
        <f t="shared" si="53"/>
        <v>AY 2011-12</v>
      </c>
      <c r="AV44" s="126" t="str">
        <f t="shared" si="54"/>
        <v>AY 2011-12</v>
      </c>
      <c r="AW44" s="126" t="str">
        <f t="shared" si="55"/>
        <v>AY 2011-12</v>
      </c>
      <c r="AX44" s="126" t="str">
        <f t="shared" si="56"/>
        <v>AY 2011-12</v>
      </c>
      <c r="AY44" s="126" t="str">
        <f t="shared" si="57"/>
        <v>AY 2011-12</v>
      </c>
      <c r="AZ44" s="126" t="str">
        <f t="shared" si="58"/>
        <v>AY 2011-12</v>
      </c>
      <c r="BA44" s="126" t="str">
        <f t="shared" si="59"/>
        <v>AY 2011-12</v>
      </c>
      <c r="BB44" s="126" t="str">
        <f t="shared" si="60"/>
        <v>AY 2011-12</v>
      </c>
      <c r="BC44" s="126" t="str">
        <f t="shared" si="61"/>
        <v>AY 2012-13</v>
      </c>
      <c r="BD44" s="126" t="str">
        <f t="shared" si="62"/>
        <v>AY 2011-12</v>
      </c>
      <c r="BE44" s="126" t="str">
        <f t="shared" si="63"/>
        <v>AY 2013-14</v>
      </c>
      <c r="BF44" s="129" t="str">
        <f t="shared" si="36"/>
        <v>AY 2011-12</v>
      </c>
    </row>
    <row r="45" spans="1:58" s="23" customFormat="1" x14ac:dyDescent="0.25">
      <c r="A45" s="109">
        <f t="shared" si="37"/>
        <v>42</v>
      </c>
      <c r="B45" s="107" t="s">
        <v>9</v>
      </c>
      <c r="C45" s="48" t="s">
        <v>60</v>
      </c>
      <c r="D45" s="50" t="s">
        <v>25</v>
      </c>
      <c r="E45" s="25" t="str">
        <f t="shared" si="26"/>
        <v>AIOP</v>
      </c>
      <c r="F45" s="25" t="str">
        <f t="shared" si="27"/>
        <v>P</v>
      </c>
      <c r="G45" s="49">
        <v>5</v>
      </c>
      <c r="H45" s="49">
        <v>2</v>
      </c>
      <c r="I45" s="128">
        <v>2011</v>
      </c>
      <c r="J45" s="67">
        <f t="shared" si="28"/>
        <v>40579</v>
      </c>
      <c r="K45" s="49">
        <v>18</v>
      </c>
      <c r="L45" s="49">
        <v>4</v>
      </c>
      <c r="M45" s="128">
        <v>2011</v>
      </c>
      <c r="N45" s="26">
        <f t="shared" si="29"/>
        <v>40651</v>
      </c>
      <c r="O45" s="26">
        <f t="shared" si="30"/>
        <v>40602</v>
      </c>
      <c r="P45" s="27">
        <f t="shared" si="38"/>
        <v>7</v>
      </c>
      <c r="Q45" s="67">
        <f t="shared" si="31"/>
        <v>40609</v>
      </c>
      <c r="R45" s="29">
        <f t="shared" si="39"/>
        <v>74</v>
      </c>
      <c r="S45" s="28">
        <v>10</v>
      </c>
      <c r="T45" s="28">
        <v>30</v>
      </c>
      <c r="U45" s="28">
        <v>2</v>
      </c>
      <c r="V45" s="28">
        <f t="shared" si="40"/>
        <v>2</v>
      </c>
      <c r="W45" s="28">
        <f t="shared" si="41"/>
        <v>1</v>
      </c>
      <c r="X45" s="28">
        <v>10</v>
      </c>
      <c r="Y45" s="28">
        <v>10</v>
      </c>
      <c r="Z45" s="28">
        <v>2</v>
      </c>
      <c r="AA45" s="28">
        <v>10</v>
      </c>
      <c r="AB45" s="28">
        <v>10</v>
      </c>
      <c r="AC45" s="66">
        <f t="shared" si="42"/>
        <v>10</v>
      </c>
      <c r="AD45" s="66">
        <f t="shared" si="43"/>
        <v>10</v>
      </c>
      <c r="AE45" s="104">
        <v>10000</v>
      </c>
      <c r="AF45" s="70">
        <f t="shared" si="32"/>
        <v>1000</v>
      </c>
      <c r="AG45" s="68">
        <f t="shared" si="33"/>
        <v>3</v>
      </c>
      <c r="AH45" s="28">
        <f t="shared" si="34"/>
        <v>3</v>
      </c>
      <c r="AI45" s="71">
        <f t="shared" si="35"/>
        <v>45</v>
      </c>
      <c r="AJ45" s="69" t="s">
        <v>37</v>
      </c>
      <c r="AK45" s="105">
        <f>+IF(AJ45="YES",'INTEREST @ 1%'!AI46,0)</f>
        <v>0</v>
      </c>
      <c r="AL45" s="126" t="str">
        <f t="shared" si="44"/>
        <v>AY 2011-12</v>
      </c>
      <c r="AM45" s="126" t="str">
        <f t="shared" si="45"/>
        <v>AY 2011-12</v>
      </c>
      <c r="AN45" s="126" t="str">
        <f t="shared" si="46"/>
        <v>AY 2011-12</v>
      </c>
      <c r="AO45" s="126" t="str">
        <f t="shared" si="47"/>
        <v>AY 2011-12</v>
      </c>
      <c r="AP45" s="126" t="str">
        <f t="shared" si="48"/>
        <v>AY 2011-12</v>
      </c>
      <c r="AQ45" s="126" t="str">
        <f t="shared" si="49"/>
        <v>AY 2011-12</v>
      </c>
      <c r="AR45" s="126" t="str">
        <f t="shared" si="50"/>
        <v>AY 2011-12</v>
      </c>
      <c r="AS45" s="126" t="str">
        <f t="shared" si="51"/>
        <v>AY 2011-12</v>
      </c>
      <c r="AT45" s="126" t="str">
        <f t="shared" si="52"/>
        <v>AY 2011-12</v>
      </c>
      <c r="AU45" s="126" t="str">
        <f t="shared" si="53"/>
        <v>AY 2011-12</v>
      </c>
      <c r="AV45" s="126" t="str">
        <f t="shared" si="54"/>
        <v>AY 2011-12</v>
      </c>
      <c r="AW45" s="126" t="str">
        <f t="shared" si="55"/>
        <v>AY 2011-12</v>
      </c>
      <c r="AX45" s="126" t="str">
        <f t="shared" si="56"/>
        <v>AY 2011-12</v>
      </c>
      <c r="AY45" s="126" t="str">
        <f t="shared" si="57"/>
        <v>AY 2011-12</v>
      </c>
      <c r="AZ45" s="126" t="str">
        <f t="shared" si="58"/>
        <v>AY 2011-12</v>
      </c>
      <c r="BA45" s="126" t="str">
        <f t="shared" si="59"/>
        <v>AY 2011-12</v>
      </c>
      <c r="BB45" s="126" t="str">
        <f t="shared" si="60"/>
        <v>AY 2011-12</v>
      </c>
      <c r="BC45" s="126" t="str">
        <f t="shared" si="61"/>
        <v>AY 2012-13</v>
      </c>
      <c r="BD45" s="126" t="str">
        <f t="shared" si="62"/>
        <v>AY 2011-12</v>
      </c>
      <c r="BE45" s="126" t="str">
        <f t="shared" si="63"/>
        <v>AY 2013-14</v>
      </c>
      <c r="BF45" s="129" t="str">
        <f t="shared" si="36"/>
        <v>AY 2011-12</v>
      </c>
    </row>
    <row r="46" spans="1:58" s="23" customFormat="1" x14ac:dyDescent="0.25">
      <c r="A46" s="109">
        <f t="shared" si="37"/>
        <v>43</v>
      </c>
      <c r="B46" s="107" t="s">
        <v>9</v>
      </c>
      <c r="C46" s="48" t="s">
        <v>60</v>
      </c>
      <c r="D46" s="50" t="s">
        <v>25</v>
      </c>
      <c r="E46" s="25" t="str">
        <f t="shared" si="26"/>
        <v>AIOP</v>
      </c>
      <c r="F46" s="25" t="str">
        <f t="shared" si="27"/>
        <v>P</v>
      </c>
      <c r="G46" s="49">
        <v>5</v>
      </c>
      <c r="H46" s="49">
        <v>2</v>
      </c>
      <c r="I46" s="128">
        <v>2011</v>
      </c>
      <c r="J46" s="67">
        <f t="shared" si="28"/>
        <v>40579</v>
      </c>
      <c r="K46" s="49">
        <v>18</v>
      </c>
      <c r="L46" s="49">
        <v>4</v>
      </c>
      <c r="M46" s="128">
        <v>2011</v>
      </c>
      <c r="N46" s="26">
        <f t="shared" si="29"/>
        <v>40651</v>
      </c>
      <c r="O46" s="26">
        <f t="shared" si="30"/>
        <v>40602</v>
      </c>
      <c r="P46" s="27">
        <f t="shared" si="38"/>
        <v>7</v>
      </c>
      <c r="Q46" s="67">
        <f t="shared" si="31"/>
        <v>40609</v>
      </c>
      <c r="R46" s="29">
        <f t="shared" si="39"/>
        <v>74</v>
      </c>
      <c r="S46" s="28">
        <v>10</v>
      </c>
      <c r="T46" s="28">
        <v>30</v>
      </c>
      <c r="U46" s="28">
        <v>2</v>
      </c>
      <c r="V46" s="28">
        <f t="shared" si="40"/>
        <v>2</v>
      </c>
      <c r="W46" s="28">
        <f t="shared" si="41"/>
        <v>1</v>
      </c>
      <c r="X46" s="28">
        <v>10</v>
      </c>
      <c r="Y46" s="28">
        <v>10</v>
      </c>
      <c r="Z46" s="28">
        <v>2</v>
      </c>
      <c r="AA46" s="28">
        <v>10</v>
      </c>
      <c r="AB46" s="28">
        <v>10</v>
      </c>
      <c r="AC46" s="66">
        <f t="shared" si="42"/>
        <v>10</v>
      </c>
      <c r="AD46" s="66">
        <f t="shared" si="43"/>
        <v>10</v>
      </c>
      <c r="AE46" s="104">
        <v>10000</v>
      </c>
      <c r="AF46" s="70">
        <f t="shared" si="32"/>
        <v>1000</v>
      </c>
      <c r="AG46" s="68">
        <f t="shared" si="33"/>
        <v>3</v>
      </c>
      <c r="AH46" s="28">
        <f t="shared" si="34"/>
        <v>3</v>
      </c>
      <c r="AI46" s="71">
        <f t="shared" si="35"/>
        <v>45</v>
      </c>
      <c r="AJ46" s="69" t="s">
        <v>37</v>
      </c>
      <c r="AK46" s="105">
        <f>+IF(AJ46="YES",'INTEREST @ 1%'!AI47,0)</f>
        <v>0</v>
      </c>
      <c r="AL46" s="126" t="str">
        <f t="shared" si="44"/>
        <v>AY 2011-12</v>
      </c>
      <c r="AM46" s="126" t="str">
        <f t="shared" si="45"/>
        <v>AY 2011-12</v>
      </c>
      <c r="AN46" s="126" t="str">
        <f t="shared" si="46"/>
        <v>AY 2011-12</v>
      </c>
      <c r="AO46" s="126" t="str">
        <f t="shared" si="47"/>
        <v>AY 2011-12</v>
      </c>
      <c r="AP46" s="126" t="str">
        <f t="shared" si="48"/>
        <v>AY 2011-12</v>
      </c>
      <c r="AQ46" s="126" t="str">
        <f t="shared" si="49"/>
        <v>AY 2011-12</v>
      </c>
      <c r="AR46" s="126" t="str">
        <f t="shared" si="50"/>
        <v>AY 2011-12</v>
      </c>
      <c r="AS46" s="126" t="str">
        <f t="shared" si="51"/>
        <v>AY 2011-12</v>
      </c>
      <c r="AT46" s="126" t="str">
        <f t="shared" si="52"/>
        <v>AY 2011-12</v>
      </c>
      <c r="AU46" s="126" t="str">
        <f t="shared" si="53"/>
        <v>AY 2011-12</v>
      </c>
      <c r="AV46" s="126" t="str">
        <f t="shared" si="54"/>
        <v>AY 2011-12</v>
      </c>
      <c r="AW46" s="126" t="str">
        <f t="shared" si="55"/>
        <v>AY 2011-12</v>
      </c>
      <c r="AX46" s="126" t="str">
        <f t="shared" si="56"/>
        <v>AY 2011-12</v>
      </c>
      <c r="AY46" s="126" t="str">
        <f t="shared" si="57"/>
        <v>AY 2011-12</v>
      </c>
      <c r="AZ46" s="126" t="str">
        <f t="shared" si="58"/>
        <v>AY 2011-12</v>
      </c>
      <c r="BA46" s="126" t="str">
        <f t="shared" si="59"/>
        <v>AY 2011-12</v>
      </c>
      <c r="BB46" s="126" t="str">
        <f t="shared" si="60"/>
        <v>AY 2011-12</v>
      </c>
      <c r="BC46" s="126" t="str">
        <f t="shared" si="61"/>
        <v>AY 2012-13</v>
      </c>
      <c r="BD46" s="126" t="str">
        <f t="shared" si="62"/>
        <v>AY 2011-12</v>
      </c>
      <c r="BE46" s="126" t="str">
        <f t="shared" si="63"/>
        <v>AY 2013-14</v>
      </c>
      <c r="BF46" s="129" t="str">
        <f t="shared" si="36"/>
        <v>AY 2011-12</v>
      </c>
    </row>
    <row r="47" spans="1:58" s="23" customFormat="1" x14ac:dyDescent="0.25">
      <c r="A47" s="109">
        <f t="shared" si="37"/>
        <v>44</v>
      </c>
      <c r="B47" s="107" t="s">
        <v>9</v>
      </c>
      <c r="C47" s="48" t="s">
        <v>60</v>
      </c>
      <c r="D47" s="50" t="s">
        <v>25</v>
      </c>
      <c r="E47" s="25" t="str">
        <f t="shared" si="26"/>
        <v>AIOP</v>
      </c>
      <c r="F47" s="25" t="str">
        <f t="shared" si="27"/>
        <v>P</v>
      </c>
      <c r="G47" s="49">
        <v>5</v>
      </c>
      <c r="H47" s="49">
        <v>2</v>
      </c>
      <c r="I47" s="128">
        <v>2011</v>
      </c>
      <c r="J47" s="67">
        <f t="shared" si="28"/>
        <v>40579</v>
      </c>
      <c r="K47" s="49">
        <v>18</v>
      </c>
      <c r="L47" s="49">
        <v>4</v>
      </c>
      <c r="M47" s="128">
        <v>2011</v>
      </c>
      <c r="N47" s="26">
        <f t="shared" si="29"/>
        <v>40651</v>
      </c>
      <c r="O47" s="26">
        <f t="shared" si="30"/>
        <v>40602</v>
      </c>
      <c r="P47" s="27">
        <f t="shared" si="38"/>
        <v>7</v>
      </c>
      <c r="Q47" s="67">
        <f t="shared" si="31"/>
        <v>40609</v>
      </c>
      <c r="R47" s="29">
        <f t="shared" si="39"/>
        <v>74</v>
      </c>
      <c r="S47" s="28">
        <v>10</v>
      </c>
      <c r="T47" s="28">
        <v>30</v>
      </c>
      <c r="U47" s="28">
        <v>2</v>
      </c>
      <c r="V47" s="28">
        <f t="shared" si="40"/>
        <v>2</v>
      </c>
      <c r="W47" s="28">
        <f t="shared" si="41"/>
        <v>1</v>
      </c>
      <c r="X47" s="28">
        <v>10</v>
      </c>
      <c r="Y47" s="28">
        <v>10</v>
      </c>
      <c r="Z47" s="28">
        <v>2</v>
      </c>
      <c r="AA47" s="28">
        <v>10</v>
      </c>
      <c r="AB47" s="28">
        <v>10</v>
      </c>
      <c r="AC47" s="66">
        <f t="shared" si="42"/>
        <v>10</v>
      </c>
      <c r="AD47" s="66">
        <f t="shared" si="43"/>
        <v>10</v>
      </c>
      <c r="AE47" s="104">
        <v>10000</v>
      </c>
      <c r="AF47" s="70">
        <f t="shared" si="32"/>
        <v>1000</v>
      </c>
      <c r="AG47" s="68">
        <f t="shared" si="33"/>
        <v>3</v>
      </c>
      <c r="AH47" s="28">
        <f t="shared" si="34"/>
        <v>3</v>
      </c>
      <c r="AI47" s="71">
        <f t="shared" si="35"/>
        <v>45</v>
      </c>
      <c r="AJ47" s="69" t="s">
        <v>37</v>
      </c>
      <c r="AK47" s="105">
        <f>+IF(AJ47="YES",'INTEREST @ 1%'!AI48,0)</f>
        <v>0</v>
      </c>
      <c r="AL47" s="126" t="str">
        <f t="shared" si="44"/>
        <v>AY 2011-12</v>
      </c>
      <c r="AM47" s="126" t="str">
        <f t="shared" si="45"/>
        <v>AY 2011-12</v>
      </c>
      <c r="AN47" s="126" t="str">
        <f t="shared" si="46"/>
        <v>AY 2011-12</v>
      </c>
      <c r="AO47" s="126" t="str">
        <f t="shared" si="47"/>
        <v>AY 2011-12</v>
      </c>
      <c r="AP47" s="126" t="str">
        <f t="shared" si="48"/>
        <v>AY 2011-12</v>
      </c>
      <c r="AQ47" s="126" t="str">
        <f t="shared" si="49"/>
        <v>AY 2011-12</v>
      </c>
      <c r="AR47" s="126" t="str">
        <f t="shared" si="50"/>
        <v>AY 2011-12</v>
      </c>
      <c r="AS47" s="126" t="str">
        <f t="shared" si="51"/>
        <v>AY 2011-12</v>
      </c>
      <c r="AT47" s="126" t="str">
        <f t="shared" si="52"/>
        <v>AY 2011-12</v>
      </c>
      <c r="AU47" s="126" t="str">
        <f t="shared" si="53"/>
        <v>AY 2011-12</v>
      </c>
      <c r="AV47" s="126" t="str">
        <f t="shared" si="54"/>
        <v>AY 2011-12</v>
      </c>
      <c r="AW47" s="126" t="str">
        <f t="shared" si="55"/>
        <v>AY 2011-12</v>
      </c>
      <c r="AX47" s="126" t="str">
        <f t="shared" si="56"/>
        <v>AY 2011-12</v>
      </c>
      <c r="AY47" s="126" t="str">
        <f t="shared" si="57"/>
        <v>AY 2011-12</v>
      </c>
      <c r="AZ47" s="126" t="str">
        <f t="shared" si="58"/>
        <v>AY 2011-12</v>
      </c>
      <c r="BA47" s="126" t="str">
        <f t="shared" si="59"/>
        <v>AY 2011-12</v>
      </c>
      <c r="BB47" s="126" t="str">
        <f t="shared" si="60"/>
        <v>AY 2011-12</v>
      </c>
      <c r="BC47" s="126" t="str">
        <f t="shared" si="61"/>
        <v>AY 2012-13</v>
      </c>
      <c r="BD47" s="126" t="str">
        <f t="shared" si="62"/>
        <v>AY 2011-12</v>
      </c>
      <c r="BE47" s="126" t="str">
        <f t="shared" si="63"/>
        <v>AY 2013-14</v>
      </c>
      <c r="BF47" s="129" t="str">
        <f t="shared" si="36"/>
        <v>AY 2011-12</v>
      </c>
    </row>
    <row r="48" spans="1:58" s="23" customFormat="1" x14ac:dyDescent="0.25">
      <c r="A48" s="109">
        <f t="shared" si="37"/>
        <v>45</v>
      </c>
      <c r="B48" s="107" t="s">
        <v>9</v>
      </c>
      <c r="C48" s="48" t="s">
        <v>60</v>
      </c>
      <c r="D48" s="50" t="s">
        <v>25</v>
      </c>
      <c r="E48" s="25" t="str">
        <f t="shared" si="26"/>
        <v>AIOP</v>
      </c>
      <c r="F48" s="25" t="str">
        <f t="shared" si="27"/>
        <v>P</v>
      </c>
      <c r="G48" s="49">
        <v>5</v>
      </c>
      <c r="H48" s="49">
        <v>2</v>
      </c>
      <c r="I48" s="128">
        <v>2011</v>
      </c>
      <c r="J48" s="67">
        <f t="shared" si="28"/>
        <v>40579</v>
      </c>
      <c r="K48" s="49">
        <v>18</v>
      </c>
      <c r="L48" s="49">
        <v>4</v>
      </c>
      <c r="M48" s="128">
        <v>2011</v>
      </c>
      <c r="N48" s="26">
        <f t="shared" si="29"/>
        <v>40651</v>
      </c>
      <c r="O48" s="26">
        <f t="shared" si="30"/>
        <v>40602</v>
      </c>
      <c r="P48" s="27">
        <f t="shared" si="38"/>
        <v>7</v>
      </c>
      <c r="Q48" s="67">
        <f t="shared" si="31"/>
        <v>40609</v>
      </c>
      <c r="R48" s="29">
        <f t="shared" si="39"/>
        <v>74</v>
      </c>
      <c r="S48" s="28">
        <v>10</v>
      </c>
      <c r="T48" s="28">
        <v>30</v>
      </c>
      <c r="U48" s="28">
        <v>2</v>
      </c>
      <c r="V48" s="28">
        <f t="shared" si="40"/>
        <v>2</v>
      </c>
      <c r="W48" s="28">
        <f t="shared" si="41"/>
        <v>1</v>
      </c>
      <c r="X48" s="28">
        <v>10</v>
      </c>
      <c r="Y48" s="28">
        <v>10</v>
      </c>
      <c r="Z48" s="28">
        <v>2</v>
      </c>
      <c r="AA48" s="28">
        <v>10</v>
      </c>
      <c r="AB48" s="28">
        <v>10</v>
      </c>
      <c r="AC48" s="66">
        <f t="shared" si="42"/>
        <v>10</v>
      </c>
      <c r="AD48" s="66">
        <f t="shared" si="43"/>
        <v>10</v>
      </c>
      <c r="AE48" s="104">
        <v>10000</v>
      </c>
      <c r="AF48" s="70">
        <f t="shared" si="32"/>
        <v>1000</v>
      </c>
      <c r="AG48" s="68">
        <f t="shared" si="33"/>
        <v>3</v>
      </c>
      <c r="AH48" s="28">
        <f t="shared" si="34"/>
        <v>3</v>
      </c>
      <c r="AI48" s="71">
        <f t="shared" si="35"/>
        <v>45</v>
      </c>
      <c r="AJ48" s="69" t="s">
        <v>37</v>
      </c>
      <c r="AK48" s="105">
        <f>+IF(AJ48="YES",'INTEREST @ 1%'!AI49,0)</f>
        <v>0</v>
      </c>
      <c r="AL48" s="126" t="str">
        <f t="shared" si="44"/>
        <v>AY 2011-12</v>
      </c>
      <c r="AM48" s="126" t="str">
        <f t="shared" si="45"/>
        <v>AY 2011-12</v>
      </c>
      <c r="AN48" s="126" t="str">
        <f t="shared" si="46"/>
        <v>AY 2011-12</v>
      </c>
      <c r="AO48" s="126" t="str">
        <f t="shared" si="47"/>
        <v>AY 2011-12</v>
      </c>
      <c r="AP48" s="126" t="str">
        <f t="shared" si="48"/>
        <v>AY 2011-12</v>
      </c>
      <c r="AQ48" s="126" t="str">
        <f t="shared" si="49"/>
        <v>AY 2011-12</v>
      </c>
      <c r="AR48" s="126" t="str">
        <f t="shared" si="50"/>
        <v>AY 2011-12</v>
      </c>
      <c r="AS48" s="126" t="str">
        <f t="shared" si="51"/>
        <v>AY 2011-12</v>
      </c>
      <c r="AT48" s="126" t="str">
        <f t="shared" si="52"/>
        <v>AY 2011-12</v>
      </c>
      <c r="AU48" s="126" t="str">
        <f t="shared" si="53"/>
        <v>AY 2011-12</v>
      </c>
      <c r="AV48" s="126" t="str">
        <f t="shared" si="54"/>
        <v>AY 2011-12</v>
      </c>
      <c r="AW48" s="126" t="str">
        <f t="shared" si="55"/>
        <v>AY 2011-12</v>
      </c>
      <c r="AX48" s="126" t="str">
        <f t="shared" si="56"/>
        <v>AY 2011-12</v>
      </c>
      <c r="AY48" s="126" t="str">
        <f t="shared" si="57"/>
        <v>AY 2011-12</v>
      </c>
      <c r="AZ48" s="126" t="str">
        <f t="shared" si="58"/>
        <v>AY 2011-12</v>
      </c>
      <c r="BA48" s="126" t="str">
        <f t="shared" si="59"/>
        <v>AY 2011-12</v>
      </c>
      <c r="BB48" s="126" t="str">
        <f t="shared" si="60"/>
        <v>AY 2011-12</v>
      </c>
      <c r="BC48" s="126" t="str">
        <f t="shared" si="61"/>
        <v>AY 2012-13</v>
      </c>
      <c r="BD48" s="126" t="str">
        <f t="shared" si="62"/>
        <v>AY 2011-12</v>
      </c>
      <c r="BE48" s="126" t="str">
        <f t="shared" si="63"/>
        <v>AY 2013-14</v>
      </c>
      <c r="BF48" s="129" t="str">
        <f t="shared" si="36"/>
        <v>AY 2011-12</v>
      </c>
    </row>
    <row r="49" spans="1:58" s="23" customFormat="1" x14ac:dyDescent="0.25">
      <c r="A49" s="109">
        <f t="shared" si="37"/>
        <v>46</v>
      </c>
      <c r="B49" s="107" t="s">
        <v>9</v>
      </c>
      <c r="C49" s="48" t="s">
        <v>60</v>
      </c>
      <c r="D49" s="50" t="s">
        <v>25</v>
      </c>
      <c r="E49" s="25" t="str">
        <f t="shared" si="26"/>
        <v>AIOP</v>
      </c>
      <c r="F49" s="25" t="str">
        <f t="shared" si="27"/>
        <v>P</v>
      </c>
      <c r="G49" s="49">
        <v>5</v>
      </c>
      <c r="H49" s="49">
        <v>2</v>
      </c>
      <c r="I49" s="128">
        <v>2011</v>
      </c>
      <c r="J49" s="67">
        <f t="shared" si="28"/>
        <v>40579</v>
      </c>
      <c r="K49" s="49">
        <v>18</v>
      </c>
      <c r="L49" s="49">
        <v>4</v>
      </c>
      <c r="M49" s="128">
        <v>2011</v>
      </c>
      <c r="N49" s="26">
        <f t="shared" si="29"/>
        <v>40651</v>
      </c>
      <c r="O49" s="26">
        <f t="shared" si="30"/>
        <v>40602</v>
      </c>
      <c r="P49" s="27">
        <f t="shared" si="38"/>
        <v>7</v>
      </c>
      <c r="Q49" s="67">
        <f t="shared" si="31"/>
        <v>40609</v>
      </c>
      <c r="R49" s="29">
        <f t="shared" si="39"/>
        <v>74</v>
      </c>
      <c r="S49" s="28">
        <v>10</v>
      </c>
      <c r="T49" s="28">
        <v>30</v>
      </c>
      <c r="U49" s="28">
        <v>2</v>
      </c>
      <c r="V49" s="28">
        <f t="shared" si="40"/>
        <v>2</v>
      </c>
      <c r="W49" s="28">
        <f t="shared" si="41"/>
        <v>1</v>
      </c>
      <c r="X49" s="28">
        <v>10</v>
      </c>
      <c r="Y49" s="28">
        <v>10</v>
      </c>
      <c r="Z49" s="28">
        <v>2</v>
      </c>
      <c r="AA49" s="28">
        <v>10</v>
      </c>
      <c r="AB49" s="28">
        <v>10</v>
      </c>
      <c r="AC49" s="66">
        <f t="shared" si="42"/>
        <v>10</v>
      </c>
      <c r="AD49" s="66">
        <f t="shared" si="43"/>
        <v>10</v>
      </c>
      <c r="AE49" s="104">
        <v>10000</v>
      </c>
      <c r="AF49" s="70">
        <f t="shared" si="32"/>
        <v>1000</v>
      </c>
      <c r="AG49" s="68">
        <f t="shared" si="33"/>
        <v>3</v>
      </c>
      <c r="AH49" s="28">
        <f t="shared" si="34"/>
        <v>3</v>
      </c>
      <c r="AI49" s="71">
        <f t="shared" si="35"/>
        <v>45</v>
      </c>
      <c r="AJ49" s="69" t="s">
        <v>37</v>
      </c>
      <c r="AK49" s="105">
        <f>+IF(AJ49="YES",'INTEREST @ 1%'!AI50,0)</f>
        <v>0</v>
      </c>
      <c r="AL49" s="126" t="str">
        <f t="shared" si="44"/>
        <v>AY 2011-12</v>
      </c>
      <c r="AM49" s="126" t="str">
        <f t="shared" si="45"/>
        <v>AY 2011-12</v>
      </c>
      <c r="AN49" s="126" t="str">
        <f t="shared" si="46"/>
        <v>AY 2011-12</v>
      </c>
      <c r="AO49" s="126" t="str">
        <f t="shared" si="47"/>
        <v>AY 2011-12</v>
      </c>
      <c r="AP49" s="126" t="str">
        <f t="shared" si="48"/>
        <v>AY 2011-12</v>
      </c>
      <c r="AQ49" s="126" t="str">
        <f t="shared" si="49"/>
        <v>AY 2011-12</v>
      </c>
      <c r="AR49" s="126" t="str">
        <f t="shared" si="50"/>
        <v>AY 2011-12</v>
      </c>
      <c r="AS49" s="126" t="str">
        <f t="shared" si="51"/>
        <v>AY 2011-12</v>
      </c>
      <c r="AT49" s="126" t="str">
        <f t="shared" si="52"/>
        <v>AY 2011-12</v>
      </c>
      <c r="AU49" s="126" t="str">
        <f t="shared" si="53"/>
        <v>AY 2011-12</v>
      </c>
      <c r="AV49" s="126" t="str">
        <f t="shared" si="54"/>
        <v>AY 2011-12</v>
      </c>
      <c r="AW49" s="126" t="str">
        <f t="shared" si="55"/>
        <v>AY 2011-12</v>
      </c>
      <c r="AX49" s="126" t="str">
        <f t="shared" si="56"/>
        <v>AY 2011-12</v>
      </c>
      <c r="AY49" s="126" t="str">
        <f t="shared" si="57"/>
        <v>AY 2011-12</v>
      </c>
      <c r="AZ49" s="126" t="str">
        <f t="shared" si="58"/>
        <v>AY 2011-12</v>
      </c>
      <c r="BA49" s="126" t="str">
        <f t="shared" si="59"/>
        <v>AY 2011-12</v>
      </c>
      <c r="BB49" s="126" t="str">
        <f t="shared" si="60"/>
        <v>AY 2011-12</v>
      </c>
      <c r="BC49" s="126" t="str">
        <f t="shared" si="61"/>
        <v>AY 2012-13</v>
      </c>
      <c r="BD49" s="126" t="str">
        <f t="shared" si="62"/>
        <v>AY 2011-12</v>
      </c>
      <c r="BE49" s="126" t="str">
        <f t="shared" si="63"/>
        <v>AY 2013-14</v>
      </c>
      <c r="BF49" s="129" t="str">
        <f t="shared" si="36"/>
        <v>AY 2011-12</v>
      </c>
    </row>
    <row r="50" spans="1:58" s="23" customFormat="1" x14ac:dyDescent="0.25">
      <c r="A50" s="109">
        <f t="shared" si="37"/>
        <v>47</v>
      </c>
      <c r="B50" s="107" t="s">
        <v>9</v>
      </c>
      <c r="C50" s="48" t="s">
        <v>60</v>
      </c>
      <c r="D50" s="50" t="s">
        <v>25</v>
      </c>
      <c r="E50" s="25" t="str">
        <f t="shared" si="26"/>
        <v>AIOP</v>
      </c>
      <c r="F50" s="25" t="str">
        <f t="shared" si="27"/>
        <v>P</v>
      </c>
      <c r="G50" s="49">
        <v>5</v>
      </c>
      <c r="H50" s="49">
        <v>2</v>
      </c>
      <c r="I50" s="128">
        <v>2011</v>
      </c>
      <c r="J50" s="67">
        <f t="shared" si="28"/>
        <v>40579</v>
      </c>
      <c r="K50" s="49">
        <v>18</v>
      </c>
      <c r="L50" s="49">
        <v>4</v>
      </c>
      <c r="M50" s="128">
        <v>2011</v>
      </c>
      <c r="N50" s="26">
        <f t="shared" si="29"/>
        <v>40651</v>
      </c>
      <c r="O50" s="26">
        <f t="shared" si="30"/>
        <v>40602</v>
      </c>
      <c r="P50" s="27">
        <f t="shared" si="38"/>
        <v>7</v>
      </c>
      <c r="Q50" s="67">
        <f t="shared" si="31"/>
        <v>40609</v>
      </c>
      <c r="R50" s="29">
        <f t="shared" si="39"/>
        <v>74</v>
      </c>
      <c r="S50" s="28">
        <v>10</v>
      </c>
      <c r="T50" s="28">
        <v>30</v>
      </c>
      <c r="U50" s="28">
        <v>2</v>
      </c>
      <c r="V50" s="28">
        <f t="shared" si="40"/>
        <v>2</v>
      </c>
      <c r="W50" s="28">
        <f t="shared" si="41"/>
        <v>1</v>
      </c>
      <c r="X50" s="28">
        <v>10</v>
      </c>
      <c r="Y50" s="28">
        <v>10</v>
      </c>
      <c r="Z50" s="28">
        <v>2</v>
      </c>
      <c r="AA50" s="28">
        <v>10</v>
      </c>
      <c r="AB50" s="28">
        <v>10</v>
      </c>
      <c r="AC50" s="66">
        <f t="shared" si="42"/>
        <v>10</v>
      </c>
      <c r="AD50" s="66">
        <f t="shared" si="43"/>
        <v>10</v>
      </c>
      <c r="AE50" s="104">
        <v>10000</v>
      </c>
      <c r="AF50" s="70">
        <f t="shared" si="32"/>
        <v>1000</v>
      </c>
      <c r="AG50" s="68">
        <f t="shared" si="33"/>
        <v>3</v>
      </c>
      <c r="AH50" s="28">
        <f t="shared" si="34"/>
        <v>3</v>
      </c>
      <c r="AI50" s="71">
        <f t="shared" si="35"/>
        <v>45</v>
      </c>
      <c r="AJ50" s="69" t="s">
        <v>37</v>
      </c>
      <c r="AK50" s="105">
        <f>+IF(AJ50="YES",'INTEREST @ 1%'!AI51,0)</f>
        <v>0</v>
      </c>
      <c r="AL50" s="126" t="str">
        <f t="shared" si="44"/>
        <v>AY 2011-12</v>
      </c>
      <c r="AM50" s="126" t="str">
        <f t="shared" si="45"/>
        <v>AY 2011-12</v>
      </c>
      <c r="AN50" s="126" t="str">
        <f t="shared" si="46"/>
        <v>AY 2011-12</v>
      </c>
      <c r="AO50" s="126" t="str">
        <f t="shared" si="47"/>
        <v>AY 2011-12</v>
      </c>
      <c r="AP50" s="126" t="str">
        <f t="shared" si="48"/>
        <v>AY 2011-12</v>
      </c>
      <c r="AQ50" s="126" t="str">
        <f t="shared" si="49"/>
        <v>AY 2011-12</v>
      </c>
      <c r="AR50" s="126" t="str">
        <f t="shared" si="50"/>
        <v>AY 2011-12</v>
      </c>
      <c r="AS50" s="126" t="str">
        <f t="shared" si="51"/>
        <v>AY 2011-12</v>
      </c>
      <c r="AT50" s="126" t="str">
        <f t="shared" si="52"/>
        <v>AY 2011-12</v>
      </c>
      <c r="AU50" s="126" t="str">
        <f t="shared" si="53"/>
        <v>AY 2011-12</v>
      </c>
      <c r="AV50" s="126" t="str">
        <f t="shared" si="54"/>
        <v>AY 2011-12</v>
      </c>
      <c r="AW50" s="126" t="str">
        <f t="shared" si="55"/>
        <v>AY 2011-12</v>
      </c>
      <c r="AX50" s="126" t="str">
        <f t="shared" si="56"/>
        <v>AY 2011-12</v>
      </c>
      <c r="AY50" s="126" t="str">
        <f t="shared" si="57"/>
        <v>AY 2011-12</v>
      </c>
      <c r="AZ50" s="126" t="str">
        <f t="shared" si="58"/>
        <v>AY 2011-12</v>
      </c>
      <c r="BA50" s="126" t="str">
        <f t="shared" si="59"/>
        <v>AY 2011-12</v>
      </c>
      <c r="BB50" s="126" t="str">
        <f t="shared" si="60"/>
        <v>AY 2011-12</v>
      </c>
      <c r="BC50" s="126" t="str">
        <f t="shared" si="61"/>
        <v>AY 2012-13</v>
      </c>
      <c r="BD50" s="126" t="str">
        <f t="shared" si="62"/>
        <v>AY 2011-12</v>
      </c>
      <c r="BE50" s="126" t="str">
        <f t="shared" si="63"/>
        <v>AY 2013-14</v>
      </c>
      <c r="BF50" s="129" t="str">
        <f t="shared" si="36"/>
        <v>AY 2011-12</v>
      </c>
    </row>
    <row r="51" spans="1:58" s="23" customFormat="1" x14ac:dyDescent="0.25">
      <c r="A51" s="109">
        <f t="shared" si="37"/>
        <v>48</v>
      </c>
      <c r="B51" s="107" t="s">
        <v>9</v>
      </c>
      <c r="C51" s="48" t="s">
        <v>60</v>
      </c>
      <c r="D51" s="50" t="s">
        <v>25</v>
      </c>
      <c r="E51" s="25" t="str">
        <f t="shared" si="26"/>
        <v>AIOP</v>
      </c>
      <c r="F51" s="25" t="str">
        <f t="shared" si="27"/>
        <v>P</v>
      </c>
      <c r="G51" s="49">
        <v>5</v>
      </c>
      <c r="H51" s="49">
        <v>2</v>
      </c>
      <c r="I51" s="128">
        <v>2011</v>
      </c>
      <c r="J51" s="67">
        <f t="shared" si="28"/>
        <v>40579</v>
      </c>
      <c r="K51" s="49">
        <v>18</v>
      </c>
      <c r="L51" s="49">
        <v>4</v>
      </c>
      <c r="M51" s="128">
        <v>2011</v>
      </c>
      <c r="N51" s="26">
        <f t="shared" si="29"/>
        <v>40651</v>
      </c>
      <c r="O51" s="26">
        <f t="shared" si="30"/>
        <v>40602</v>
      </c>
      <c r="P51" s="27">
        <f t="shared" si="38"/>
        <v>7</v>
      </c>
      <c r="Q51" s="67">
        <f t="shared" si="31"/>
        <v>40609</v>
      </c>
      <c r="R51" s="29">
        <f t="shared" si="39"/>
        <v>74</v>
      </c>
      <c r="S51" s="28">
        <v>10</v>
      </c>
      <c r="T51" s="28">
        <v>30</v>
      </c>
      <c r="U51" s="28">
        <v>2</v>
      </c>
      <c r="V51" s="28">
        <f t="shared" si="40"/>
        <v>2</v>
      </c>
      <c r="W51" s="28">
        <f t="shared" si="41"/>
        <v>1</v>
      </c>
      <c r="X51" s="28">
        <v>10</v>
      </c>
      <c r="Y51" s="28">
        <v>10</v>
      </c>
      <c r="Z51" s="28">
        <v>2</v>
      </c>
      <c r="AA51" s="28">
        <v>10</v>
      </c>
      <c r="AB51" s="28">
        <v>10</v>
      </c>
      <c r="AC51" s="66">
        <f t="shared" si="42"/>
        <v>10</v>
      </c>
      <c r="AD51" s="66">
        <f t="shared" si="43"/>
        <v>10</v>
      </c>
      <c r="AE51" s="104">
        <v>10000</v>
      </c>
      <c r="AF51" s="70">
        <f t="shared" si="32"/>
        <v>1000</v>
      </c>
      <c r="AG51" s="68">
        <f t="shared" si="33"/>
        <v>3</v>
      </c>
      <c r="AH51" s="28">
        <f t="shared" si="34"/>
        <v>3</v>
      </c>
      <c r="AI51" s="71">
        <f t="shared" si="35"/>
        <v>45</v>
      </c>
      <c r="AJ51" s="69" t="s">
        <v>37</v>
      </c>
      <c r="AK51" s="105">
        <f>+IF(AJ51="YES",'INTEREST @ 1%'!AI52,0)</f>
        <v>0</v>
      </c>
      <c r="AL51" s="126" t="str">
        <f t="shared" si="44"/>
        <v>AY 2011-12</v>
      </c>
      <c r="AM51" s="126" t="str">
        <f t="shared" si="45"/>
        <v>AY 2011-12</v>
      </c>
      <c r="AN51" s="126" t="str">
        <f t="shared" si="46"/>
        <v>AY 2011-12</v>
      </c>
      <c r="AO51" s="126" t="str">
        <f t="shared" si="47"/>
        <v>AY 2011-12</v>
      </c>
      <c r="AP51" s="126" t="str">
        <f t="shared" si="48"/>
        <v>AY 2011-12</v>
      </c>
      <c r="AQ51" s="126" t="str">
        <f t="shared" si="49"/>
        <v>AY 2011-12</v>
      </c>
      <c r="AR51" s="126" t="str">
        <f t="shared" si="50"/>
        <v>AY 2011-12</v>
      </c>
      <c r="AS51" s="126" t="str">
        <f t="shared" si="51"/>
        <v>AY 2011-12</v>
      </c>
      <c r="AT51" s="126" t="str">
        <f t="shared" si="52"/>
        <v>AY 2011-12</v>
      </c>
      <c r="AU51" s="126" t="str">
        <f t="shared" si="53"/>
        <v>AY 2011-12</v>
      </c>
      <c r="AV51" s="126" t="str">
        <f t="shared" si="54"/>
        <v>AY 2011-12</v>
      </c>
      <c r="AW51" s="126" t="str">
        <f t="shared" si="55"/>
        <v>AY 2011-12</v>
      </c>
      <c r="AX51" s="126" t="str">
        <f t="shared" si="56"/>
        <v>AY 2011-12</v>
      </c>
      <c r="AY51" s="126" t="str">
        <f t="shared" si="57"/>
        <v>AY 2011-12</v>
      </c>
      <c r="AZ51" s="126" t="str">
        <f t="shared" si="58"/>
        <v>AY 2011-12</v>
      </c>
      <c r="BA51" s="126" t="str">
        <f t="shared" si="59"/>
        <v>AY 2011-12</v>
      </c>
      <c r="BB51" s="126" t="str">
        <f t="shared" si="60"/>
        <v>AY 2011-12</v>
      </c>
      <c r="BC51" s="126" t="str">
        <f t="shared" si="61"/>
        <v>AY 2012-13</v>
      </c>
      <c r="BD51" s="126" t="str">
        <f t="shared" si="62"/>
        <v>AY 2011-12</v>
      </c>
      <c r="BE51" s="126" t="str">
        <f t="shared" si="63"/>
        <v>AY 2013-14</v>
      </c>
      <c r="BF51" s="129" t="str">
        <f t="shared" si="36"/>
        <v>AY 2011-12</v>
      </c>
    </row>
    <row r="52" spans="1:58" s="23" customFormat="1" x14ac:dyDescent="0.25">
      <c r="A52" s="109">
        <f t="shared" si="37"/>
        <v>49</v>
      </c>
      <c r="B52" s="107" t="s">
        <v>9</v>
      </c>
      <c r="C52" s="48" t="s">
        <v>60</v>
      </c>
      <c r="D52" s="50" t="s">
        <v>25</v>
      </c>
      <c r="E52" s="25" t="str">
        <f t="shared" si="26"/>
        <v>AIOP</v>
      </c>
      <c r="F52" s="25" t="str">
        <f t="shared" si="27"/>
        <v>P</v>
      </c>
      <c r="G52" s="49">
        <v>5</v>
      </c>
      <c r="H52" s="49">
        <v>2</v>
      </c>
      <c r="I52" s="128">
        <v>2011</v>
      </c>
      <c r="J52" s="67">
        <f t="shared" si="28"/>
        <v>40579</v>
      </c>
      <c r="K52" s="49">
        <v>18</v>
      </c>
      <c r="L52" s="49">
        <v>4</v>
      </c>
      <c r="M52" s="128">
        <v>2011</v>
      </c>
      <c r="N52" s="26">
        <f t="shared" si="29"/>
        <v>40651</v>
      </c>
      <c r="O52" s="26">
        <f t="shared" si="30"/>
        <v>40602</v>
      </c>
      <c r="P52" s="27">
        <f t="shared" si="38"/>
        <v>7</v>
      </c>
      <c r="Q52" s="67">
        <f t="shared" si="31"/>
        <v>40609</v>
      </c>
      <c r="R52" s="29">
        <f t="shared" si="39"/>
        <v>74</v>
      </c>
      <c r="S52" s="28">
        <v>10</v>
      </c>
      <c r="T52" s="28">
        <v>30</v>
      </c>
      <c r="U52" s="28">
        <v>2</v>
      </c>
      <c r="V52" s="28">
        <f t="shared" si="40"/>
        <v>2</v>
      </c>
      <c r="W52" s="28">
        <f t="shared" si="41"/>
        <v>1</v>
      </c>
      <c r="X52" s="28">
        <v>10</v>
      </c>
      <c r="Y52" s="28">
        <v>10</v>
      </c>
      <c r="Z52" s="28">
        <v>2</v>
      </c>
      <c r="AA52" s="28">
        <v>10</v>
      </c>
      <c r="AB52" s="28">
        <v>10</v>
      </c>
      <c r="AC52" s="66">
        <f t="shared" si="42"/>
        <v>10</v>
      </c>
      <c r="AD52" s="66">
        <f t="shared" si="43"/>
        <v>10</v>
      </c>
      <c r="AE52" s="104">
        <v>10000</v>
      </c>
      <c r="AF52" s="70">
        <f t="shared" si="32"/>
        <v>1000</v>
      </c>
      <c r="AG52" s="68">
        <f t="shared" si="33"/>
        <v>3</v>
      </c>
      <c r="AH52" s="28">
        <f t="shared" si="34"/>
        <v>3</v>
      </c>
      <c r="AI52" s="71">
        <f t="shared" si="35"/>
        <v>45</v>
      </c>
      <c r="AJ52" s="69" t="s">
        <v>37</v>
      </c>
      <c r="AK52" s="105">
        <f>+IF(AJ52="YES",'INTEREST @ 1%'!AI53,0)</f>
        <v>0</v>
      </c>
      <c r="AL52" s="126" t="str">
        <f t="shared" si="44"/>
        <v>AY 2011-12</v>
      </c>
      <c r="AM52" s="126" t="str">
        <f t="shared" si="45"/>
        <v>AY 2011-12</v>
      </c>
      <c r="AN52" s="126" t="str">
        <f t="shared" si="46"/>
        <v>AY 2011-12</v>
      </c>
      <c r="AO52" s="126" t="str">
        <f t="shared" si="47"/>
        <v>AY 2011-12</v>
      </c>
      <c r="AP52" s="126" t="str">
        <f t="shared" si="48"/>
        <v>AY 2011-12</v>
      </c>
      <c r="AQ52" s="126" t="str">
        <f t="shared" si="49"/>
        <v>AY 2011-12</v>
      </c>
      <c r="AR52" s="126" t="str">
        <f t="shared" si="50"/>
        <v>AY 2011-12</v>
      </c>
      <c r="AS52" s="126" t="str">
        <f t="shared" si="51"/>
        <v>AY 2011-12</v>
      </c>
      <c r="AT52" s="126" t="str">
        <f t="shared" si="52"/>
        <v>AY 2011-12</v>
      </c>
      <c r="AU52" s="126" t="str">
        <f t="shared" si="53"/>
        <v>AY 2011-12</v>
      </c>
      <c r="AV52" s="126" t="str">
        <f t="shared" si="54"/>
        <v>AY 2011-12</v>
      </c>
      <c r="AW52" s="126" t="str">
        <f t="shared" si="55"/>
        <v>AY 2011-12</v>
      </c>
      <c r="AX52" s="126" t="str">
        <f t="shared" si="56"/>
        <v>AY 2011-12</v>
      </c>
      <c r="AY52" s="126" t="str">
        <f t="shared" si="57"/>
        <v>AY 2011-12</v>
      </c>
      <c r="AZ52" s="126" t="str">
        <f t="shared" si="58"/>
        <v>AY 2011-12</v>
      </c>
      <c r="BA52" s="126" t="str">
        <f t="shared" si="59"/>
        <v>AY 2011-12</v>
      </c>
      <c r="BB52" s="126" t="str">
        <f t="shared" si="60"/>
        <v>AY 2011-12</v>
      </c>
      <c r="BC52" s="126" t="str">
        <f t="shared" si="61"/>
        <v>AY 2012-13</v>
      </c>
      <c r="BD52" s="126" t="str">
        <f t="shared" si="62"/>
        <v>AY 2011-12</v>
      </c>
      <c r="BE52" s="126" t="str">
        <f t="shared" si="63"/>
        <v>AY 2013-14</v>
      </c>
      <c r="BF52" s="129" t="str">
        <f t="shared" si="36"/>
        <v>AY 2011-12</v>
      </c>
    </row>
    <row r="53" spans="1:58" s="23" customFormat="1" x14ac:dyDescent="0.25">
      <c r="A53" s="109">
        <f t="shared" si="37"/>
        <v>50</v>
      </c>
      <c r="B53" s="107" t="s">
        <v>9</v>
      </c>
      <c r="C53" s="48" t="s">
        <v>60</v>
      </c>
      <c r="D53" s="50" t="s">
        <v>25</v>
      </c>
      <c r="E53" s="25" t="str">
        <f t="shared" si="26"/>
        <v>AIOP</v>
      </c>
      <c r="F53" s="25" t="str">
        <f t="shared" si="27"/>
        <v>P</v>
      </c>
      <c r="G53" s="49">
        <v>5</v>
      </c>
      <c r="H53" s="49">
        <v>2</v>
      </c>
      <c r="I53" s="128">
        <v>2011</v>
      </c>
      <c r="J53" s="67">
        <f t="shared" si="28"/>
        <v>40579</v>
      </c>
      <c r="K53" s="49">
        <v>18</v>
      </c>
      <c r="L53" s="49">
        <v>4</v>
      </c>
      <c r="M53" s="128">
        <v>2011</v>
      </c>
      <c r="N53" s="26">
        <f t="shared" si="29"/>
        <v>40651</v>
      </c>
      <c r="O53" s="26">
        <f t="shared" si="30"/>
        <v>40602</v>
      </c>
      <c r="P53" s="27">
        <f t="shared" si="38"/>
        <v>7</v>
      </c>
      <c r="Q53" s="67">
        <f t="shared" si="31"/>
        <v>40609</v>
      </c>
      <c r="R53" s="29">
        <f t="shared" si="39"/>
        <v>74</v>
      </c>
      <c r="S53" s="28">
        <v>10</v>
      </c>
      <c r="T53" s="28">
        <v>30</v>
      </c>
      <c r="U53" s="28">
        <v>2</v>
      </c>
      <c r="V53" s="28">
        <f t="shared" si="40"/>
        <v>2</v>
      </c>
      <c r="W53" s="28">
        <f t="shared" si="41"/>
        <v>1</v>
      </c>
      <c r="X53" s="28">
        <v>10</v>
      </c>
      <c r="Y53" s="28">
        <v>10</v>
      </c>
      <c r="Z53" s="28">
        <v>2</v>
      </c>
      <c r="AA53" s="28">
        <v>10</v>
      </c>
      <c r="AB53" s="28">
        <v>10</v>
      </c>
      <c r="AC53" s="66">
        <f t="shared" si="42"/>
        <v>10</v>
      </c>
      <c r="AD53" s="66">
        <f t="shared" si="43"/>
        <v>10</v>
      </c>
      <c r="AE53" s="104">
        <v>10000</v>
      </c>
      <c r="AF53" s="70">
        <f t="shared" si="32"/>
        <v>1000</v>
      </c>
      <c r="AG53" s="68">
        <f t="shared" si="33"/>
        <v>3</v>
      </c>
      <c r="AH53" s="28">
        <f t="shared" si="34"/>
        <v>3</v>
      </c>
      <c r="AI53" s="71">
        <f t="shared" si="35"/>
        <v>45</v>
      </c>
      <c r="AJ53" s="69" t="s">
        <v>37</v>
      </c>
      <c r="AK53" s="105">
        <f>+IF(AJ53="YES",'INTEREST @ 1%'!AI54,0)</f>
        <v>0</v>
      </c>
      <c r="AL53" s="126" t="str">
        <f t="shared" si="44"/>
        <v>AY 2011-12</v>
      </c>
      <c r="AM53" s="126" t="str">
        <f t="shared" si="45"/>
        <v>AY 2011-12</v>
      </c>
      <c r="AN53" s="126" t="str">
        <f t="shared" si="46"/>
        <v>AY 2011-12</v>
      </c>
      <c r="AO53" s="126" t="str">
        <f t="shared" si="47"/>
        <v>AY 2011-12</v>
      </c>
      <c r="AP53" s="126" t="str">
        <f t="shared" si="48"/>
        <v>AY 2011-12</v>
      </c>
      <c r="AQ53" s="126" t="str">
        <f t="shared" si="49"/>
        <v>AY 2011-12</v>
      </c>
      <c r="AR53" s="126" t="str">
        <f t="shared" si="50"/>
        <v>AY 2011-12</v>
      </c>
      <c r="AS53" s="126" t="str">
        <f t="shared" si="51"/>
        <v>AY 2011-12</v>
      </c>
      <c r="AT53" s="126" t="str">
        <f t="shared" si="52"/>
        <v>AY 2011-12</v>
      </c>
      <c r="AU53" s="126" t="str">
        <f t="shared" si="53"/>
        <v>AY 2011-12</v>
      </c>
      <c r="AV53" s="126" t="str">
        <f t="shared" si="54"/>
        <v>AY 2011-12</v>
      </c>
      <c r="AW53" s="126" t="str">
        <f t="shared" si="55"/>
        <v>AY 2011-12</v>
      </c>
      <c r="AX53" s="126" t="str">
        <f t="shared" si="56"/>
        <v>AY 2011-12</v>
      </c>
      <c r="AY53" s="126" t="str">
        <f t="shared" si="57"/>
        <v>AY 2011-12</v>
      </c>
      <c r="AZ53" s="126" t="str">
        <f t="shared" si="58"/>
        <v>AY 2011-12</v>
      </c>
      <c r="BA53" s="126" t="str">
        <f t="shared" si="59"/>
        <v>AY 2011-12</v>
      </c>
      <c r="BB53" s="126" t="str">
        <f t="shared" si="60"/>
        <v>AY 2011-12</v>
      </c>
      <c r="BC53" s="126" t="str">
        <f t="shared" si="61"/>
        <v>AY 2012-13</v>
      </c>
      <c r="BD53" s="126" t="str">
        <f t="shared" si="62"/>
        <v>AY 2011-12</v>
      </c>
      <c r="BE53" s="126" t="str">
        <f t="shared" si="63"/>
        <v>AY 2013-14</v>
      </c>
      <c r="BF53" s="129" t="str">
        <f t="shared" si="36"/>
        <v>AY 2011-12</v>
      </c>
    </row>
    <row r="54" spans="1:58" s="23" customFormat="1" x14ac:dyDescent="0.25">
      <c r="A54" s="109">
        <f t="shared" si="37"/>
        <v>51</v>
      </c>
      <c r="B54" s="107" t="s">
        <v>9</v>
      </c>
      <c r="C54" s="48" t="s">
        <v>60</v>
      </c>
      <c r="D54" s="50" t="s">
        <v>25</v>
      </c>
      <c r="E54" s="25" t="str">
        <f t="shared" si="26"/>
        <v>AIOP</v>
      </c>
      <c r="F54" s="25" t="str">
        <f t="shared" si="27"/>
        <v>P</v>
      </c>
      <c r="G54" s="49">
        <v>5</v>
      </c>
      <c r="H54" s="49">
        <v>2</v>
      </c>
      <c r="I54" s="128">
        <v>2011</v>
      </c>
      <c r="J54" s="67">
        <f t="shared" si="28"/>
        <v>40579</v>
      </c>
      <c r="K54" s="49">
        <v>18</v>
      </c>
      <c r="L54" s="49">
        <v>4</v>
      </c>
      <c r="M54" s="128">
        <v>2011</v>
      </c>
      <c r="N54" s="26">
        <f t="shared" si="29"/>
        <v>40651</v>
      </c>
      <c r="O54" s="26">
        <f t="shared" si="30"/>
        <v>40602</v>
      </c>
      <c r="P54" s="27">
        <f t="shared" si="38"/>
        <v>7</v>
      </c>
      <c r="Q54" s="67">
        <f t="shared" si="31"/>
        <v>40609</v>
      </c>
      <c r="R54" s="29">
        <f t="shared" si="39"/>
        <v>74</v>
      </c>
      <c r="S54" s="28">
        <v>10</v>
      </c>
      <c r="T54" s="28">
        <v>30</v>
      </c>
      <c r="U54" s="28">
        <v>2</v>
      </c>
      <c r="V54" s="28">
        <f t="shared" si="40"/>
        <v>2</v>
      </c>
      <c r="W54" s="28">
        <f t="shared" si="41"/>
        <v>1</v>
      </c>
      <c r="X54" s="28">
        <v>10</v>
      </c>
      <c r="Y54" s="28">
        <v>10</v>
      </c>
      <c r="Z54" s="28">
        <v>2</v>
      </c>
      <c r="AA54" s="28">
        <v>10</v>
      </c>
      <c r="AB54" s="28">
        <v>10</v>
      </c>
      <c r="AC54" s="66">
        <f t="shared" si="42"/>
        <v>10</v>
      </c>
      <c r="AD54" s="66">
        <f t="shared" si="43"/>
        <v>10</v>
      </c>
      <c r="AE54" s="104">
        <v>10000</v>
      </c>
      <c r="AF54" s="70">
        <f t="shared" si="32"/>
        <v>1000</v>
      </c>
      <c r="AG54" s="68">
        <f t="shared" si="33"/>
        <v>3</v>
      </c>
      <c r="AH54" s="28">
        <f t="shared" si="34"/>
        <v>3</v>
      </c>
      <c r="AI54" s="71">
        <f t="shared" si="35"/>
        <v>45</v>
      </c>
      <c r="AJ54" s="69" t="s">
        <v>37</v>
      </c>
      <c r="AK54" s="105">
        <f>+IF(AJ54="YES",'INTEREST @ 1%'!AI55,0)</f>
        <v>0</v>
      </c>
      <c r="AL54" s="126" t="str">
        <f t="shared" si="44"/>
        <v>AY 2011-12</v>
      </c>
      <c r="AM54" s="126" t="str">
        <f t="shared" si="45"/>
        <v>AY 2011-12</v>
      </c>
      <c r="AN54" s="126" t="str">
        <f t="shared" si="46"/>
        <v>AY 2011-12</v>
      </c>
      <c r="AO54" s="126" t="str">
        <f t="shared" si="47"/>
        <v>AY 2011-12</v>
      </c>
      <c r="AP54" s="126" t="str">
        <f t="shared" si="48"/>
        <v>AY 2011-12</v>
      </c>
      <c r="AQ54" s="126" t="str">
        <f t="shared" si="49"/>
        <v>AY 2011-12</v>
      </c>
      <c r="AR54" s="126" t="str">
        <f t="shared" si="50"/>
        <v>AY 2011-12</v>
      </c>
      <c r="AS54" s="126" t="str">
        <f t="shared" si="51"/>
        <v>AY 2011-12</v>
      </c>
      <c r="AT54" s="126" t="str">
        <f t="shared" si="52"/>
        <v>AY 2011-12</v>
      </c>
      <c r="AU54" s="126" t="str">
        <f t="shared" si="53"/>
        <v>AY 2011-12</v>
      </c>
      <c r="AV54" s="126" t="str">
        <f t="shared" si="54"/>
        <v>AY 2011-12</v>
      </c>
      <c r="AW54" s="126" t="str">
        <f t="shared" si="55"/>
        <v>AY 2011-12</v>
      </c>
      <c r="AX54" s="126" t="str">
        <f t="shared" si="56"/>
        <v>AY 2011-12</v>
      </c>
      <c r="AY54" s="126" t="str">
        <f t="shared" si="57"/>
        <v>AY 2011-12</v>
      </c>
      <c r="AZ54" s="126" t="str">
        <f t="shared" si="58"/>
        <v>AY 2011-12</v>
      </c>
      <c r="BA54" s="126" t="str">
        <f t="shared" si="59"/>
        <v>AY 2011-12</v>
      </c>
      <c r="BB54" s="126" t="str">
        <f t="shared" si="60"/>
        <v>AY 2011-12</v>
      </c>
      <c r="BC54" s="126" t="str">
        <f t="shared" si="61"/>
        <v>AY 2012-13</v>
      </c>
      <c r="BD54" s="126" t="str">
        <f t="shared" si="62"/>
        <v>AY 2011-12</v>
      </c>
      <c r="BE54" s="126" t="str">
        <f t="shared" si="63"/>
        <v>AY 2013-14</v>
      </c>
      <c r="BF54" s="129" t="str">
        <f t="shared" si="36"/>
        <v>AY 2011-12</v>
      </c>
    </row>
    <row r="55" spans="1:58" s="23" customFormat="1" x14ac:dyDescent="0.25">
      <c r="A55" s="109">
        <f t="shared" si="37"/>
        <v>52</v>
      </c>
      <c r="B55" s="107" t="s">
        <v>9</v>
      </c>
      <c r="C55" s="48" t="s">
        <v>60</v>
      </c>
      <c r="D55" s="50" t="s">
        <v>25</v>
      </c>
      <c r="E55" s="25" t="str">
        <f t="shared" si="26"/>
        <v>AIOP</v>
      </c>
      <c r="F55" s="25" t="str">
        <f t="shared" si="27"/>
        <v>P</v>
      </c>
      <c r="G55" s="49">
        <v>5</v>
      </c>
      <c r="H55" s="49">
        <v>2</v>
      </c>
      <c r="I55" s="128">
        <v>2011</v>
      </c>
      <c r="J55" s="67">
        <f t="shared" si="28"/>
        <v>40579</v>
      </c>
      <c r="K55" s="49">
        <v>18</v>
      </c>
      <c r="L55" s="49">
        <v>4</v>
      </c>
      <c r="M55" s="128">
        <v>2011</v>
      </c>
      <c r="N55" s="26">
        <f t="shared" si="29"/>
        <v>40651</v>
      </c>
      <c r="O55" s="26">
        <f t="shared" si="30"/>
        <v>40602</v>
      </c>
      <c r="P55" s="27">
        <f t="shared" si="38"/>
        <v>7</v>
      </c>
      <c r="Q55" s="67">
        <f t="shared" si="31"/>
        <v>40609</v>
      </c>
      <c r="R55" s="29">
        <f t="shared" si="39"/>
        <v>74</v>
      </c>
      <c r="S55" s="28">
        <v>10</v>
      </c>
      <c r="T55" s="28">
        <v>30</v>
      </c>
      <c r="U55" s="28">
        <v>2</v>
      </c>
      <c r="V55" s="28">
        <f t="shared" si="40"/>
        <v>2</v>
      </c>
      <c r="W55" s="28">
        <f t="shared" si="41"/>
        <v>1</v>
      </c>
      <c r="X55" s="28">
        <v>10</v>
      </c>
      <c r="Y55" s="28">
        <v>10</v>
      </c>
      <c r="Z55" s="28">
        <v>2</v>
      </c>
      <c r="AA55" s="28">
        <v>10</v>
      </c>
      <c r="AB55" s="28">
        <v>10</v>
      </c>
      <c r="AC55" s="66">
        <f t="shared" si="42"/>
        <v>10</v>
      </c>
      <c r="AD55" s="66">
        <f t="shared" si="43"/>
        <v>10</v>
      </c>
      <c r="AE55" s="104">
        <v>10000</v>
      </c>
      <c r="AF55" s="70">
        <f t="shared" si="32"/>
        <v>1000</v>
      </c>
      <c r="AG55" s="68">
        <f t="shared" si="33"/>
        <v>3</v>
      </c>
      <c r="AH55" s="28">
        <f t="shared" si="34"/>
        <v>3</v>
      </c>
      <c r="AI55" s="71">
        <f t="shared" si="35"/>
        <v>45</v>
      </c>
      <c r="AJ55" s="69" t="s">
        <v>37</v>
      </c>
      <c r="AK55" s="105">
        <f>+IF(AJ55="YES",'INTEREST @ 1%'!AI56,0)</f>
        <v>0</v>
      </c>
      <c r="AL55" s="126" t="str">
        <f t="shared" si="44"/>
        <v>AY 2011-12</v>
      </c>
      <c r="AM55" s="126" t="str">
        <f t="shared" si="45"/>
        <v>AY 2011-12</v>
      </c>
      <c r="AN55" s="126" t="str">
        <f t="shared" si="46"/>
        <v>AY 2011-12</v>
      </c>
      <c r="AO55" s="126" t="str">
        <f t="shared" si="47"/>
        <v>AY 2011-12</v>
      </c>
      <c r="AP55" s="126" t="str">
        <f t="shared" si="48"/>
        <v>AY 2011-12</v>
      </c>
      <c r="AQ55" s="126" t="str">
        <f t="shared" si="49"/>
        <v>AY 2011-12</v>
      </c>
      <c r="AR55" s="126" t="str">
        <f t="shared" si="50"/>
        <v>AY 2011-12</v>
      </c>
      <c r="AS55" s="126" t="str">
        <f t="shared" si="51"/>
        <v>AY 2011-12</v>
      </c>
      <c r="AT55" s="126" t="str">
        <f t="shared" si="52"/>
        <v>AY 2011-12</v>
      </c>
      <c r="AU55" s="126" t="str">
        <f t="shared" si="53"/>
        <v>AY 2011-12</v>
      </c>
      <c r="AV55" s="126" t="str">
        <f t="shared" si="54"/>
        <v>AY 2011-12</v>
      </c>
      <c r="AW55" s="126" t="str">
        <f t="shared" si="55"/>
        <v>AY 2011-12</v>
      </c>
      <c r="AX55" s="126" t="str">
        <f t="shared" si="56"/>
        <v>AY 2011-12</v>
      </c>
      <c r="AY55" s="126" t="str">
        <f t="shared" si="57"/>
        <v>AY 2011-12</v>
      </c>
      <c r="AZ55" s="126" t="str">
        <f t="shared" si="58"/>
        <v>AY 2011-12</v>
      </c>
      <c r="BA55" s="126" t="str">
        <f t="shared" si="59"/>
        <v>AY 2011-12</v>
      </c>
      <c r="BB55" s="126" t="str">
        <f t="shared" si="60"/>
        <v>AY 2011-12</v>
      </c>
      <c r="BC55" s="126" t="str">
        <f t="shared" si="61"/>
        <v>AY 2012-13</v>
      </c>
      <c r="BD55" s="126" t="str">
        <f t="shared" si="62"/>
        <v>AY 2011-12</v>
      </c>
      <c r="BE55" s="126" t="str">
        <f t="shared" si="63"/>
        <v>AY 2013-14</v>
      </c>
      <c r="BF55" s="129" t="str">
        <f t="shared" si="36"/>
        <v>AY 2011-12</v>
      </c>
    </row>
    <row r="56" spans="1:58" s="23" customFormat="1" x14ac:dyDescent="0.25">
      <c r="A56" s="109">
        <f t="shared" si="37"/>
        <v>53</v>
      </c>
      <c r="B56" s="107" t="s">
        <v>9</v>
      </c>
      <c r="C56" s="48" t="s">
        <v>60</v>
      </c>
      <c r="D56" s="50" t="s">
        <v>25</v>
      </c>
      <c r="E56" s="25" t="str">
        <f t="shared" si="26"/>
        <v>AIOP</v>
      </c>
      <c r="F56" s="25" t="str">
        <f t="shared" si="27"/>
        <v>P</v>
      </c>
      <c r="G56" s="49">
        <v>5</v>
      </c>
      <c r="H56" s="49">
        <v>2</v>
      </c>
      <c r="I56" s="128">
        <v>2011</v>
      </c>
      <c r="J56" s="67">
        <f t="shared" si="28"/>
        <v>40579</v>
      </c>
      <c r="K56" s="49">
        <v>18</v>
      </c>
      <c r="L56" s="49">
        <v>4</v>
      </c>
      <c r="M56" s="128">
        <v>2011</v>
      </c>
      <c r="N56" s="26">
        <f t="shared" si="29"/>
        <v>40651</v>
      </c>
      <c r="O56" s="26">
        <f t="shared" si="30"/>
        <v>40602</v>
      </c>
      <c r="P56" s="27">
        <f t="shared" si="38"/>
        <v>7</v>
      </c>
      <c r="Q56" s="67">
        <f t="shared" si="31"/>
        <v>40609</v>
      </c>
      <c r="R56" s="29">
        <f t="shared" si="39"/>
        <v>74</v>
      </c>
      <c r="S56" s="28">
        <v>10</v>
      </c>
      <c r="T56" s="28">
        <v>30</v>
      </c>
      <c r="U56" s="28">
        <v>2</v>
      </c>
      <c r="V56" s="28">
        <f t="shared" si="40"/>
        <v>2</v>
      </c>
      <c r="W56" s="28">
        <f t="shared" si="41"/>
        <v>1</v>
      </c>
      <c r="X56" s="28">
        <v>10</v>
      </c>
      <c r="Y56" s="28">
        <v>10</v>
      </c>
      <c r="Z56" s="28">
        <v>2</v>
      </c>
      <c r="AA56" s="28">
        <v>10</v>
      </c>
      <c r="AB56" s="28">
        <v>10</v>
      </c>
      <c r="AC56" s="66">
        <f t="shared" si="42"/>
        <v>10</v>
      </c>
      <c r="AD56" s="66">
        <f t="shared" si="43"/>
        <v>10</v>
      </c>
      <c r="AE56" s="104">
        <v>10000</v>
      </c>
      <c r="AF56" s="70">
        <f t="shared" si="32"/>
        <v>1000</v>
      </c>
      <c r="AG56" s="68">
        <f t="shared" si="33"/>
        <v>3</v>
      </c>
      <c r="AH56" s="28">
        <f t="shared" si="34"/>
        <v>3</v>
      </c>
      <c r="AI56" s="71">
        <f t="shared" si="35"/>
        <v>45</v>
      </c>
      <c r="AJ56" s="69" t="s">
        <v>37</v>
      </c>
      <c r="AK56" s="105">
        <f>+IF(AJ56="YES",'INTEREST @ 1%'!AI57,0)</f>
        <v>0</v>
      </c>
      <c r="AL56" s="126" t="str">
        <f t="shared" si="44"/>
        <v>AY 2011-12</v>
      </c>
      <c r="AM56" s="126" t="str">
        <f t="shared" si="45"/>
        <v>AY 2011-12</v>
      </c>
      <c r="AN56" s="126" t="str">
        <f t="shared" si="46"/>
        <v>AY 2011-12</v>
      </c>
      <c r="AO56" s="126" t="str">
        <f t="shared" si="47"/>
        <v>AY 2011-12</v>
      </c>
      <c r="AP56" s="126" t="str">
        <f t="shared" si="48"/>
        <v>AY 2011-12</v>
      </c>
      <c r="AQ56" s="126" t="str">
        <f t="shared" si="49"/>
        <v>AY 2011-12</v>
      </c>
      <c r="AR56" s="126" t="str">
        <f t="shared" si="50"/>
        <v>AY 2011-12</v>
      </c>
      <c r="AS56" s="126" t="str">
        <f t="shared" si="51"/>
        <v>AY 2011-12</v>
      </c>
      <c r="AT56" s="126" t="str">
        <f t="shared" si="52"/>
        <v>AY 2011-12</v>
      </c>
      <c r="AU56" s="126" t="str">
        <f t="shared" si="53"/>
        <v>AY 2011-12</v>
      </c>
      <c r="AV56" s="126" t="str">
        <f t="shared" si="54"/>
        <v>AY 2011-12</v>
      </c>
      <c r="AW56" s="126" t="str">
        <f t="shared" si="55"/>
        <v>AY 2011-12</v>
      </c>
      <c r="AX56" s="126" t="str">
        <f t="shared" si="56"/>
        <v>AY 2011-12</v>
      </c>
      <c r="AY56" s="126" t="str">
        <f t="shared" si="57"/>
        <v>AY 2011-12</v>
      </c>
      <c r="AZ56" s="126" t="str">
        <f t="shared" si="58"/>
        <v>AY 2011-12</v>
      </c>
      <c r="BA56" s="126" t="str">
        <f t="shared" si="59"/>
        <v>AY 2011-12</v>
      </c>
      <c r="BB56" s="126" t="str">
        <f t="shared" si="60"/>
        <v>AY 2011-12</v>
      </c>
      <c r="BC56" s="126" t="str">
        <f t="shared" si="61"/>
        <v>AY 2012-13</v>
      </c>
      <c r="BD56" s="126" t="str">
        <f t="shared" si="62"/>
        <v>AY 2011-12</v>
      </c>
      <c r="BE56" s="126" t="str">
        <f t="shared" si="63"/>
        <v>AY 2013-14</v>
      </c>
      <c r="BF56" s="129" t="str">
        <f t="shared" si="36"/>
        <v>AY 2011-12</v>
      </c>
    </row>
    <row r="57" spans="1:58" s="23" customFormat="1" x14ac:dyDescent="0.25">
      <c r="A57" s="109">
        <f t="shared" si="37"/>
        <v>54</v>
      </c>
      <c r="B57" s="107" t="s">
        <v>9</v>
      </c>
      <c r="C57" s="48" t="s">
        <v>60</v>
      </c>
      <c r="D57" s="50" t="s">
        <v>25</v>
      </c>
      <c r="E57" s="25" t="str">
        <f t="shared" si="26"/>
        <v>AIOP</v>
      </c>
      <c r="F57" s="25" t="str">
        <f t="shared" si="27"/>
        <v>P</v>
      </c>
      <c r="G57" s="49">
        <v>5</v>
      </c>
      <c r="H57" s="49">
        <v>2</v>
      </c>
      <c r="I57" s="128">
        <v>2011</v>
      </c>
      <c r="J57" s="67">
        <f t="shared" si="28"/>
        <v>40579</v>
      </c>
      <c r="K57" s="49">
        <v>18</v>
      </c>
      <c r="L57" s="49">
        <v>4</v>
      </c>
      <c r="M57" s="128">
        <v>2011</v>
      </c>
      <c r="N57" s="26">
        <f t="shared" si="29"/>
        <v>40651</v>
      </c>
      <c r="O57" s="26">
        <f t="shared" si="30"/>
        <v>40602</v>
      </c>
      <c r="P57" s="27">
        <f t="shared" si="38"/>
        <v>7</v>
      </c>
      <c r="Q57" s="67">
        <f t="shared" si="31"/>
        <v>40609</v>
      </c>
      <c r="R57" s="29">
        <f t="shared" si="39"/>
        <v>74</v>
      </c>
      <c r="S57" s="28">
        <v>10</v>
      </c>
      <c r="T57" s="28">
        <v>30</v>
      </c>
      <c r="U57" s="28">
        <v>2</v>
      </c>
      <c r="V57" s="28">
        <f t="shared" si="40"/>
        <v>2</v>
      </c>
      <c r="W57" s="28">
        <f t="shared" si="41"/>
        <v>1</v>
      </c>
      <c r="X57" s="28">
        <v>10</v>
      </c>
      <c r="Y57" s="28">
        <v>10</v>
      </c>
      <c r="Z57" s="28">
        <v>2</v>
      </c>
      <c r="AA57" s="28">
        <v>10</v>
      </c>
      <c r="AB57" s="28">
        <v>10</v>
      </c>
      <c r="AC57" s="66">
        <f t="shared" si="42"/>
        <v>10</v>
      </c>
      <c r="AD57" s="66">
        <f t="shared" si="43"/>
        <v>10</v>
      </c>
      <c r="AE57" s="104">
        <v>10000</v>
      </c>
      <c r="AF57" s="70">
        <f t="shared" si="32"/>
        <v>1000</v>
      </c>
      <c r="AG57" s="68">
        <f t="shared" si="33"/>
        <v>3</v>
      </c>
      <c r="AH57" s="28">
        <f t="shared" si="34"/>
        <v>3</v>
      </c>
      <c r="AI57" s="71">
        <f t="shared" si="35"/>
        <v>45</v>
      </c>
      <c r="AJ57" s="69" t="s">
        <v>37</v>
      </c>
      <c r="AK57" s="105">
        <f>+IF(AJ57="YES",'INTEREST @ 1%'!AI58,0)</f>
        <v>0</v>
      </c>
      <c r="AL57" s="126" t="str">
        <f t="shared" si="44"/>
        <v>AY 2011-12</v>
      </c>
      <c r="AM57" s="126" t="str">
        <f t="shared" si="45"/>
        <v>AY 2011-12</v>
      </c>
      <c r="AN57" s="126" t="str">
        <f t="shared" si="46"/>
        <v>AY 2011-12</v>
      </c>
      <c r="AO57" s="126" t="str">
        <f t="shared" si="47"/>
        <v>AY 2011-12</v>
      </c>
      <c r="AP57" s="126" t="str">
        <f t="shared" si="48"/>
        <v>AY 2011-12</v>
      </c>
      <c r="AQ57" s="126" t="str">
        <f t="shared" si="49"/>
        <v>AY 2011-12</v>
      </c>
      <c r="AR57" s="126" t="str">
        <f t="shared" si="50"/>
        <v>AY 2011-12</v>
      </c>
      <c r="AS57" s="126" t="str">
        <f t="shared" si="51"/>
        <v>AY 2011-12</v>
      </c>
      <c r="AT57" s="126" t="str">
        <f t="shared" si="52"/>
        <v>AY 2011-12</v>
      </c>
      <c r="AU57" s="126" t="str">
        <f t="shared" si="53"/>
        <v>AY 2011-12</v>
      </c>
      <c r="AV57" s="126" t="str">
        <f t="shared" si="54"/>
        <v>AY 2011-12</v>
      </c>
      <c r="AW57" s="126" t="str">
        <f t="shared" si="55"/>
        <v>AY 2011-12</v>
      </c>
      <c r="AX57" s="126" t="str">
        <f t="shared" si="56"/>
        <v>AY 2011-12</v>
      </c>
      <c r="AY57" s="126" t="str">
        <f t="shared" si="57"/>
        <v>AY 2011-12</v>
      </c>
      <c r="AZ57" s="126" t="str">
        <f t="shared" si="58"/>
        <v>AY 2011-12</v>
      </c>
      <c r="BA57" s="126" t="str">
        <f t="shared" si="59"/>
        <v>AY 2011-12</v>
      </c>
      <c r="BB57" s="126" t="str">
        <f t="shared" si="60"/>
        <v>AY 2011-12</v>
      </c>
      <c r="BC57" s="126" t="str">
        <f t="shared" si="61"/>
        <v>AY 2012-13</v>
      </c>
      <c r="BD57" s="126" t="str">
        <f t="shared" si="62"/>
        <v>AY 2011-12</v>
      </c>
      <c r="BE57" s="126" t="str">
        <f t="shared" si="63"/>
        <v>AY 2013-14</v>
      </c>
      <c r="BF57" s="129" t="str">
        <f t="shared" si="36"/>
        <v>AY 2011-12</v>
      </c>
    </row>
    <row r="58" spans="1:58" s="23" customFormat="1" x14ac:dyDescent="0.25">
      <c r="A58" s="109">
        <f t="shared" si="37"/>
        <v>55</v>
      </c>
      <c r="B58" s="107" t="s">
        <v>9</v>
      </c>
      <c r="C58" s="48" t="s">
        <v>60</v>
      </c>
      <c r="D58" s="50" t="s">
        <v>25</v>
      </c>
      <c r="E58" s="25" t="str">
        <f t="shared" si="26"/>
        <v>AIOP</v>
      </c>
      <c r="F58" s="25" t="str">
        <f t="shared" si="27"/>
        <v>P</v>
      </c>
      <c r="G58" s="49">
        <v>5</v>
      </c>
      <c r="H58" s="49">
        <v>2</v>
      </c>
      <c r="I58" s="128">
        <v>2011</v>
      </c>
      <c r="J58" s="67">
        <f t="shared" si="28"/>
        <v>40579</v>
      </c>
      <c r="K58" s="49">
        <v>18</v>
      </c>
      <c r="L58" s="49">
        <v>4</v>
      </c>
      <c r="M58" s="128">
        <v>2011</v>
      </c>
      <c r="N58" s="26">
        <f t="shared" si="29"/>
        <v>40651</v>
      </c>
      <c r="O58" s="26">
        <f t="shared" si="30"/>
        <v>40602</v>
      </c>
      <c r="P58" s="27">
        <f t="shared" si="38"/>
        <v>7</v>
      </c>
      <c r="Q58" s="67">
        <f t="shared" si="31"/>
        <v>40609</v>
      </c>
      <c r="R58" s="29">
        <f t="shared" si="39"/>
        <v>74</v>
      </c>
      <c r="S58" s="28">
        <v>10</v>
      </c>
      <c r="T58" s="28">
        <v>30</v>
      </c>
      <c r="U58" s="28">
        <v>2</v>
      </c>
      <c r="V58" s="28">
        <f t="shared" si="40"/>
        <v>2</v>
      </c>
      <c r="W58" s="28">
        <f t="shared" si="41"/>
        <v>1</v>
      </c>
      <c r="X58" s="28">
        <v>10</v>
      </c>
      <c r="Y58" s="28">
        <v>10</v>
      </c>
      <c r="Z58" s="28">
        <v>2</v>
      </c>
      <c r="AA58" s="28">
        <v>10</v>
      </c>
      <c r="AB58" s="28">
        <v>10</v>
      </c>
      <c r="AC58" s="66">
        <f t="shared" si="42"/>
        <v>10</v>
      </c>
      <c r="AD58" s="66">
        <f t="shared" si="43"/>
        <v>10</v>
      </c>
      <c r="AE58" s="104">
        <v>10000</v>
      </c>
      <c r="AF58" s="70">
        <f t="shared" si="32"/>
        <v>1000</v>
      </c>
      <c r="AG58" s="68">
        <f t="shared" si="33"/>
        <v>3</v>
      </c>
      <c r="AH58" s="28">
        <f t="shared" si="34"/>
        <v>3</v>
      </c>
      <c r="AI58" s="71">
        <f t="shared" si="35"/>
        <v>45</v>
      </c>
      <c r="AJ58" s="69" t="s">
        <v>37</v>
      </c>
      <c r="AK58" s="105">
        <f>+IF(AJ58="YES",'INTEREST @ 1%'!AI59,0)</f>
        <v>0</v>
      </c>
      <c r="AL58" s="126" t="str">
        <f t="shared" si="44"/>
        <v>AY 2011-12</v>
      </c>
      <c r="AM58" s="126" t="str">
        <f t="shared" si="45"/>
        <v>AY 2011-12</v>
      </c>
      <c r="AN58" s="126" t="str">
        <f t="shared" si="46"/>
        <v>AY 2011-12</v>
      </c>
      <c r="AO58" s="126" t="str">
        <f t="shared" si="47"/>
        <v>AY 2011-12</v>
      </c>
      <c r="AP58" s="126" t="str">
        <f t="shared" si="48"/>
        <v>AY 2011-12</v>
      </c>
      <c r="AQ58" s="126" t="str">
        <f t="shared" si="49"/>
        <v>AY 2011-12</v>
      </c>
      <c r="AR58" s="126" t="str">
        <f t="shared" si="50"/>
        <v>AY 2011-12</v>
      </c>
      <c r="AS58" s="126" t="str">
        <f t="shared" si="51"/>
        <v>AY 2011-12</v>
      </c>
      <c r="AT58" s="126" t="str">
        <f t="shared" si="52"/>
        <v>AY 2011-12</v>
      </c>
      <c r="AU58" s="126" t="str">
        <f t="shared" si="53"/>
        <v>AY 2011-12</v>
      </c>
      <c r="AV58" s="126" t="str">
        <f t="shared" si="54"/>
        <v>AY 2011-12</v>
      </c>
      <c r="AW58" s="126" t="str">
        <f t="shared" si="55"/>
        <v>AY 2011-12</v>
      </c>
      <c r="AX58" s="126" t="str">
        <f t="shared" si="56"/>
        <v>AY 2011-12</v>
      </c>
      <c r="AY58" s="126" t="str">
        <f t="shared" si="57"/>
        <v>AY 2011-12</v>
      </c>
      <c r="AZ58" s="126" t="str">
        <f t="shared" si="58"/>
        <v>AY 2011-12</v>
      </c>
      <c r="BA58" s="126" t="str">
        <f t="shared" si="59"/>
        <v>AY 2011-12</v>
      </c>
      <c r="BB58" s="126" t="str">
        <f t="shared" si="60"/>
        <v>AY 2011-12</v>
      </c>
      <c r="BC58" s="126" t="str">
        <f t="shared" si="61"/>
        <v>AY 2012-13</v>
      </c>
      <c r="BD58" s="126" t="str">
        <f t="shared" si="62"/>
        <v>AY 2011-12</v>
      </c>
      <c r="BE58" s="126" t="str">
        <f t="shared" si="63"/>
        <v>AY 2013-14</v>
      </c>
      <c r="BF58" s="129" t="str">
        <f t="shared" si="36"/>
        <v>AY 2011-12</v>
      </c>
    </row>
    <row r="59" spans="1:58" s="23" customFormat="1" x14ac:dyDescent="0.25">
      <c r="A59" s="109">
        <f t="shared" si="37"/>
        <v>56</v>
      </c>
      <c r="B59" s="107" t="s">
        <v>9</v>
      </c>
      <c r="C59" s="48" t="s">
        <v>60</v>
      </c>
      <c r="D59" s="50" t="s">
        <v>25</v>
      </c>
      <c r="E59" s="25" t="str">
        <f t="shared" si="26"/>
        <v>AIOP</v>
      </c>
      <c r="F59" s="25" t="str">
        <f t="shared" si="27"/>
        <v>P</v>
      </c>
      <c r="G59" s="49">
        <v>5</v>
      </c>
      <c r="H59" s="49">
        <v>2</v>
      </c>
      <c r="I59" s="128">
        <v>2011</v>
      </c>
      <c r="J59" s="67">
        <f t="shared" si="28"/>
        <v>40579</v>
      </c>
      <c r="K59" s="49">
        <v>18</v>
      </c>
      <c r="L59" s="49">
        <v>4</v>
      </c>
      <c r="M59" s="128">
        <v>2011</v>
      </c>
      <c r="N59" s="26">
        <f t="shared" si="29"/>
        <v>40651</v>
      </c>
      <c r="O59" s="26">
        <f t="shared" si="30"/>
        <v>40602</v>
      </c>
      <c r="P59" s="27">
        <f t="shared" si="38"/>
        <v>7</v>
      </c>
      <c r="Q59" s="67">
        <f t="shared" si="31"/>
        <v>40609</v>
      </c>
      <c r="R59" s="29">
        <f t="shared" si="39"/>
        <v>74</v>
      </c>
      <c r="S59" s="28">
        <v>10</v>
      </c>
      <c r="T59" s="28">
        <v>30</v>
      </c>
      <c r="U59" s="28">
        <v>2</v>
      </c>
      <c r="V59" s="28">
        <f t="shared" si="40"/>
        <v>2</v>
      </c>
      <c r="W59" s="28">
        <f t="shared" si="41"/>
        <v>1</v>
      </c>
      <c r="X59" s="28">
        <v>10</v>
      </c>
      <c r="Y59" s="28">
        <v>10</v>
      </c>
      <c r="Z59" s="28">
        <v>2</v>
      </c>
      <c r="AA59" s="28">
        <v>10</v>
      </c>
      <c r="AB59" s="28">
        <v>10</v>
      </c>
      <c r="AC59" s="66">
        <f t="shared" si="42"/>
        <v>10</v>
      </c>
      <c r="AD59" s="66">
        <f t="shared" si="43"/>
        <v>10</v>
      </c>
      <c r="AE59" s="104">
        <v>10000</v>
      </c>
      <c r="AF59" s="70">
        <f t="shared" si="32"/>
        <v>1000</v>
      </c>
      <c r="AG59" s="68">
        <f t="shared" si="33"/>
        <v>3</v>
      </c>
      <c r="AH59" s="28">
        <f t="shared" si="34"/>
        <v>3</v>
      </c>
      <c r="AI59" s="71">
        <f t="shared" si="35"/>
        <v>45</v>
      </c>
      <c r="AJ59" s="69" t="s">
        <v>37</v>
      </c>
      <c r="AK59" s="105">
        <f>+IF(AJ59="YES",'INTEREST @ 1%'!AI60,0)</f>
        <v>0</v>
      </c>
      <c r="AL59" s="126" t="str">
        <f t="shared" si="44"/>
        <v>AY 2011-12</v>
      </c>
      <c r="AM59" s="126" t="str">
        <f t="shared" si="45"/>
        <v>AY 2011-12</v>
      </c>
      <c r="AN59" s="126" t="str">
        <f t="shared" si="46"/>
        <v>AY 2011-12</v>
      </c>
      <c r="AO59" s="126" t="str">
        <f t="shared" si="47"/>
        <v>AY 2011-12</v>
      </c>
      <c r="AP59" s="126" t="str">
        <f t="shared" si="48"/>
        <v>AY 2011-12</v>
      </c>
      <c r="AQ59" s="126" t="str">
        <f t="shared" si="49"/>
        <v>AY 2011-12</v>
      </c>
      <c r="AR59" s="126" t="str">
        <f t="shared" si="50"/>
        <v>AY 2011-12</v>
      </c>
      <c r="AS59" s="126" t="str">
        <f t="shared" si="51"/>
        <v>AY 2011-12</v>
      </c>
      <c r="AT59" s="126" t="str">
        <f t="shared" si="52"/>
        <v>AY 2011-12</v>
      </c>
      <c r="AU59" s="126" t="str">
        <f t="shared" si="53"/>
        <v>AY 2011-12</v>
      </c>
      <c r="AV59" s="126" t="str">
        <f t="shared" si="54"/>
        <v>AY 2011-12</v>
      </c>
      <c r="AW59" s="126" t="str">
        <f t="shared" si="55"/>
        <v>AY 2011-12</v>
      </c>
      <c r="AX59" s="126" t="str">
        <f t="shared" si="56"/>
        <v>AY 2011-12</v>
      </c>
      <c r="AY59" s="126" t="str">
        <f t="shared" si="57"/>
        <v>AY 2011-12</v>
      </c>
      <c r="AZ59" s="126" t="str">
        <f t="shared" si="58"/>
        <v>AY 2011-12</v>
      </c>
      <c r="BA59" s="126" t="str">
        <f t="shared" si="59"/>
        <v>AY 2011-12</v>
      </c>
      <c r="BB59" s="126" t="str">
        <f t="shared" si="60"/>
        <v>AY 2011-12</v>
      </c>
      <c r="BC59" s="126" t="str">
        <f t="shared" si="61"/>
        <v>AY 2012-13</v>
      </c>
      <c r="BD59" s="126" t="str">
        <f t="shared" si="62"/>
        <v>AY 2011-12</v>
      </c>
      <c r="BE59" s="126" t="str">
        <f t="shared" si="63"/>
        <v>AY 2013-14</v>
      </c>
      <c r="BF59" s="129" t="str">
        <f t="shared" si="36"/>
        <v>AY 2011-12</v>
      </c>
    </row>
    <row r="60" spans="1:58" s="23" customFormat="1" x14ac:dyDescent="0.25">
      <c r="A60" s="109">
        <f t="shared" si="37"/>
        <v>57</v>
      </c>
      <c r="B60" s="107" t="s">
        <v>9</v>
      </c>
      <c r="C60" s="48" t="s">
        <v>60</v>
      </c>
      <c r="D60" s="50" t="s">
        <v>25</v>
      </c>
      <c r="E60" s="25" t="str">
        <f t="shared" si="26"/>
        <v>AIOP</v>
      </c>
      <c r="F60" s="25" t="str">
        <f t="shared" si="27"/>
        <v>P</v>
      </c>
      <c r="G60" s="49">
        <v>5</v>
      </c>
      <c r="H60" s="49">
        <v>2</v>
      </c>
      <c r="I60" s="128">
        <v>2011</v>
      </c>
      <c r="J60" s="67">
        <f t="shared" si="28"/>
        <v>40579</v>
      </c>
      <c r="K60" s="49">
        <v>18</v>
      </c>
      <c r="L60" s="49">
        <v>4</v>
      </c>
      <c r="M60" s="128">
        <v>2011</v>
      </c>
      <c r="N60" s="26">
        <f t="shared" si="29"/>
        <v>40651</v>
      </c>
      <c r="O60" s="26">
        <f t="shared" si="30"/>
        <v>40602</v>
      </c>
      <c r="P60" s="27">
        <f t="shared" si="38"/>
        <v>7</v>
      </c>
      <c r="Q60" s="67">
        <f t="shared" si="31"/>
        <v>40609</v>
      </c>
      <c r="R60" s="29">
        <f t="shared" si="39"/>
        <v>74</v>
      </c>
      <c r="S60" s="28">
        <v>10</v>
      </c>
      <c r="T60" s="28">
        <v>30</v>
      </c>
      <c r="U60" s="28">
        <v>2</v>
      </c>
      <c r="V60" s="28">
        <f t="shared" si="40"/>
        <v>2</v>
      </c>
      <c r="W60" s="28">
        <f t="shared" si="41"/>
        <v>1</v>
      </c>
      <c r="X60" s="28">
        <v>10</v>
      </c>
      <c r="Y60" s="28">
        <v>10</v>
      </c>
      <c r="Z60" s="28">
        <v>2</v>
      </c>
      <c r="AA60" s="28">
        <v>10</v>
      </c>
      <c r="AB60" s="28">
        <v>10</v>
      </c>
      <c r="AC60" s="66">
        <f t="shared" si="42"/>
        <v>10</v>
      </c>
      <c r="AD60" s="66">
        <f t="shared" si="43"/>
        <v>10</v>
      </c>
      <c r="AE60" s="104">
        <v>10000</v>
      </c>
      <c r="AF60" s="70">
        <f t="shared" si="32"/>
        <v>1000</v>
      </c>
      <c r="AG60" s="68">
        <f t="shared" si="33"/>
        <v>3</v>
      </c>
      <c r="AH60" s="28">
        <f t="shared" si="34"/>
        <v>3</v>
      </c>
      <c r="AI60" s="71">
        <f t="shared" si="35"/>
        <v>45</v>
      </c>
      <c r="AJ60" s="69" t="s">
        <v>37</v>
      </c>
      <c r="AK60" s="105">
        <f>+IF(AJ60="YES",'INTEREST @ 1%'!AI61,0)</f>
        <v>0</v>
      </c>
      <c r="AL60" s="126" t="str">
        <f t="shared" si="44"/>
        <v>AY 2011-12</v>
      </c>
      <c r="AM60" s="126" t="str">
        <f t="shared" si="45"/>
        <v>AY 2011-12</v>
      </c>
      <c r="AN60" s="126" t="str">
        <f t="shared" si="46"/>
        <v>AY 2011-12</v>
      </c>
      <c r="AO60" s="126" t="str">
        <f t="shared" si="47"/>
        <v>AY 2011-12</v>
      </c>
      <c r="AP60" s="126" t="str">
        <f t="shared" si="48"/>
        <v>AY 2011-12</v>
      </c>
      <c r="AQ60" s="126" t="str">
        <f t="shared" si="49"/>
        <v>AY 2011-12</v>
      </c>
      <c r="AR60" s="126" t="str">
        <f t="shared" si="50"/>
        <v>AY 2011-12</v>
      </c>
      <c r="AS60" s="126" t="str">
        <f t="shared" si="51"/>
        <v>AY 2011-12</v>
      </c>
      <c r="AT60" s="126" t="str">
        <f t="shared" si="52"/>
        <v>AY 2011-12</v>
      </c>
      <c r="AU60" s="126" t="str">
        <f t="shared" si="53"/>
        <v>AY 2011-12</v>
      </c>
      <c r="AV60" s="126" t="str">
        <f t="shared" si="54"/>
        <v>AY 2011-12</v>
      </c>
      <c r="AW60" s="126" t="str">
        <f t="shared" si="55"/>
        <v>AY 2011-12</v>
      </c>
      <c r="AX60" s="126" t="str">
        <f t="shared" si="56"/>
        <v>AY 2011-12</v>
      </c>
      <c r="AY60" s="126" t="str">
        <f t="shared" si="57"/>
        <v>AY 2011-12</v>
      </c>
      <c r="AZ60" s="126" t="str">
        <f t="shared" si="58"/>
        <v>AY 2011-12</v>
      </c>
      <c r="BA60" s="126" t="str">
        <f t="shared" si="59"/>
        <v>AY 2011-12</v>
      </c>
      <c r="BB60" s="126" t="str">
        <f t="shared" si="60"/>
        <v>AY 2011-12</v>
      </c>
      <c r="BC60" s="126" t="str">
        <f t="shared" si="61"/>
        <v>AY 2012-13</v>
      </c>
      <c r="BD60" s="126" t="str">
        <f t="shared" si="62"/>
        <v>AY 2011-12</v>
      </c>
      <c r="BE60" s="126" t="str">
        <f t="shared" si="63"/>
        <v>AY 2013-14</v>
      </c>
      <c r="BF60" s="129" t="str">
        <f t="shared" si="36"/>
        <v>AY 2011-12</v>
      </c>
    </row>
    <row r="61" spans="1:58" s="23" customFormat="1" x14ac:dyDescent="0.25">
      <c r="A61" s="109">
        <f t="shared" si="37"/>
        <v>58</v>
      </c>
      <c r="B61" s="107" t="s">
        <v>9</v>
      </c>
      <c r="C61" s="48" t="s">
        <v>60</v>
      </c>
      <c r="D61" s="50" t="s">
        <v>25</v>
      </c>
      <c r="E61" s="25" t="str">
        <f t="shared" si="26"/>
        <v>AIOP</v>
      </c>
      <c r="F61" s="25" t="str">
        <f t="shared" si="27"/>
        <v>P</v>
      </c>
      <c r="G61" s="49">
        <v>5</v>
      </c>
      <c r="H61" s="49">
        <v>2</v>
      </c>
      <c r="I61" s="128">
        <v>2011</v>
      </c>
      <c r="J61" s="67">
        <f t="shared" si="28"/>
        <v>40579</v>
      </c>
      <c r="K61" s="49">
        <v>18</v>
      </c>
      <c r="L61" s="49">
        <v>4</v>
      </c>
      <c r="M61" s="128">
        <v>2011</v>
      </c>
      <c r="N61" s="26">
        <f t="shared" si="29"/>
        <v>40651</v>
      </c>
      <c r="O61" s="26">
        <f t="shared" si="30"/>
        <v>40602</v>
      </c>
      <c r="P61" s="27">
        <f t="shared" si="38"/>
        <v>7</v>
      </c>
      <c r="Q61" s="67">
        <f t="shared" si="31"/>
        <v>40609</v>
      </c>
      <c r="R61" s="29">
        <f t="shared" si="39"/>
        <v>74</v>
      </c>
      <c r="S61" s="28">
        <v>10</v>
      </c>
      <c r="T61" s="28">
        <v>30</v>
      </c>
      <c r="U61" s="28">
        <v>2</v>
      </c>
      <c r="V61" s="28">
        <f t="shared" si="40"/>
        <v>2</v>
      </c>
      <c r="W61" s="28">
        <f t="shared" si="41"/>
        <v>1</v>
      </c>
      <c r="X61" s="28">
        <v>10</v>
      </c>
      <c r="Y61" s="28">
        <v>10</v>
      </c>
      <c r="Z61" s="28">
        <v>2</v>
      </c>
      <c r="AA61" s="28">
        <v>10</v>
      </c>
      <c r="AB61" s="28">
        <v>10</v>
      </c>
      <c r="AC61" s="66">
        <f t="shared" si="42"/>
        <v>10</v>
      </c>
      <c r="AD61" s="66">
        <f t="shared" si="43"/>
        <v>10</v>
      </c>
      <c r="AE61" s="104">
        <v>10000</v>
      </c>
      <c r="AF61" s="70">
        <f t="shared" si="32"/>
        <v>1000</v>
      </c>
      <c r="AG61" s="68">
        <f t="shared" si="33"/>
        <v>3</v>
      </c>
      <c r="AH61" s="28">
        <f t="shared" si="34"/>
        <v>3</v>
      </c>
      <c r="AI61" s="71">
        <f t="shared" si="35"/>
        <v>45</v>
      </c>
      <c r="AJ61" s="69" t="s">
        <v>37</v>
      </c>
      <c r="AK61" s="105">
        <f>+IF(AJ61="YES",'INTEREST @ 1%'!AI62,0)</f>
        <v>0</v>
      </c>
      <c r="AL61" s="126" t="str">
        <f t="shared" si="44"/>
        <v>AY 2011-12</v>
      </c>
      <c r="AM61" s="126" t="str">
        <f t="shared" si="45"/>
        <v>AY 2011-12</v>
      </c>
      <c r="AN61" s="126" t="str">
        <f t="shared" si="46"/>
        <v>AY 2011-12</v>
      </c>
      <c r="AO61" s="126" t="str">
        <f t="shared" si="47"/>
        <v>AY 2011-12</v>
      </c>
      <c r="AP61" s="126" t="str">
        <f t="shared" si="48"/>
        <v>AY 2011-12</v>
      </c>
      <c r="AQ61" s="126" t="str">
        <f t="shared" si="49"/>
        <v>AY 2011-12</v>
      </c>
      <c r="AR61" s="126" t="str">
        <f t="shared" si="50"/>
        <v>AY 2011-12</v>
      </c>
      <c r="AS61" s="126" t="str">
        <f t="shared" si="51"/>
        <v>AY 2011-12</v>
      </c>
      <c r="AT61" s="126" t="str">
        <f t="shared" si="52"/>
        <v>AY 2011-12</v>
      </c>
      <c r="AU61" s="126" t="str">
        <f t="shared" si="53"/>
        <v>AY 2011-12</v>
      </c>
      <c r="AV61" s="126" t="str">
        <f t="shared" si="54"/>
        <v>AY 2011-12</v>
      </c>
      <c r="AW61" s="126" t="str">
        <f t="shared" si="55"/>
        <v>AY 2011-12</v>
      </c>
      <c r="AX61" s="126" t="str">
        <f t="shared" si="56"/>
        <v>AY 2011-12</v>
      </c>
      <c r="AY61" s="126" t="str">
        <f t="shared" si="57"/>
        <v>AY 2011-12</v>
      </c>
      <c r="AZ61" s="126" t="str">
        <f t="shared" si="58"/>
        <v>AY 2011-12</v>
      </c>
      <c r="BA61" s="126" t="str">
        <f t="shared" si="59"/>
        <v>AY 2011-12</v>
      </c>
      <c r="BB61" s="126" t="str">
        <f t="shared" si="60"/>
        <v>AY 2011-12</v>
      </c>
      <c r="BC61" s="126" t="str">
        <f t="shared" si="61"/>
        <v>AY 2012-13</v>
      </c>
      <c r="BD61" s="126" t="str">
        <f t="shared" si="62"/>
        <v>AY 2011-12</v>
      </c>
      <c r="BE61" s="126" t="str">
        <f t="shared" si="63"/>
        <v>AY 2013-14</v>
      </c>
      <c r="BF61" s="129" t="str">
        <f t="shared" si="36"/>
        <v>AY 2011-12</v>
      </c>
    </row>
    <row r="62" spans="1:58" s="23" customFormat="1" x14ac:dyDescent="0.25">
      <c r="A62" s="109">
        <f t="shared" si="37"/>
        <v>59</v>
      </c>
      <c r="B62" s="107" t="s">
        <v>9</v>
      </c>
      <c r="C62" s="48" t="s">
        <v>60</v>
      </c>
      <c r="D62" s="50" t="s">
        <v>25</v>
      </c>
      <c r="E62" s="25" t="str">
        <f t="shared" si="26"/>
        <v>AIOP</v>
      </c>
      <c r="F62" s="25" t="str">
        <f t="shared" si="27"/>
        <v>P</v>
      </c>
      <c r="G62" s="49">
        <v>5</v>
      </c>
      <c r="H62" s="49">
        <v>2</v>
      </c>
      <c r="I62" s="128">
        <v>2011</v>
      </c>
      <c r="J62" s="67">
        <f t="shared" si="28"/>
        <v>40579</v>
      </c>
      <c r="K62" s="49">
        <v>18</v>
      </c>
      <c r="L62" s="49">
        <v>4</v>
      </c>
      <c r="M62" s="128">
        <v>2011</v>
      </c>
      <c r="N62" s="26">
        <f t="shared" si="29"/>
        <v>40651</v>
      </c>
      <c r="O62" s="26">
        <f t="shared" si="30"/>
        <v>40602</v>
      </c>
      <c r="P62" s="27">
        <f t="shared" si="38"/>
        <v>7</v>
      </c>
      <c r="Q62" s="67">
        <f t="shared" si="31"/>
        <v>40609</v>
      </c>
      <c r="R62" s="29">
        <f t="shared" si="39"/>
        <v>74</v>
      </c>
      <c r="S62" s="28">
        <v>10</v>
      </c>
      <c r="T62" s="28">
        <v>30</v>
      </c>
      <c r="U62" s="28">
        <v>2</v>
      </c>
      <c r="V62" s="28">
        <f t="shared" si="40"/>
        <v>2</v>
      </c>
      <c r="W62" s="28">
        <f t="shared" si="41"/>
        <v>1</v>
      </c>
      <c r="X62" s="28">
        <v>10</v>
      </c>
      <c r="Y62" s="28">
        <v>10</v>
      </c>
      <c r="Z62" s="28">
        <v>2</v>
      </c>
      <c r="AA62" s="28">
        <v>10</v>
      </c>
      <c r="AB62" s="28">
        <v>10</v>
      </c>
      <c r="AC62" s="66">
        <f t="shared" si="42"/>
        <v>10</v>
      </c>
      <c r="AD62" s="66">
        <f t="shared" si="43"/>
        <v>10</v>
      </c>
      <c r="AE62" s="104">
        <v>10000</v>
      </c>
      <c r="AF62" s="70">
        <f t="shared" si="32"/>
        <v>1000</v>
      </c>
      <c r="AG62" s="68">
        <f t="shared" si="33"/>
        <v>3</v>
      </c>
      <c r="AH62" s="28">
        <f t="shared" si="34"/>
        <v>3</v>
      </c>
      <c r="AI62" s="71">
        <f t="shared" si="35"/>
        <v>45</v>
      </c>
      <c r="AJ62" s="69" t="s">
        <v>37</v>
      </c>
      <c r="AK62" s="105">
        <f>+IF(AJ62="YES",'INTEREST @ 1%'!AI63,0)</f>
        <v>0</v>
      </c>
      <c r="AL62" s="126" t="str">
        <f t="shared" si="44"/>
        <v>AY 2011-12</v>
      </c>
      <c r="AM62" s="126" t="str">
        <f t="shared" si="45"/>
        <v>AY 2011-12</v>
      </c>
      <c r="AN62" s="126" t="str">
        <f t="shared" si="46"/>
        <v>AY 2011-12</v>
      </c>
      <c r="AO62" s="126" t="str">
        <f t="shared" si="47"/>
        <v>AY 2011-12</v>
      </c>
      <c r="AP62" s="126" t="str">
        <f t="shared" si="48"/>
        <v>AY 2011-12</v>
      </c>
      <c r="AQ62" s="126" t="str">
        <f t="shared" si="49"/>
        <v>AY 2011-12</v>
      </c>
      <c r="AR62" s="126" t="str">
        <f t="shared" si="50"/>
        <v>AY 2011-12</v>
      </c>
      <c r="AS62" s="126" t="str">
        <f t="shared" si="51"/>
        <v>AY 2011-12</v>
      </c>
      <c r="AT62" s="126" t="str">
        <f t="shared" si="52"/>
        <v>AY 2011-12</v>
      </c>
      <c r="AU62" s="126" t="str">
        <f t="shared" si="53"/>
        <v>AY 2011-12</v>
      </c>
      <c r="AV62" s="126" t="str">
        <f t="shared" si="54"/>
        <v>AY 2011-12</v>
      </c>
      <c r="AW62" s="126" t="str">
        <f t="shared" si="55"/>
        <v>AY 2011-12</v>
      </c>
      <c r="AX62" s="126" t="str">
        <f t="shared" si="56"/>
        <v>AY 2011-12</v>
      </c>
      <c r="AY62" s="126" t="str">
        <f t="shared" si="57"/>
        <v>AY 2011-12</v>
      </c>
      <c r="AZ62" s="126" t="str">
        <f t="shared" si="58"/>
        <v>AY 2011-12</v>
      </c>
      <c r="BA62" s="126" t="str">
        <f t="shared" si="59"/>
        <v>AY 2011-12</v>
      </c>
      <c r="BB62" s="126" t="str">
        <f t="shared" si="60"/>
        <v>AY 2011-12</v>
      </c>
      <c r="BC62" s="126" t="str">
        <f t="shared" si="61"/>
        <v>AY 2012-13</v>
      </c>
      <c r="BD62" s="126" t="str">
        <f t="shared" si="62"/>
        <v>AY 2011-12</v>
      </c>
      <c r="BE62" s="126" t="str">
        <f t="shared" si="63"/>
        <v>AY 2013-14</v>
      </c>
      <c r="BF62" s="129" t="str">
        <f t="shared" si="36"/>
        <v>AY 2011-12</v>
      </c>
    </row>
    <row r="63" spans="1:58" s="23" customFormat="1" x14ac:dyDescent="0.25">
      <c r="A63" s="109">
        <f t="shared" si="37"/>
        <v>60</v>
      </c>
      <c r="B63" s="107" t="s">
        <v>9</v>
      </c>
      <c r="C63" s="48" t="s">
        <v>60</v>
      </c>
      <c r="D63" s="50" t="s">
        <v>25</v>
      </c>
      <c r="E63" s="25" t="str">
        <f t="shared" si="26"/>
        <v>AIOP</v>
      </c>
      <c r="F63" s="25" t="str">
        <f t="shared" si="27"/>
        <v>P</v>
      </c>
      <c r="G63" s="49">
        <v>5</v>
      </c>
      <c r="H63" s="49">
        <v>2</v>
      </c>
      <c r="I63" s="128">
        <v>2011</v>
      </c>
      <c r="J63" s="67">
        <f t="shared" si="28"/>
        <v>40579</v>
      </c>
      <c r="K63" s="49">
        <v>18</v>
      </c>
      <c r="L63" s="49">
        <v>4</v>
      </c>
      <c r="M63" s="128">
        <v>2011</v>
      </c>
      <c r="N63" s="26">
        <f t="shared" si="29"/>
        <v>40651</v>
      </c>
      <c r="O63" s="26">
        <f t="shared" si="30"/>
        <v>40602</v>
      </c>
      <c r="P63" s="27">
        <f t="shared" si="38"/>
        <v>7</v>
      </c>
      <c r="Q63" s="67">
        <f t="shared" si="31"/>
        <v>40609</v>
      </c>
      <c r="R63" s="29">
        <f t="shared" si="39"/>
        <v>74</v>
      </c>
      <c r="S63" s="28">
        <v>10</v>
      </c>
      <c r="T63" s="28">
        <v>30</v>
      </c>
      <c r="U63" s="28">
        <v>2</v>
      </c>
      <c r="V63" s="28">
        <f t="shared" si="40"/>
        <v>2</v>
      </c>
      <c r="W63" s="28">
        <f t="shared" si="41"/>
        <v>1</v>
      </c>
      <c r="X63" s="28">
        <v>10</v>
      </c>
      <c r="Y63" s="28">
        <v>10</v>
      </c>
      <c r="Z63" s="28">
        <v>2</v>
      </c>
      <c r="AA63" s="28">
        <v>10</v>
      </c>
      <c r="AB63" s="28">
        <v>10</v>
      </c>
      <c r="AC63" s="66">
        <f t="shared" si="42"/>
        <v>10</v>
      </c>
      <c r="AD63" s="66">
        <f t="shared" si="43"/>
        <v>10</v>
      </c>
      <c r="AE63" s="104">
        <v>10000</v>
      </c>
      <c r="AF63" s="70">
        <f t="shared" si="32"/>
        <v>1000</v>
      </c>
      <c r="AG63" s="68">
        <f t="shared" si="33"/>
        <v>3</v>
      </c>
      <c r="AH63" s="28">
        <f t="shared" si="34"/>
        <v>3</v>
      </c>
      <c r="AI63" s="71">
        <f t="shared" si="35"/>
        <v>45</v>
      </c>
      <c r="AJ63" s="69" t="s">
        <v>37</v>
      </c>
      <c r="AK63" s="105">
        <f>+IF(AJ63="YES",'INTEREST @ 1%'!AI64,0)</f>
        <v>0</v>
      </c>
      <c r="AL63" s="126" t="str">
        <f t="shared" si="44"/>
        <v>AY 2011-12</v>
      </c>
      <c r="AM63" s="126" t="str">
        <f t="shared" si="45"/>
        <v>AY 2011-12</v>
      </c>
      <c r="AN63" s="126" t="str">
        <f t="shared" si="46"/>
        <v>AY 2011-12</v>
      </c>
      <c r="AO63" s="126" t="str">
        <f t="shared" si="47"/>
        <v>AY 2011-12</v>
      </c>
      <c r="AP63" s="126" t="str">
        <f t="shared" si="48"/>
        <v>AY 2011-12</v>
      </c>
      <c r="AQ63" s="126" t="str">
        <f t="shared" si="49"/>
        <v>AY 2011-12</v>
      </c>
      <c r="AR63" s="126" t="str">
        <f t="shared" si="50"/>
        <v>AY 2011-12</v>
      </c>
      <c r="AS63" s="126" t="str">
        <f t="shared" si="51"/>
        <v>AY 2011-12</v>
      </c>
      <c r="AT63" s="126" t="str">
        <f t="shared" si="52"/>
        <v>AY 2011-12</v>
      </c>
      <c r="AU63" s="126" t="str">
        <f t="shared" si="53"/>
        <v>AY 2011-12</v>
      </c>
      <c r="AV63" s="126" t="str">
        <f t="shared" si="54"/>
        <v>AY 2011-12</v>
      </c>
      <c r="AW63" s="126" t="str">
        <f t="shared" si="55"/>
        <v>AY 2011-12</v>
      </c>
      <c r="AX63" s="126" t="str">
        <f t="shared" si="56"/>
        <v>AY 2011-12</v>
      </c>
      <c r="AY63" s="126" t="str">
        <f t="shared" si="57"/>
        <v>AY 2011-12</v>
      </c>
      <c r="AZ63" s="126" t="str">
        <f t="shared" si="58"/>
        <v>AY 2011-12</v>
      </c>
      <c r="BA63" s="126" t="str">
        <f t="shared" si="59"/>
        <v>AY 2011-12</v>
      </c>
      <c r="BB63" s="126" t="str">
        <f t="shared" si="60"/>
        <v>AY 2011-12</v>
      </c>
      <c r="BC63" s="126" t="str">
        <f t="shared" si="61"/>
        <v>AY 2012-13</v>
      </c>
      <c r="BD63" s="126" t="str">
        <f t="shared" si="62"/>
        <v>AY 2011-12</v>
      </c>
      <c r="BE63" s="126" t="str">
        <f t="shared" si="63"/>
        <v>AY 2013-14</v>
      </c>
      <c r="BF63" s="129" t="str">
        <f t="shared" si="36"/>
        <v>AY 2011-12</v>
      </c>
    </row>
    <row r="64" spans="1:58" s="23" customFormat="1" x14ac:dyDescent="0.25">
      <c r="A64" s="109">
        <f t="shared" si="37"/>
        <v>61</v>
      </c>
      <c r="B64" s="107" t="s">
        <v>9</v>
      </c>
      <c r="C64" s="48" t="s">
        <v>60</v>
      </c>
      <c r="D64" s="50" t="s">
        <v>25</v>
      </c>
      <c r="E64" s="25" t="str">
        <f t="shared" si="26"/>
        <v>AIOP</v>
      </c>
      <c r="F64" s="25" t="str">
        <f t="shared" si="27"/>
        <v>P</v>
      </c>
      <c r="G64" s="49">
        <v>5</v>
      </c>
      <c r="H64" s="49">
        <v>2</v>
      </c>
      <c r="I64" s="128">
        <v>2011</v>
      </c>
      <c r="J64" s="67">
        <f t="shared" si="28"/>
        <v>40579</v>
      </c>
      <c r="K64" s="49">
        <v>18</v>
      </c>
      <c r="L64" s="49">
        <v>4</v>
      </c>
      <c r="M64" s="128">
        <v>2011</v>
      </c>
      <c r="N64" s="26">
        <f t="shared" si="29"/>
        <v>40651</v>
      </c>
      <c r="O64" s="26">
        <f t="shared" si="30"/>
        <v>40602</v>
      </c>
      <c r="P64" s="27">
        <f t="shared" si="38"/>
        <v>7</v>
      </c>
      <c r="Q64" s="67">
        <f t="shared" si="31"/>
        <v>40609</v>
      </c>
      <c r="R64" s="29">
        <f t="shared" si="39"/>
        <v>74</v>
      </c>
      <c r="S64" s="28">
        <v>10</v>
      </c>
      <c r="T64" s="28">
        <v>30</v>
      </c>
      <c r="U64" s="28">
        <v>2</v>
      </c>
      <c r="V64" s="28">
        <f t="shared" si="40"/>
        <v>2</v>
      </c>
      <c r="W64" s="28">
        <f t="shared" si="41"/>
        <v>1</v>
      </c>
      <c r="X64" s="28">
        <v>10</v>
      </c>
      <c r="Y64" s="28">
        <v>10</v>
      </c>
      <c r="Z64" s="28">
        <v>2</v>
      </c>
      <c r="AA64" s="28">
        <v>10</v>
      </c>
      <c r="AB64" s="28">
        <v>10</v>
      </c>
      <c r="AC64" s="66">
        <f t="shared" si="42"/>
        <v>10</v>
      </c>
      <c r="AD64" s="66">
        <f t="shared" si="43"/>
        <v>10</v>
      </c>
      <c r="AE64" s="104">
        <v>10000</v>
      </c>
      <c r="AF64" s="70">
        <f t="shared" si="32"/>
        <v>1000</v>
      </c>
      <c r="AG64" s="68">
        <f t="shared" si="33"/>
        <v>3</v>
      </c>
      <c r="AH64" s="28">
        <f t="shared" si="34"/>
        <v>3</v>
      </c>
      <c r="AI64" s="71">
        <f t="shared" si="35"/>
        <v>45</v>
      </c>
      <c r="AJ64" s="69" t="s">
        <v>37</v>
      </c>
      <c r="AK64" s="105">
        <f>+IF(AJ64="YES",'INTEREST @ 1%'!AI65,0)</f>
        <v>0</v>
      </c>
      <c r="AL64" s="126" t="str">
        <f t="shared" si="44"/>
        <v>AY 2011-12</v>
      </c>
      <c r="AM64" s="126" t="str">
        <f t="shared" si="45"/>
        <v>AY 2011-12</v>
      </c>
      <c r="AN64" s="126" t="str">
        <f t="shared" si="46"/>
        <v>AY 2011-12</v>
      </c>
      <c r="AO64" s="126" t="str">
        <f t="shared" si="47"/>
        <v>AY 2011-12</v>
      </c>
      <c r="AP64" s="126" t="str">
        <f t="shared" si="48"/>
        <v>AY 2011-12</v>
      </c>
      <c r="AQ64" s="126" t="str">
        <f t="shared" si="49"/>
        <v>AY 2011-12</v>
      </c>
      <c r="AR64" s="126" t="str">
        <f t="shared" si="50"/>
        <v>AY 2011-12</v>
      </c>
      <c r="AS64" s="126" t="str">
        <f t="shared" si="51"/>
        <v>AY 2011-12</v>
      </c>
      <c r="AT64" s="126" t="str">
        <f t="shared" si="52"/>
        <v>AY 2011-12</v>
      </c>
      <c r="AU64" s="126" t="str">
        <f t="shared" si="53"/>
        <v>AY 2011-12</v>
      </c>
      <c r="AV64" s="126" t="str">
        <f t="shared" si="54"/>
        <v>AY 2011-12</v>
      </c>
      <c r="AW64" s="126" t="str">
        <f t="shared" si="55"/>
        <v>AY 2011-12</v>
      </c>
      <c r="AX64" s="126" t="str">
        <f t="shared" si="56"/>
        <v>AY 2011-12</v>
      </c>
      <c r="AY64" s="126" t="str">
        <f t="shared" si="57"/>
        <v>AY 2011-12</v>
      </c>
      <c r="AZ64" s="126" t="str">
        <f t="shared" si="58"/>
        <v>AY 2011-12</v>
      </c>
      <c r="BA64" s="126" t="str">
        <f t="shared" si="59"/>
        <v>AY 2011-12</v>
      </c>
      <c r="BB64" s="126" t="str">
        <f t="shared" si="60"/>
        <v>AY 2011-12</v>
      </c>
      <c r="BC64" s="126" t="str">
        <f t="shared" si="61"/>
        <v>AY 2012-13</v>
      </c>
      <c r="BD64" s="126" t="str">
        <f t="shared" si="62"/>
        <v>AY 2011-12</v>
      </c>
      <c r="BE64" s="126" t="str">
        <f t="shared" si="63"/>
        <v>AY 2013-14</v>
      </c>
      <c r="BF64" s="129" t="str">
        <f t="shared" si="36"/>
        <v>AY 2011-12</v>
      </c>
    </row>
    <row r="65" spans="1:58" s="23" customFormat="1" x14ac:dyDescent="0.25">
      <c r="A65" s="109">
        <f t="shared" si="37"/>
        <v>62</v>
      </c>
      <c r="B65" s="107" t="s">
        <v>9</v>
      </c>
      <c r="C65" s="48" t="s">
        <v>60</v>
      </c>
      <c r="D65" s="50" t="s">
        <v>25</v>
      </c>
      <c r="E65" s="25" t="str">
        <f t="shared" si="26"/>
        <v>AIOP</v>
      </c>
      <c r="F65" s="25" t="str">
        <f t="shared" si="27"/>
        <v>P</v>
      </c>
      <c r="G65" s="49">
        <v>5</v>
      </c>
      <c r="H65" s="49">
        <v>2</v>
      </c>
      <c r="I65" s="128">
        <v>2011</v>
      </c>
      <c r="J65" s="67">
        <f t="shared" si="28"/>
        <v>40579</v>
      </c>
      <c r="K65" s="49">
        <v>18</v>
      </c>
      <c r="L65" s="49">
        <v>4</v>
      </c>
      <c r="M65" s="128">
        <v>2011</v>
      </c>
      <c r="N65" s="26">
        <f t="shared" si="29"/>
        <v>40651</v>
      </c>
      <c r="O65" s="26">
        <f t="shared" si="30"/>
        <v>40602</v>
      </c>
      <c r="P65" s="27">
        <f t="shared" si="38"/>
        <v>7</v>
      </c>
      <c r="Q65" s="67">
        <f t="shared" si="31"/>
        <v>40609</v>
      </c>
      <c r="R65" s="29">
        <f t="shared" si="39"/>
        <v>74</v>
      </c>
      <c r="S65" s="28">
        <v>10</v>
      </c>
      <c r="T65" s="28">
        <v>30</v>
      </c>
      <c r="U65" s="28">
        <v>2</v>
      </c>
      <c r="V65" s="28">
        <f t="shared" si="40"/>
        <v>2</v>
      </c>
      <c r="W65" s="28">
        <f t="shared" si="41"/>
        <v>1</v>
      </c>
      <c r="X65" s="28">
        <v>10</v>
      </c>
      <c r="Y65" s="28">
        <v>10</v>
      </c>
      <c r="Z65" s="28">
        <v>2</v>
      </c>
      <c r="AA65" s="28">
        <v>10</v>
      </c>
      <c r="AB65" s="28">
        <v>10</v>
      </c>
      <c r="AC65" s="66">
        <f t="shared" si="42"/>
        <v>10</v>
      </c>
      <c r="AD65" s="66">
        <f t="shared" si="43"/>
        <v>10</v>
      </c>
      <c r="AE65" s="104">
        <v>10000</v>
      </c>
      <c r="AF65" s="70">
        <f t="shared" si="32"/>
        <v>1000</v>
      </c>
      <c r="AG65" s="68">
        <f t="shared" si="33"/>
        <v>3</v>
      </c>
      <c r="AH65" s="28">
        <f t="shared" si="34"/>
        <v>3</v>
      </c>
      <c r="AI65" s="71">
        <f t="shared" si="35"/>
        <v>45</v>
      </c>
      <c r="AJ65" s="69" t="s">
        <v>37</v>
      </c>
      <c r="AK65" s="105">
        <f>+IF(AJ65="YES",'INTEREST @ 1%'!AI66,0)</f>
        <v>0</v>
      </c>
      <c r="AL65" s="126" t="str">
        <f t="shared" si="44"/>
        <v>AY 2011-12</v>
      </c>
      <c r="AM65" s="126" t="str">
        <f t="shared" si="45"/>
        <v>AY 2011-12</v>
      </c>
      <c r="AN65" s="126" t="str">
        <f t="shared" si="46"/>
        <v>AY 2011-12</v>
      </c>
      <c r="AO65" s="126" t="str">
        <f t="shared" si="47"/>
        <v>AY 2011-12</v>
      </c>
      <c r="AP65" s="126" t="str">
        <f t="shared" si="48"/>
        <v>AY 2011-12</v>
      </c>
      <c r="AQ65" s="126" t="str">
        <f t="shared" si="49"/>
        <v>AY 2011-12</v>
      </c>
      <c r="AR65" s="126" t="str">
        <f t="shared" si="50"/>
        <v>AY 2011-12</v>
      </c>
      <c r="AS65" s="126" t="str">
        <f t="shared" si="51"/>
        <v>AY 2011-12</v>
      </c>
      <c r="AT65" s="126" t="str">
        <f t="shared" si="52"/>
        <v>AY 2011-12</v>
      </c>
      <c r="AU65" s="126" t="str">
        <f t="shared" si="53"/>
        <v>AY 2011-12</v>
      </c>
      <c r="AV65" s="126" t="str">
        <f t="shared" si="54"/>
        <v>AY 2011-12</v>
      </c>
      <c r="AW65" s="126" t="str">
        <f t="shared" si="55"/>
        <v>AY 2011-12</v>
      </c>
      <c r="AX65" s="126" t="str">
        <f t="shared" si="56"/>
        <v>AY 2011-12</v>
      </c>
      <c r="AY65" s="126" t="str">
        <f t="shared" si="57"/>
        <v>AY 2011-12</v>
      </c>
      <c r="AZ65" s="126" t="str">
        <f t="shared" si="58"/>
        <v>AY 2011-12</v>
      </c>
      <c r="BA65" s="126" t="str">
        <f t="shared" si="59"/>
        <v>AY 2011-12</v>
      </c>
      <c r="BB65" s="126" t="str">
        <f t="shared" si="60"/>
        <v>AY 2011-12</v>
      </c>
      <c r="BC65" s="126" t="str">
        <f t="shared" si="61"/>
        <v>AY 2012-13</v>
      </c>
      <c r="BD65" s="126" t="str">
        <f t="shared" si="62"/>
        <v>AY 2011-12</v>
      </c>
      <c r="BE65" s="126" t="str">
        <f t="shared" si="63"/>
        <v>AY 2013-14</v>
      </c>
      <c r="BF65" s="129" t="str">
        <f t="shared" si="36"/>
        <v>AY 2011-12</v>
      </c>
    </row>
    <row r="66" spans="1:58" s="23" customFormat="1" x14ac:dyDescent="0.25">
      <c r="A66" s="109">
        <f t="shared" si="37"/>
        <v>63</v>
      </c>
      <c r="B66" s="107" t="s">
        <v>9</v>
      </c>
      <c r="C66" s="48" t="s">
        <v>60</v>
      </c>
      <c r="D66" s="50" t="s">
        <v>25</v>
      </c>
      <c r="E66" s="25" t="str">
        <f t="shared" si="26"/>
        <v>AIOP</v>
      </c>
      <c r="F66" s="25" t="str">
        <f t="shared" si="27"/>
        <v>P</v>
      </c>
      <c r="G66" s="49">
        <v>5</v>
      </c>
      <c r="H66" s="49">
        <v>2</v>
      </c>
      <c r="I66" s="128">
        <v>2011</v>
      </c>
      <c r="J66" s="67">
        <f t="shared" si="28"/>
        <v>40579</v>
      </c>
      <c r="K66" s="49">
        <v>18</v>
      </c>
      <c r="L66" s="49">
        <v>4</v>
      </c>
      <c r="M66" s="128">
        <v>2011</v>
      </c>
      <c r="N66" s="26">
        <f t="shared" si="29"/>
        <v>40651</v>
      </c>
      <c r="O66" s="26">
        <f t="shared" si="30"/>
        <v>40602</v>
      </c>
      <c r="P66" s="27">
        <f t="shared" si="38"/>
        <v>7</v>
      </c>
      <c r="Q66" s="67">
        <f t="shared" si="31"/>
        <v>40609</v>
      </c>
      <c r="R66" s="29">
        <f t="shared" si="39"/>
        <v>74</v>
      </c>
      <c r="S66" s="28">
        <v>10</v>
      </c>
      <c r="T66" s="28">
        <v>30</v>
      </c>
      <c r="U66" s="28">
        <v>2</v>
      </c>
      <c r="V66" s="28">
        <f t="shared" si="40"/>
        <v>2</v>
      </c>
      <c r="W66" s="28">
        <f t="shared" si="41"/>
        <v>1</v>
      </c>
      <c r="X66" s="28">
        <v>10</v>
      </c>
      <c r="Y66" s="28">
        <v>10</v>
      </c>
      <c r="Z66" s="28">
        <v>2</v>
      </c>
      <c r="AA66" s="28">
        <v>10</v>
      </c>
      <c r="AB66" s="28">
        <v>10</v>
      </c>
      <c r="AC66" s="66">
        <f t="shared" si="42"/>
        <v>10</v>
      </c>
      <c r="AD66" s="66">
        <f t="shared" si="43"/>
        <v>10</v>
      </c>
      <c r="AE66" s="104">
        <v>10000</v>
      </c>
      <c r="AF66" s="70">
        <f t="shared" si="32"/>
        <v>1000</v>
      </c>
      <c r="AG66" s="68">
        <f t="shared" si="33"/>
        <v>3</v>
      </c>
      <c r="AH66" s="28">
        <f t="shared" si="34"/>
        <v>3</v>
      </c>
      <c r="AI66" s="71">
        <f t="shared" si="35"/>
        <v>45</v>
      </c>
      <c r="AJ66" s="69" t="s">
        <v>37</v>
      </c>
      <c r="AK66" s="105">
        <f>+IF(AJ66="YES",'INTEREST @ 1%'!AI67,0)</f>
        <v>0</v>
      </c>
      <c r="AL66" s="126" t="str">
        <f t="shared" si="44"/>
        <v>AY 2011-12</v>
      </c>
      <c r="AM66" s="126" t="str">
        <f t="shared" si="45"/>
        <v>AY 2011-12</v>
      </c>
      <c r="AN66" s="126" t="str">
        <f t="shared" si="46"/>
        <v>AY 2011-12</v>
      </c>
      <c r="AO66" s="126" t="str">
        <f t="shared" si="47"/>
        <v>AY 2011-12</v>
      </c>
      <c r="AP66" s="126" t="str">
        <f t="shared" si="48"/>
        <v>AY 2011-12</v>
      </c>
      <c r="AQ66" s="126" t="str">
        <f t="shared" si="49"/>
        <v>AY 2011-12</v>
      </c>
      <c r="AR66" s="126" t="str">
        <f t="shared" si="50"/>
        <v>AY 2011-12</v>
      </c>
      <c r="AS66" s="126" t="str">
        <f t="shared" si="51"/>
        <v>AY 2011-12</v>
      </c>
      <c r="AT66" s="126" t="str">
        <f t="shared" si="52"/>
        <v>AY 2011-12</v>
      </c>
      <c r="AU66" s="126" t="str">
        <f t="shared" si="53"/>
        <v>AY 2011-12</v>
      </c>
      <c r="AV66" s="126" t="str">
        <f t="shared" si="54"/>
        <v>AY 2011-12</v>
      </c>
      <c r="AW66" s="126" t="str">
        <f t="shared" si="55"/>
        <v>AY 2011-12</v>
      </c>
      <c r="AX66" s="126" t="str">
        <f t="shared" si="56"/>
        <v>AY 2011-12</v>
      </c>
      <c r="AY66" s="126" t="str">
        <f t="shared" si="57"/>
        <v>AY 2011-12</v>
      </c>
      <c r="AZ66" s="126" t="str">
        <f t="shared" si="58"/>
        <v>AY 2011-12</v>
      </c>
      <c r="BA66" s="126" t="str">
        <f t="shared" si="59"/>
        <v>AY 2011-12</v>
      </c>
      <c r="BB66" s="126" t="str">
        <f t="shared" si="60"/>
        <v>AY 2011-12</v>
      </c>
      <c r="BC66" s="126" t="str">
        <f t="shared" si="61"/>
        <v>AY 2012-13</v>
      </c>
      <c r="BD66" s="126" t="str">
        <f t="shared" si="62"/>
        <v>AY 2011-12</v>
      </c>
      <c r="BE66" s="126" t="str">
        <f t="shared" si="63"/>
        <v>AY 2013-14</v>
      </c>
      <c r="BF66" s="129" t="str">
        <f t="shared" si="36"/>
        <v>AY 2011-12</v>
      </c>
    </row>
    <row r="67" spans="1:58" s="23" customFormat="1" x14ac:dyDescent="0.25">
      <c r="A67" s="109">
        <f t="shared" si="37"/>
        <v>64</v>
      </c>
      <c r="B67" s="107" t="s">
        <v>9</v>
      </c>
      <c r="C67" s="48" t="s">
        <v>60</v>
      </c>
      <c r="D67" s="50" t="s">
        <v>25</v>
      </c>
      <c r="E67" s="25" t="str">
        <f t="shared" si="26"/>
        <v>AIOP</v>
      </c>
      <c r="F67" s="25" t="str">
        <f t="shared" si="27"/>
        <v>P</v>
      </c>
      <c r="G67" s="49">
        <v>5</v>
      </c>
      <c r="H67" s="49">
        <v>2</v>
      </c>
      <c r="I67" s="128">
        <v>2011</v>
      </c>
      <c r="J67" s="67">
        <f t="shared" si="28"/>
        <v>40579</v>
      </c>
      <c r="K67" s="49">
        <v>18</v>
      </c>
      <c r="L67" s="49">
        <v>4</v>
      </c>
      <c r="M67" s="128">
        <v>2011</v>
      </c>
      <c r="N67" s="26">
        <f t="shared" si="29"/>
        <v>40651</v>
      </c>
      <c r="O67" s="26">
        <f t="shared" si="30"/>
        <v>40602</v>
      </c>
      <c r="P67" s="27">
        <f t="shared" si="38"/>
        <v>7</v>
      </c>
      <c r="Q67" s="67">
        <f t="shared" si="31"/>
        <v>40609</v>
      </c>
      <c r="R67" s="29">
        <f t="shared" si="39"/>
        <v>74</v>
      </c>
      <c r="S67" s="28">
        <v>10</v>
      </c>
      <c r="T67" s="28">
        <v>30</v>
      </c>
      <c r="U67" s="28">
        <v>2</v>
      </c>
      <c r="V67" s="28">
        <f t="shared" si="40"/>
        <v>2</v>
      </c>
      <c r="W67" s="28">
        <f t="shared" si="41"/>
        <v>1</v>
      </c>
      <c r="X67" s="28">
        <v>10</v>
      </c>
      <c r="Y67" s="28">
        <v>10</v>
      </c>
      <c r="Z67" s="28">
        <v>2</v>
      </c>
      <c r="AA67" s="28">
        <v>10</v>
      </c>
      <c r="AB67" s="28">
        <v>10</v>
      </c>
      <c r="AC67" s="66">
        <f t="shared" si="42"/>
        <v>10</v>
      </c>
      <c r="AD67" s="66">
        <f t="shared" si="43"/>
        <v>10</v>
      </c>
      <c r="AE67" s="104">
        <v>10000</v>
      </c>
      <c r="AF67" s="70">
        <f t="shared" si="32"/>
        <v>1000</v>
      </c>
      <c r="AG67" s="68">
        <f t="shared" si="33"/>
        <v>3</v>
      </c>
      <c r="AH67" s="28">
        <f t="shared" si="34"/>
        <v>3</v>
      </c>
      <c r="AI67" s="71">
        <f t="shared" si="35"/>
        <v>45</v>
      </c>
      <c r="AJ67" s="69" t="s">
        <v>37</v>
      </c>
      <c r="AK67" s="105">
        <f>+IF(AJ67="YES",'INTEREST @ 1%'!AI68,0)</f>
        <v>0</v>
      </c>
      <c r="AL67" s="126" t="str">
        <f t="shared" si="44"/>
        <v>AY 2011-12</v>
      </c>
      <c r="AM67" s="126" t="str">
        <f t="shared" si="45"/>
        <v>AY 2011-12</v>
      </c>
      <c r="AN67" s="126" t="str">
        <f t="shared" si="46"/>
        <v>AY 2011-12</v>
      </c>
      <c r="AO67" s="126" t="str">
        <f t="shared" si="47"/>
        <v>AY 2011-12</v>
      </c>
      <c r="AP67" s="126" t="str">
        <f t="shared" si="48"/>
        <v>AY 2011-12</v>
      </c>
      <c r="AQ67" s="126" t="str">
        <f t="shared" si="49"/>
        <v>AY 2011-12</v>
      </c>
      <c r="AR67" s="126" t="str">
        <f t="shared" si="50"/>
        <v>AY 2011-12</v>
      </c>
      <c r="AS67" s="126" t="str">
        <f t="shared" si="51"/>
        <v>AY 2011-12</v>
      </c>
      <c r="AT67" s="126" t="str">
        <f t="shared" si="52"/>
        <v>AY 2011-12</v>
      </c>
      <c r="AU67" s="126" t="str">
        <f t="shared" si="53"/>
        <v>AY 2011-12</v>
      </c>
      <c r="AV67" s="126" t="str">
        <f t="shared" si="54"/>
        <v>AY 2011-12</v>
      </c>
      <c r="AW67" s="126" t="str">
        <f t="shared" si="55"/>
        <v>AY 2011-12</v>
      </c>
      <c r="AX67" s="126" t="str">
        <f t="shared" si="56"/>
        <v>AY 2011-12</v>
      </c>
      <c r="AY67" s="126" t="str">
        <f t="shared" si="57"/>
        <v>AY 2011-12</v>
      </c>
      <c r="AZ67" s="126" t="str">
        <f t="shared" si="58"/>
        <v>AY 2011-12</v>
      </c>
      <c r="BA67" s="126" t="str">
        <f t="shared" si="59"/>
        <v>AY 2011-12</v>
      </c>
      <c r="BB67" s="126" t="str">
        <f t="shared" si="60"/>
        <v>AY 2011-12</v>
      </c>
      <c r="BC67" s="126" t="str">
        <f t="shared" si="61"/>
        <v>AY 2012-13</v>
      </c>
      <c r="BD67" s="126" t="str">
        <f t="shared" si="62"/>
        <v>AY 2011-12</v>
      </c>
      <c r="BE67" s="126" t="str">
        <f t="shared" si="63"/>
        <v>AY 2013-14</v>
      </c>
      <c r="BF67" s="129" t="str">
        <f t="shared" si="36"/>
        <v>AY 2011-12</v>
      </c>
    </row>
    <row r="68" spans="1:58" s="23" customFormat="1" x14ac:dyDescent="0.25">
      <c r="A68" s="109">
        <f t="shared" si="37"/>
        <v>65</v>
      </c>
      <c r="B68" s="107" t="s">
        <v>9</v>
      </c>
      <c r="C68" s="48" t="s">
        <v>60</v>
      </c>
      <c r="D68" s="50" t="s">
        <v>25</v>
      </c>
      <c r="E68" s="25" t="str">
        <f t="shared" si="26"/>
        <v>AIOP</v>
      </c>
      <c r="F68" s="25" t="str">
        <f t="shared" si="27"/>
        <v>P</v>
      </c>
      <c r="G68" s="49">
        <v>5</v>
      </c>
      <c r="H68" s="49">
        <v>2</v>
      </c>
      <c r="I68" s="128">
        <v>2011</v>
      </c>
      <c r="J68" s="67">
        <f t="shared" si="28"/>
        <v>40579</v>
      </c>
      <c r="K68" s="49">
        <v>18</v>
      </c>
      <c r="L68" s="49">
        <v>4</v>
      </c>
      <c r="M68" s="128">
        <v>2011</v>
      </c>
      <c r="N68" s="26">
        <f t="shared" si="29"/>
        <v>40651</v>
      </c>
      <c r="O68" s="26">
        <f t="shared" si="30"/>
        <v>40602</v>
      </c>
      <c r="P68" s="27">
        <f t="shared" ref="P68:P102" si="64">+IF(H68=3,30,7)</f>
        <v>7</v>
      </c>
      <c r="Q68" s="67">
        <f t="shared" si="31"/>
        <v>40609</v>
      </c>
      <c r="R68" s="29">
        <f t="shared" ref="R68:R102" si="65">DAYS360(J68,N68)+1</f>
        <v>74</v>
      </c>
      <c r="S68" s="28">
        <v>10</v>
      </c>
      <c r="T68" s="28">
        <v>30</v>
      </c>
      <c r="U68" s="28">
        <v>2</v>
      </c>
      <c r="V68" s="28">
        <f t="shared" ref="V68:V99" si="66">+IF(F68="H",1,U68)</f>
        <v>2</v>
      </c>
      <c r="W68" s="28">
        <f t="shared" ref="W68:W99" si="67">+IF(F68="P",1,V68)</f>
        <v>1</v>
      </c>
      <c r="X68" s="28">
        <v>10</v>
      </c>
      <c r="Y68" s="28">
        <v>10</v>
      </c>
      <c r="Z68" s="28">
        <v>2</v>
      </c>
      <c r="AA68" s="28">
        <v>10</v>
      </c>
      <c r="AB68" s="28">
        <v>10</v>
      </c>
      <c r="AC68" s="66">
        <f t="shared" ref="AC68:AC99" si="68">+IF(B68="194C",W68,IF(B68="194B",T68,IF(B68="194D",X68,IF(B68="194H",10,IF(B68="194I Rent on Machine",Z68,IF(B68="194I Rent on Building",AA68,IF(B68="194 J",AB68,20)))))))</f>
        <v>10</v>
      </c>
      <c r="AD68" s="66">
        <f t="shared" ref="AD68:AD99" si="69">+IF(D68="",20,AC68)</f>
        <v>10</v>
      </c>
      <c r="AE68" s="104">
        <v>10000</v>
      </c>
      <c r="AF68" s="70">
        <f t="shared" si="32"/>
        <v>1000</v>
      </c>
      <c r="AG68" s="68">
        <f t="shared" si="33"/>
        <v>3</v>
      </c>
      <c r="AH68" s="28">
        <f t="shared" si="34"/>
        <v>3</v>
      </c>
      <c r="AI68" s="71">
        <f t="shared" si="35"/>
        <v>45</v>
      </c>
      <c r="AJ68" s="69" t="s">
        <v>37</v>
      </c>
      <c r="AK68" s="105">
        <f>+IF(AJ68="YES",'INTEREST @ 1%'!AI69,0)</f>
        <v>0</v>
      </c>
      <c r="AL68" s="126" t="str">
        <f t="shared" ref="AL68:AL99" si="70">+IF(J68&gt;=AL$1,AM68,AN68)</f>
        <v>AY 2011-12</v>
      </c>
      <c r="AM68" s="126" t="str">
        <f t="shared" ref="AM68:AM99" si="71">+IF(J68&lt;=AM$1,"AY 2004-05",AN68)</f>
        <v>AY 2011-12</v>
      </c>
      <c r="AN68" s="126" t="str">
        <f t="shared" ref="AN68:AN99" si="72">+IF(J68&gt;=AN$1,AO68,AP68)</f>
        <v>AY 2011-12</v>
      </c>
      <c r="AO68" s="126" t="str">
        <f t="shared" ref="AO68:AO99" si="73">+IF(J68&lt;=AO$1,"AY 2005-06",AP68)</f>
        <v>AY 2011-12</v>
      </c>
      <c r="AP68" s="126" t="str">
        <f t="shared" ref="AP68:AP99" si="74">+IF(J68&gt;=AP$1,AQ68,AR68)</f>
        <v>AY 2011-12</v>
      </c>
      <c r="AQ68" s="126" t="str">
        <f t="shared" ref="AQ68:AQ99" si="75">+IF(J68&lt;=AQ$1,"AY 2006-07",AR68)</f>
        <v>AY 2011-12</v>
      </c>
      <c r="AR68" s="126" t="str">
        <f t="shared" ref="AR68:AR99" si="76">+IF(J68&gt;=AR$1,AS68,AT68)</f>
        <v>AY 2011-12</v>
      </c>
      <c r="AS68" s="126" t="str">
        <f t="shared" ref="AS68:AS99" si="77">+IF(J68&lt;=AS$1,"AY 2007-08",AT68)</f>
        <v>AY 2011-12</v>
      </c>
      <c r="AT68" s="126" t="str">
        <f t="shared" ref="AT68:AT99" si="78">+IF(J68&gt;=AT$1,AU68,AV68)</f>
        <v>AY 2011-12</v>
      </c>
      <c r="AU68" s="126" t="str">
        <f t="shared" ref="AU68:AU99" si="79">+IF(J68&lt;=AU$1,"AY 2008-09",AV68)</f>
        <v>AY 2011-12</v>
      </c>
      <c r="AV68" s="126" t="str">
        <f t="shared" ref="AV68:AV99" si="80">+IF(J68&gt;=AV$1,AW68,AX68)</f>
        <v>AY 2011-12</v>
      </c>
      <c r="AW68" s="126" t="str">
        <f t="shared" ref="AW68:AW99" si="81">+IF(J68&lt;=AW$1,"AY 2009-10",AX68)</f>
        <v>AY 2011-12</v>
      </c>
      <c r="AX68" s="126" t="str">
        <f t="shared" ref="AX68:AX99" si="82">+IF($J68&gt;=AX$1,AY68,AZ68)</f>
        <v>AY 2011-12</v>
      </c>
      <c r="AY68" s="126" t="str">
        <f t="shared" ref="AY68:AY99" si="83">+IF(J68&lt;=AY$1,"AY 2010-11",AZ68)</f>
        <v>AY 2011-12</v>
      </c>
      <c r="AZ68" s="126" t="str">
        <f t="shared" ref="AZ68:AZ99" si="84">+IF(J68&gt;=AZ$1,BA68,BB68)</f>
        <v>AY 2011-12</v>
      </c>
      <c r="BA68" s="126" t="str">
        <f t="shared" ref="BA68:BA99" si="85">+IF(J68&lt;=BA$1,"AY 2011-12",BB68)</f>
        <v>AY 2011-12</v>
      </c>
      <c r="BB68" s="126" t="str">
        <f t="shared" ref="BB68:BB99" si="86">+IF(J68&gt;=BB$1,BC68,BD68)</f>
        <v>AY 2011-12</v>
      </c>
      <c r="BC68" s="126" t="str">
        <f t="shared" ref="BC68:BC99" si="87">+IF(J68&lt;=BC$1,"AY 2012-13",BD68)</f>
        <v>AY 2012-13</v>
      </c>
      <c r="BD68" s="126" t="str">
        <f t="shared" ref="BD68:BD99" si="88">+IF(J68&gt;=BD$1,BE68,BF67)</f>
        <v>AY 2011-12</v>
      </c>
      <c r="BE68" s="126" t="str">
        <f t="shared" ref="BE68:BE102" si="89">+IF(J68&lt;=$BE$1,"AY 2013-14",BF67)</f>
        <v>AY 2013-14</v>
      </c>
      <c r="BF68" s="129" t="str">
        <f t="shared" si="36"/>
        <v>AY 2011-12</v>
      </c>
    </row>
    <row r="69" spans="1:58" x14ac:dyDescent="0.25">
      <c r="A69" s="109">
        <f t="shared" si="37"/>
        <v>66</v>
      </c>
      <c r="B69" s="107" t="s">
        <v>9</v>
      </c>
      <c r="C69" s="48" t="s">
        <v>60</v>
      </c>
      <c r="D69" s="50" t="s">
        <v>25</v>
      </c>
      <c r="E69" s="25" t="str">
        <f t="shared" ref="E69:E102" si="90">+LEFT(D69,4)</f>
        <v>AIOP</v>
      </c>
      <c r="F69" s="25" t="str">
        <f t="shared" ref="F69:F102" si="91">+RIGHT(E69,1)</f>
        <v>P</v>
      </c>
      <c r="G69" s="49">
        <v>5</v>
      </c>
      <c r="H69" s="49">
        <v>2</v>
      </c>
      <c r="I69" s="128">
        <v>2011</v>
      </c>
      <c r="J69" s="67">
        <f t="shared" ref="J69:J102" si="92">+DATE(I69,H69,G69)</f>
        <v>40579</v>
      </c>
      <c r="K69" s="49">
        <v>18</v>
      </c>
      <c r="L69" s="49">
        <v>4</v>
      </c>
      <c r="M69" s="128">
        <v>2011</v>
      </c>
      <c r="N69" s="26">
        <f t="shared" ref="N69:N102" si="93">+DATE(M69,L69,K69)</f>
        <v>40651</v>
      </c>
      <c r="O69" s="26">
        <f t="shared" ref="O69:O102" si="94">+EOMONTH(J69,0)</f>
        <v>40602</v>
      </c>
      <c r="P69" s="27">
        <f t="shared" si="64"/>
        <v>7</v>
      </c>
      <c r="Q69" s="67">
        <f t="shared" ref="Q69:Q102" si="95">+O69+P69</f>
        <v>40609</v>
      </c>
      <c r="R69" s="29">
        <f t="shared" si="65"/>
        <v>74</v>
      </c>
      <c r="S69" s="28">
        <v>10</v>
      </c>
      <c r="T69" s="28">
        <v>30</v>
      </c>
      <c r="U69" s="28">
        <v>2</v>
      </c>
      <c r="V69" s="28">
        <f t="shared" si="66"/>
        <v>2</v>
      </c>
      <c r="W69" s="28">
        <f t="shared" si="67"/>
        <v>1</v>
      </c>
      <c r="X69" s="28">
        <v>10</v>
      </c>
      <c r="Y69" s="28">
        <v>10</v>
      </c>
      <c r="Z69" s="28">
        <v>2</v>
      </c>
      <c r="AA69" s="28">
        <v>10</v>
      </c>
      <c r="AB69" s="28">
        <v>10</v>
      </c>
      <c r="AC69" s="66">
        <f t="shared" si="68"/>
        <v>10</v>
      </c>
      <c r="AD69" s="66">
        <f t="shared" si="69"/>
        <v>10</v>
      </c>
      <c r="AE69" s="104">
        <v>10000</v>
      </c>
      <c r="AF69" s="70">
        <f t="shared" ref="AF69:AF102" si="96">+AE69*AD69%</f>
        <v>1000</v>
      </c>
      <c r="AG69" s="68">
        <f t="shared" ref="AG69:AG102" si="97">+IF(N69&lt;=Q69,0,AH69)</f>
        <v>3</v>
      </c>
      <c r="AH69" s="28">
        <f t="shared" ref="AH69:AH102" si="98">+ROUNDUP(R69/30,0)</f>
        <v>3</v>
      </c>
      <c r="AI69" s="71">
        <f t="shared" ref="AI69:AI102" si="99">+AF69*1.5%*AG69</f>
        <v>45</v>
      </c>
      <c r="AJ69" s="69" t="s">
        <v>37</v>
      </c>
      <c r="AK69" s="105">
        <f>+IF(AJ69="YES",'INTEREST @ 1%'!AI70,0)</f>
        <v>0</v>
      </c>
      <c r="AL69" s="126" t="str">
        <f t="shared" si="70"/>
        <v>AY 2011-12</v>
      </c>
      <c r="AM69" s="126" t="str">
        <f t="shared" si="71"/>
        <v>AY 2011-12</v>
      </c>
      <c r="AN69" s="126" t="str">
        <f t="shared" si="72"/>
        <v>AY 2011-12</v>
      </c>
      <c r="AO69" s="126" t="str">
        <f t="shared" si="73"/>
        <v>AY 2011-12</v>
      </c>
      <c r="AP69" s="126" t="str">
        <f t="shared" si="74"/>
        <v>AY 2011-12</v>
      </c>
      <c r="AQ69" s="126" t="str">
        <f t="shared" si="75"/>
        <v>AY 2011-12</v>
      </c>
      <c r="AR69" s="126" t="str">
        <f t="shared" si="76"/>
        <v>AY 2011-12</v>
      </c>
      <c r="AS69" s="126" t="str">
        <f t="shared" si="77"/>
        <v>AY 2011-12</v>
      </c>
      <c r="AT69" s="126" t="str">
        <f t="shared" si="78"/>
        <v>AY 2011-12</v>
      </c>
      <c r="AU69" s="126" t="str">
        <f t="shared" si="79"/>
        <v>AY 2011-12</v>
      </c>
      <c r="AV69" s="126" t="str">
        <f t="shared" si="80"/>
        <v>AY 2011-12</v>
      </c>
      <c r="AW69" s="126" t="str">
        <f t="shared" si="81"/>
        <v>AY 2011-12</v>
      </c>
      <c r="AX69" s="126" t="str">
        <f t="shared" si="82"/>
        <v>AY 2011-12</v>
      </c>
      <c r="AY69" s="126" t="str">
        <f t="shared" si="83"/>
        <v>AY 2011-12</v>
      </c>
      <c r="AZ69" s="126" t="str">
        <f t="shared" si="84"/>
        <v>AY 2011-12</v>
      </c>
      <c r="BA69" s="126" t="str">
        <f t="shared" si="85"/>
        <v>AY 2011-12</v>
      </c>
      <c r="BB69" s="126" t="str">
        <f t="shared" si="86"/>
        <v>AY 2011-12</v>
      </c>
      <c r="BC69" s="126" t="str">
        <f t="shared" si="87"/>
        <v>AY 2012-13</v>
      </c>
      <c r="BD69" s="126" t="str">
        <f t="shared" si="88"/>
        <v>AY 2011-12</v>
      </c>
      <c r="BE69" s="126" t="str">
        <f t="shared" si="89"/>
        <v>AY 2013-14</v>
      </c>
      <c r="BF69" s="129" t="str">
        <f t="shared" ref="BF69:BF102" si="100">+AL69</f>
        <v>AY 2011-12</v>
      </c>
    </row>
    <row r="70" spans="1:58" x14ac:dyDescent="0.25">
      <c r="A70" s="109">
        <f t="shared" ref="A70:A102" si="101">+A69+1</f>
        <v>67</v>
      </c>
      <c r="B70" s="107" t="s">
        <v>9</v>
      </c>
      <c r="C70" s="48" t="s">
        <v>60</v>
      </c>
      <c r="D70" s="50" t="s">
        <v>25</v>
      </c>
      <c r="E70" s="25" t="str">
        <f t="shared" si="90"/>
        <v>AIOP</v>
      </c>
      <c r="F70" s="25" t="str">
        <f t="shared" si="91"/>
        <v>P</v>
      </c>
      <c r="G70" s="49">
        <v>5</v>
      </c>
      <c r="H70" s="49">
        <v>2</v>
      </c>
      <c r="I70" s="128">
        <v>2011</v>
      </c>
      <c r="J70" s="67">
        <f t="shared" si="92"/>
        <v>40579</v>
      </c>
      <c r="K70" s="49">
        <v>18</v>
      </c>
      <c r="L70" s="49">
        <v>4</v>
      </c>
      <c r="M70" s="128">
        <v>2011</v>
      </c>
      <c r="N70" s="26">
        <f t="shared" si="93"/>
        <v>40651</v>
      </c>
      <c r="O70" s="26">
        <f t="shared" si="94"/>
        <v>40602</v>
      </c>
      <c r="P70" s="27">
        <f t="shared" si="64"/>
        <v>7</v>
      </c>
      <c r="Q70" s="67">
        <f t="shared" si="95"/>
        <v>40609</v>
      </c>
      <c r="R70" s="29">
        <f t="shared" si="65"/>
        <v>74</v>
      </c>
      <c r="S70" s="28">
        <v>10</v>
      </c>
      <c r="T70" s="28">
        <v>30</v>
      </c>
      <c r="U70" s="28">
        <v>2</v>
      </c>
      <c r="V70" s="28">
        <f t="shared" si="66"/>
        <v>2</v>
      </c>
      <c r="W70" s="28">
        <f t="shared" si="67"/>
        <v>1</v>
      </c>
      <c r="X70" s="28">
        <v>10</v>
      </c>
      <c r="Y70" s="28">
        <v>10</v>
      </c>
      <c r="Z70" s="28">
        <v>2</v>
      </c>
      <c r="AA70" s="28">
        <v>10</v>
      </c>
      <c r="AB70" s="28">
        <v>10</v>
      </c>
      <c r="AC70" s="66">
        <f t="shared" si="68"/>
        <v>10</v>
      </c>
      <c r="AD70" s="66">
        <f t="shared" si="69"/>
        <v>10</v>
      </c>
      <c r="AE70" s="104">
        <v>10000</v>
      </c>
      <c r="AF70" s="70">
        <f t="shared" si="96"/>
        <v>1000</v>
      </c>
      <c r="AG70" s="68">
        <f t="shared" si="97"/>
        <v>3</v>
      </c>
      <c r="AH70" s="28">
        <f t="shared" si="98"/>
        <v>3</v>
      </c>
      <c r="AI70" s="71">
        <f t="shared" si="99"/>
        <v>45</v>
      </c>
      <c r="AJ70" s="69" t="s">
        <v>37</v>
      </c>
      <c r="AK70" s="105">
        <f>+IF(AJ70="YES",'INTEREST @ 1%'!AI71,0)</f>
        <v>0</v>
      </c>
      <c r="AL70" s="126" t="str">
        <f t="shared" si="70"/>
        <v>AY 2011-12</v>
      </c>
      <c r="AM70" s="126" t="str">
        <f t="shared" si="71"/>
        <v>AY 2011-12</v>
      </c>
      <c r="AN70" s="126" t="str">
        <f t="shared" si="72"/>
        <v>AY 2011-12</v>
      </c>
      <c r="AO70" s="126" t="str">
        <f t="shared" si="73"/>
        <v>AY 2011-12</v>
      </c>
      <c r="AP70" s="126" t="str">
        <f t="shared" si="74"/>
        <v>AY 2011-12</v>
      </c>
      <c r="AQ70" s="126" t="str">
        <f t="shared" si="75"/>
        <v>AY 2011-12</v>
      </c>
      <c r="AR70" s="126" t="str">
        <f t="shared" si="76"/>
        <v>AY 2011-12</v>
      </c>
      <c r="AS70" s="126" t="str">
        <f t="shared" si="77"/>
        <v>AY 2011-12</v>
      </c>
      <c r="AT70" s="126" t="str">
        <f t="shared" si="78"/>
        <v>AY 2011-12</v>
      </c>
      <c r="AU70" s="126" t="str">
        <f t="shared" si="79"/>
        <v>AY 2011-12</v>
      </c>
      <c r="AV70" s="126" t="str">
        <f t="shared" si="80"/>
        <v>AY 2011-12</v>
      </c>
      <c r="AW70" s="126" t="str">
        <f t="shared" si="81"/>
        <v>AY 2011-12</v>
      </c>
      <c r="AX70" s="126" t="str">
        <f t="shared" si="82"/>
        <v>AY 2011-12</v>
      </c>
      <c r="AY70" s="126" t="str">
        <f t="shared" si="83"/>
        <v>AY 2011-12</v>
      </c>
      <c r="AZ70" s="126" t="str">
        <f t="shared" si="84"/>
        <v>AY 2011-12</v>
      </c>
      <c r="BA70" s="126" t="str">
        <f t="shared" si="85"/>
        <v>AY 2011-12</v>
      </c>
      <c r="BB70" s="126" t="str">
        <f t="shared" si="86"/>
        <v>AY 2011-12</v>
      </c>
      <c r="BC70" s="126" t="str">
        <f t="shared" si="87"/>
        <v>AY 2012-13</v>
      </c>
      <c r="BD70" s="126" t="str">
        <f t="shared" si="88"/>
        <v>AY 2011-12</v>
      </c>
      <c r="BE70" s="126" t="str">
        <f t="shared" si="89"/>
        <v>AY 2013-14</v>
      </c>
      <c r="BF70" s="129" t="str">
        <f t="shared" si="100"/>
        <v>AY 2011-12</v>
      </c>
    </row>
    <row r="71" spans="1:58" s="30" customFormat="1" ht="20.100000000000001" customHeight="1" x14ac:dyDescent="0.25">
      <c r="A71" s="109">
        <f t="shared" si="101"/>
        <v>68</v>
      </c>
      <c r="B71" s="107" t="s">
        <v>9</v>
      </c>
      <c r="C71" s="48" t="s">
        <v>60</v>
      </c>
      <c r="D71" s="50" t="s">
        <v>25</v>
      </c>
      <c r="E71" s="25" t="str">
        <f t="shared" si="90"/>
        <v>AIOP</v>
      </c>
      <c r="F71" s="25" t="str">
        <f t="shared" si="91"/>
        <v>P</v>
      </c>
      <c r="G71" s="49">
        <v>5</v>
      </c>
      <c r="H71" s="49">
        <v>2</v>
      </c>
      <c r="I71" s="128">
        <v>2011</v>
      </c>
      <c r="J71" s="67">
        <f t="shared" si="92"/>
        <v>40579</v>
      </c>
      <c r="K71" s="49">
        <v>18</v>
      </c>
      <c r="L71" s="49">
        <v>4</v>
      </c>
      <c r="M71" s="128">
        <v>2011</v>
      </c>
      <c r="N71" s="26">
        <f t="shared" si="93"/>
        <v>40651</v>
      </c>
      <c r="O71" s="26">
        <f t="shared" si="94"/>
        <v>40602</v>
      </c>
      <c r="P71" s="27">
        <f t="shared" si="64"/>
        <v>7</v>
      </c>
      <c r="Q71" s="67">
        <f t="shared" si="95"/>
        <v>40609</v>
      </c>
      <c r="R71" s="29">
        <f t="shared" si="65"/>
        <v>74</v>
      </c>
      <c r="S71" s="28">
        <v>10</v>
      </c>
      <c r="T71" s="28">
        <v>30</v>
      </c>
      <c r="U71" s="28">
        <v>2</v>
      </c>
      <c r="V71" s="28">
        <f t="shared" si="66"/>
        <v>2</v>
      </c>
      <c r="W71" s="28">
        <f t="shared" si="67"/>
        <v>1</v>
      </c>
      <c r="X71" s="28">
        <v>10</v>
      </c>
      <c r="Y71" s="28">
        <v>10</v>
      </c>
      <c r="Z71" s="28">
        <v>2</v>
      </c>
      <c r="AA71" s="28">
        <v>10</v>
      </c>
      <c r="AB71" s="28">
        <v>10</v>
      </c>
      <c r="AC71" s="66">
        <f t="shared" si="68"/>
        <v>10</v>
      </c>
      <c r="AD71" s="66">
        <f t="shared" si="69"/>
        <v>10</v>
      </c>
      <c r="AE71" s="104">
        <v>10000</v>
      </c>
      <c r="AF71" s="70">
        <f t="shared" si="96"/>
        <v>1000</v>
      </c>
      <c r="AG71" s="68">
        <f t="shared" si="97"/>
        <v>3</v>
      </c>
      <c r="AH71" s="28">
        <f t="shared" si="98"/>
        <v>3</v>
      </c>
      <c r="AI71" s="71">
        <f t="shared" si="99"/>
        <v>45</v>
      </c>
      <c r="AJ71" s="69" t="s">
        <v>37</v>
      </c>
      <c r="AK71" s="105">
        <f>+IF(AJ71="YES",'INTEREST @ 1%'!AI72,0)</f>
        <v>0</v>
      </c>
      <c r="AL71" s="126" t="str">
        <f t="shared" si="70"/>
        <v>AY 2011-12</v>
      </c>
      <c r="AM71" s="126" t="str">
        <f t="shared" si="71"/>
        <v>AY 2011-12</v>
      </c>
      <c r="AN71" s="126" t="str">
        <f t="shared" si="72"/>
        <v>AY 2011-12</v>
      </c>
      <c r="AO71" s="126" t="str">
        <f t="shared" si="73"/>
        <v>AY 2011-12</v>
      </c>
      <c r="AP71" s="126" t="str">
        <f t="shared" si="74"/>
        <v>AY 2011-12</v>
      </c>
      <c r="AQ71" s="126" t="str">
        <f t="shared" si="75"/>
        <v>AY 2011-12</v>
      </c>
      <c r="AR71" s="126" t="str">
        <f t="shared" si="76"/>
        <v>AY 2011-12</v>
      </c>
      <c r="AS71" s="126" t="str">
        <f t="shared" si="77"/>
        <v>AY 2011-12</v>
      </c>
      <c r="AT71" s="126" t="str">
        <f t="shared" si="78"/>
        <v>AY 2011-12</v>
      </c>
      <c r="AU71" s="126" t="str">
        <f t="shared" si="79"/>
        <v>AY 2011-12</v>
      </c>
      <c r="AV71" s="126" t="str">
        <f t="shared" si="80"/>
        <v>AY 2011-12</v>
      </c>
      <c r="AW71" s="126" t="str">
        <f t="shared" si="81"/>
        <v>AY 2011-12</v>
      </c>
      <c r="AX71" s="126" t="str">
        <f t="shared" si="82"/>
        <v>AY 2011-12</v>
      </c>
      <c r="AY71" s="126" t="str">
        <f t="shared" si="83"/>
        <v>AY 2011-12</v>
      </c>
      <c r="AZ71" s="126" t="str">
        <f t="shared" si="84"/>
        <v>AY 2011-12</v>
      </c>
      <c r="BA71" s="126" t="str">
        <f t="shared" si="85"/>
        <v>AY 2011-12</v>
      </c>
      <c r="BB71" s="126" t="str">
        <f t="shared" si="86"/>
        <v>AY 2011-12</v>
      </c>
      <c r="BC71" s="126" t="str">
        <f t="shared" si="87"/>
        <v>AY 2012-13</v>
      </c>
      <c r="BD71" s="126" t="str">
        <f t="shared" si="88"/>
        <v>AY 2011-12</v>
      </c>
      <c r="BE71" s="126" t="str">
        <f t="shared" si="89"/>
        <v>AY 2013-14</v>
      </c>
      <c r="BF71" s="129" t="str">
        <f t="shared" si="100"/>
        <v>AY 2011-12</v>
      </c>
    </row>
    <row r="72" spans="1:58" x14ac:dyDescent="0.25">
      <c r="A72" s="109">
        <f t="shared" si="101"/>
        <v>69</v>
      </c>
      <c r="B72" s="107" t="s">
        <v>9</v>
      </c>
      <c r="C72" s="48" t="s">
        <v>60</v>
      </c>
      <c r="D72" s="50" t="s">
        <v>25</v>
      </c>
      <c r="E72" s="25" t="str">
        <f t="shared" si="90"/>
        <v>AIOP</v>
      </c>
      <c r="F72" s="25" t="str">
        <f t="shared" si="91"/>
        <v>P</v>
      </c>
      <c r="G72" s="49">
        <v>5</v>
      </c>
      <c r="H72" s="49">
        <v>2</v>
      </c>
      <c r="I72" s="128">
        <v>2011</v>
      </c>
      <c r="J72" s="67">
        <f t="shared" si="92"/>
        <v>40579</v>
      </c>
      <c r="K72" s="49">
        <v>18</v>
      </c>
      <c r="L72" s="49">
        <v>4</v>
      </c>
      <c r="M72" s="128">
        <v>2011</v>
      </c>
      <c r="N72" s="26">
        <f t="shared" si="93"/>
        <v>40651</v>
      </c>
      <c r="O72" s="26">
        <f t="shared" si="94"/>
        <v>40602</v>
      </c>
      <c r="P72" s="27">
        <f t="shared" si="64"/>
        <v>7</v>
      </c>
      <c r="Q72" s="67">
        <f t="shared" si="95"/>
        <v>40609</v>
      </c>
      <c r="R72" s="29">
        <f t="shared" si="65"/>
        <v>74</v>
      </c>
      <c r="S72" s="28">
        <v>10</v>
      </c>
      <c r="T72" s="28">
        <v>30</v>
      </c>
      <c r="U72" s="28">
        <v>2</v>
      </c>
      <c r="V72" s="28">
        <f t="shared" si="66"/>
        <v>2</v>
      </c>
      <c r="W72" s="28">
        <f t="shared" si="67"/>
        <v>1</v>
      </c>
      <c r="X72" s="28">
        <v>10</v>
      </c>
      <c r="Y72" s="28">
        <v>10</v>
      </c>
      <c r="Z72" s="28">
        <v>2</v>
      </c>
      <c r="AA72" s="28">
        <v>10</v>
      </c>
      <c r="AB72" s="28">
        <v>10</v>
      </c>
      <c r="AC72" s="66">
        <f t="shared" si="68"/>
        <v>10</v>
      </c>
      <c r="AD72" s="66">
        <f t="shared" si="69"/>
        <v>10</v>
      </c>
      <c r="AE72" s="104">
        <v>10000</v>
      </c>
      <c r="AF72" s="70">
        <f t="shared" si="96"/>
        <v>1000</v>
      </c>
      <c r="AG72" s="68">
        <f t="shared" si="97"/>
        <v>3</v>
      </c>
      <c r="AH72" s="28">
        <f t="shared" si="98"/>
        <v>3</v>
      </c>
      <c r="AI72" s="71">
        <f t="shared" si="99"/>
        <v>45</v>
      </c>
      <c r="AJ72" s="69" t="s">
        <v>37</v>
      </c>
      <c r="AK72" s="105">
        <f>+IF(AJ72="YES",'INTEREST @ 1%'!AI73,0)</f>
        <v>0</v>
      </c>
      <c r="AL72" s="126" t="str">
        <f t="shared" si="70"/>
        <v>AY 2011-12</v>
      </c>
      <c r="AM72" s="126" t="str">
        <f t="shared" si="71"/>
        <v>AY 2011-12</v>
      </c>
      <c r="AN72" s="126" t="str">
        <f t="shared" si="72"/>
        <v>AY 2011-12</v>
      </c>
      <c r="AO72" s="126" t="str">
        <f t="shared" si="73"/>
        <v>AY 2011-12</v>
      </c>
      <c r="AP72" s="126" t="str">
        <f t="shared" si="74"/>
        <v>AY 2011-12</v>
      </c>
      <c r="AQ72" s="126" t="str">
        <f t="shared" si="75"/>
        <v>AY 2011-12</v>
      </c>
      <c r="AR72" s="126" t="str">
        <f t="shared" si="76"/>
        <v>AY 2011-12</v>
      </c>
      <c r="AS72" s="126" t="str">
        <f t="shared" si="77"/>
        <v>AY 2011-12</v>
      </c>
      <c r="AT72" s="126" t="str">
        <f t="shared" si="78"/>
        <v>AY 2011-12</v>
      </c>
      <c r="AU72" s="126" t="str">
        <f t="shared" si="79"/>
        <v>AY 2011-12</v>
      </c>
      <c r="AV72" s="126" t="str">
        <f t="shared" si="80"/>
        <v>AY 2011-12</v>
      </c>
      <c r="AW72" s="126" t="str">
        <f t="shared" si="81"/>
        <v>AY 2011-12</v>
      </c>
      <c r="AX72" s="126" t="str">
        <f t="shared" si="82"/>
        <v>AY 2011-12</v>
      </c>
      <c r="AY72" s="126" t="str">
        <f t="shared" si="83"/>
        <v>AY 2011-12</v>
      </c>
      <c r="AZ72" s="126" t="str">
        <f t="shared" si="84"/>
        <v>AY 2011-12</v>
      </c>
      <c r="BA72" s="126" t="str">
        <f t="shared" si="85"/>
        <v>AY 2011-12</v>
      </c>
      <c r="BB72" s="126" t="str">
        <f t="shared" si="86"/>
        <v>AY 2011-12</v>
      </c>
      <c r="BC72" s="126" t="str">
        <f t="shared" si="87"/>
        <v>AY 2012-13</v>
      </c>
      <c r="BD72" s="126" t="str">
        <f t="shared" si="88"/>
        <v>AY 2011-12</v>
      </c>
      <c r="BE72" s="126" t="str">
        <f t="shared" si="89"/>
        <v>AY 2013-14</v>
      </c>
      <c r="BF72" s="129" t="str">
        <f t="shared" si="100"/>
        <v>AY 2011-12</v>
      </c>
    </row>
    <row r="73" spans="1:58" x14ac:dyDescent="0.25">
      <c r="A73" s="109">
        <f t="shared" si="101"/>
        <v>70</v>
      </c>
      <c r="B73" s="107" t="s">
        <v>9</v>
      </c>
      <c r="C73" s="48" t="s">
        <v>60</v>
      </c>
      <c r="D73" s="50" t="s">
        <v>25</v>
      </c>
      <c r="E73" s="25" t="str">
        <f t="shared" si="90"/>
        <v>AIOP</v>
      </c>
      <c r="F73" s="25" t="str">
        <f t="shared" si="91"/>
        <v>P</v>
      </c>
      <c r="G73" s="49">
        <v>5</v>
      </c>
      <c r="H73" s="49">
        <v>2</v>
      </c>
      <c r="I73" s="128">
        <v>2011</v>
      </c>
      <c r="J73" s="67">
        <f t="shared" si="92"/>
        <v>40579</v>
      </c>
      <c r="K73" s="49">
        <v>18</v>
      </c>
      <c r="L73" s="49">
        <v>4</v>
      </c>
      <c r="M73" s="128">
        <v>2011</v>
      </c>
      <c r="N73" s="26">
        <f t="shared" si="93"/>
        <v>40651</v>
      </c>
      <c r="O73" s="26">
        <f t="shared" si="94"/>
        <v>40602</v>
      </c>
      <c r="P73" s="27">
        <f t="shared" si="64"/>
        <v>7</v>
      </c>
      <c r="Q73" s="67">
        <f t="shared" si="95"/>
        <v>40609</v>
      </c>
      <c r="R73" s="29">
        <f t="shared" si="65"/>
        <v>74</v>
      </c>
      <c r="S73" s="28">
        <v>10</v>
      </c>
      <c r="T73" s="28">
        <v>30</v>
      </c>
      <c r="U73" s="28">
        <v>2</v>
      </c>
      <c r="V73" s="28">
        <f t="shared" si="66"/>
        <v>2</v>
      </c>
      <c r="W73" s="28">
        <f t="shared" si="67"/>
        <v>1</v>
      </c>
      <c r="X73" s="28">
        <v>10</v>
      </c>
      <c r="Y73" s="28">
        <v>10</v>
      </c>
      <c r="Z73" s="28">
        <v>2</v>
      </c>
      <c r="AA73" s="28">
        <v>10</v>
      </c>
      <c r="AB73" s="28">
        <v>10</v>
      </c>
      <c r="AC73" s="66">
        <f t="shared" si="68"/>
        <v>10</v>
      </c>
      <c r="AD73" s="66">
        <f t="shared" si="69"/>
        <v>10</v>
      </c>
      <c r="AE73" s="104">
        <v>10000</v>
      </c>
      <c r="AF73" s="70">
        <f t="shared" si="96"/>
        <v>1000</v>
      </c>
      <c r="AG73" s="68">
        <f t="shared" si="97"/>
        <v>3</v>
      </c>
      <c r="AH73" s="28">
        <f t="shared" si="98"/>
        <v>3</v>
      </c>
      <c r="AI73" s="71">
        <f t="shared" si="99"/>
        <v>45</v>
      </c>
      <c r="AJ73" s="69" t="s">
        <v>37</v>
      </c>
      <c r="AK73" s="105">
        <f>+IF(AJ73="YES",'INTEREST @ 1%'!AI74,0)</f>
        <v>0</v>
      </c>
      <c r="AL73" s="126" t="str">
        <f t="shared" si="70"/>
        <v>AY 2011-12</v>
      </c>
      <c r="AM73" s="126" t="str">
        <f t="shared" si="71"/>
        <v>AY 2011-12</v>
      </c>
      <c r="AN73" s="126" t="str">
        <f t="shared" si="72"/>
        <v>AY 2011-12</v>
      </c>
      <c r="AO73" s="126" t="str">
        <f t="shared" si="73"/>
        <v>AY 2011-12</v>
      </c>
      <c r="AP73" s="126" t="str">
        <f t="shared" si="74"/>
        <v>AY 2011-12</v>
      </c>
      <c r="AQ73" s="126" t="str">
        <f t="shared" si="75"/>
        <v>AY 2011-12</v>
      </c>
      <c r="AR73" s="126" t="str">
        <f t="shared" si="76"/>
        <v>AY 2011-12</v>
      </c>
      <c r="AS73" s="126" t="str">
        <f t="shared" si="77"/>
        <v>AY 2011-12</v>
      </c>
      <c r="AT73" s="126" t="str">
        <f t="shared" si="78"/>
        <v>AY 2011-12</v>
      </c>
      <c r="AU73" s="126" t="str">
        <f t="shared" si="79"/>
        <v>AY 2011-12</v>
      </c>
      <c r="AV73" s="126" t="str">
        <f t="shared" si="80"/>
        <v>AY 2011-12</v>
      </c>
      <c r="AW73" s="126" t="str">
        <f t="shared" si="81"/>
        <v>AY 2011-12</v>
      </c>
      <c r="AX73" s="126" t="str">
        <f t="shared" si="82"/>
        <v>AY 2011-12</v>
      </c>
      <c r="AY73" s="126" t="str">
        <f t="shared" si="83"/>
        <v>AY 2011-12</v>
      </c>
      <c r="AZ73" s="126" t="str">
        <f t="shared" si="84"/>
        <v>AY 2011-12</v>
      </c>
      <c r="BA73" s="126" t="str">
        <f t="shared" si="85"/>
        <v>AY 2011-12</v>
      </c>
      <c r="BB73" s="126" t="str">
        <f t="shared" si="86"/>
        <v>AY 2011-12</v>
      </c>
      <c r="BC73" s="126" t="str">
        <f t="shared" si="87"/>
        <v>AY 2012-13</v>
      </c>
      <c r="BD73" s="126" t="str">
        <f t="shared" si="88"/>
        <v>AY 2011-12</v>
      </c>
      <c r="BE73" s="126" t="str">
        <f t="shared" si="89"/>
        <v>AY 2013-14</v>
      </c>
      <c r="BF73" s="129" t="str">
        <f t="shared" si="100"/>
        <v>AY 2011-12</v>
      </c>
    </row>
    <row r="74" spans="1:58" x14ac:dyDescent="0.25">
      <c r="A74" s="109">
        <f t="shared" si="101"/>
        <v>71</v>
      </c>
      <c r="B74" s="107" t="s">
        <v>9</v>
      </c>
      <c r="C74" s="48" t="s">
        <v>60</v>
      </c>
      <c r="D74" s="50" t="s">
        <v>25</v>
      </c>
      <c r="E74" s="25" t="str">
        <f t="shared" si="90"/>
        <v>AIOP</v>
      </c>
      <c r="F74" s="25" t="str">
        <f t="shared" si="91"/>
        <v>P</v>
      </c>
      <c r="G74" s="49">
        <v>5</v>
      </c>
      <c r="H74" s="49">
        <v>2</v>
      </c>
      <c r="I74" s="128">
        <v>2011</v>
      </c>
      <c r="J74" s="67">
        <f t="shared" si="92"/>
        <v>40579</v>
      </c>
      <c r="K74" s="49">
        <v>18</v>
      </c>
      <c r="L74" s="49">
        <v>4</v>
      </c>
      <c r="M74" s="128">
        <v>2011</v>
      </c>
      <c r="N74" s="26">
        <f t="shared" si="93"/>
        <v>40651</v>
      </c>
      <c r="O74" s="26">
        <f t="shared" si="94"/>
        <v>40602</v>
      </c>
      <c r="P74" s="27">
        <f t="shared" si="64"/>
        <v>7</v>
      </c>
      <c r="Q74" s="67">
        <f t="shared" si="95"/>
        <v>40609</v>
      </c>
      <c r="R74" s="29">
        <f t="shared" si="65"/>
        <v>74</v>
      </c>
      <c r="S74" s="28">
        <v>10</v>
      </c>
      <c r="T74" s="28">
        <v>30</v>
      </c>
      <c r="U74" s="28">
        <v>2</v>
      </c>
      <c r="V74" s="28">
        <f t="shared" si="66"/>
        <v>2</v>
      </c>
      <c r="W74" s="28">
        <f t="shared" si="67"/>
        <v>1</v>
      </c>
      <c r="X74" s="28">
        <v>10</v>
      </c>
      <c r="Y74" s="28">
        <v>10</v>
      </c>
      <c r="Z74" s="28">
        <v>2</v>
      </c>
      <c r="AA74" s="28">
        <v>10</v>
      </c>
      <c r="AB74" s="28">
        <v>10</v>
      </c>
      <c r="AC74" s="66">
        <f t="shared" si="68"/>
        <v>10</v>
      </c>
      <c r="AD74" s="66">
        <f t="shared" si="69"/>
        <v>10</v>
      </c>
      <c r="AE74" s="104">
        <v>10000</v>
      </c>
      <c r="AF74" s="70">
        <f t="shared" si="96"/>
        <v>1000</v>
      </c>
      <c r="AG74" s="68">
        <f t="shared" si="97"/>
        <v>3</v>
      </c>
      <c r="AH74" s="28">
        <f t="shared" si="98"/>
        <v>3</v>
      </c>
      <c r="AI74" s="71">
        <f t="shared" si="99"/>
        <v>45</v>
      </c>
      <c r="AJ74" s="69" t="s">
        <v>37</v>
      </c>
      <c r="AK74" s="105">
        <f>+IF(AJ74="YES",'INTEREST @ 1%'!AI75,0)</f>
        <v>0</v>
      </c>
      <c r="AL74" s="126" t="str">
        <f t="shared" si="70"/>
        <v>AY 2011-12</v>
      </c>
      <c r="AM74" s="126" t="str">
        <f t="shared" si="71"/>
        <v>AY 2011-12</v>
      </c>
      <c r="AN74" s="126" t="str">
        <f t="shared" si="72"/>
        <v>AY 2011-12</v>
      </c>
      <c r="AO74" s="126" t="str">
        <f t="shared" si="73"/>
        <v>AY 2011-12</v>
      </c>
      <c r="AP74" s="126" t="str">
        <f t="shared" si="74"/>
        <v>AY 2011-12</v>
      </c>
      <c r="AQ74" s="126" t="str">
        <f t="shared" si="75"/>
        <v>AY 2011-12</v>
      </c>
      <c r="AR74" s="126" t="str">
        <f t="shared" si="76"/>
        <v>AY 2011-12</v>
      </c>
      <c r="AS74" s="126" t="str">
        <f t="shared" si="77"/>
        <v>AY 2011-12</v>
      </c>
      <c r="AT74" s="126" t="str">
        <f t="shared" si="78"/>
        <v>AY 2011-12</v>
      </c>
      <c r="AU74" s="126" t="str">
        <f t="shared" si="79"/>
        <v>AY 2011-12</v>
      </c>
      <c r="AV74" s="126" t="str">
        <f t="shared" si="80"/>
        <v>AY 2011-12</v>
      </c>
      <c r="AW74" s="126" t="str">
        <f t="shared" si="81"/>
        <v>AY 2011-12</v>
      </c>
      <c r="AX74" s="126" t="str">
        <f t="shared" si="82"/>
        <v>AY 2011-12</v>
      </c>
      <c r="AY74" s="126" t="str">
        <f t="shared" si="83"/>
        <v>AY 2011-12</v>
      </c>
      <c r="AZ74" s="126" t="str">
        <f t="shared" si="84"/>
        <v>AY 2011-12</v>
      </c>
      <c r="BA74" s="126" t="str">
        <f t="shared" si="85"/>
        <v>AY 2011-12</v>
      </c>
      <c r="BB74" s="126" t="str">
        <f t="shared" si="86"/>
        <v>AY 2011-12</v>
      </c>
      <c r="BC74" s="126" t="str">
        <f t="shared" si="87"/>
        <v>AY 2012-13</v>
      </c>
      <c r="BD74" s="126" t="str">
        <f t="shared" si="88"/>
        <v>AY 2011-12</v>
      </c>
      <c r="BE74" s="126" t="str">
        <f t="shared" si="89"/>
        <v>AY 2013-14</v>
      </c>
      <c r="BF74" s="129" t="str">
        <f t="shared" si="100"/>
        <v>AY 2011-12</v>
      </c>
    </row>
    <row r="75" spans="1:58" x14ac:dyDescent="0.25">
      <c r="A75" s="109">
        <f t="shared" si="101"/>
        <v>72</v>
      </c>
      <c r="B75" s="107" t="s">
        <v>9</v>
      </c>
      <c r="C75" s="48" t="s">
        <v>60</v>
      </c>
      <c r="D75" s="50" t="s">
        <v>25</v>
      </c>
      <c r="E75" s="25" t="str">
        <f t="shared" si="90"/>
        <v>AIOP</v>
      </c>
      <c r="F75" s="25" t="str">
        <f t="shared" si="91"/>
        <v>P</v>
      </c>
      <c r="G75" s="49">
        <v>5</v>
      </c>
      <c r="H75" s="49">
        <v>2</v>
      </c>
      <c r="I75" s="128">
        <v>2011</v>
      </c>
      <c r="J75" s="67">
        <f t="shared" si="92"/>
        <v>40579</v>
      </c>
      <c r="K75" s="49">
        <v>18</v>
      </c>
      <c r="L75" s="49">
        <v>4</v>
      </c>
      <c r="M75" s="128">
        <v>2011</v>
      </c>
      <c r="N75" s="26">
        <f t="shared" si="93"/>
        <v>40651</v>
      </c>
      <c r="O75" s="26">
        <f t="shared" si="94"/>
        <v>40602</v>
      </c>
      <c r="P75" s="27">
        <f t="shared" si="64"/>
        <v>7</v>
      </c>
      <c r="Q75" s="67">
        <f t="shared" si="95"/>
        <v>40609</v>
      </c>
      <c r="R75" s="29">
        <f t="shared" si="65"/>
        <v>74</v>
      </c>
      <c r="S75" s="28">
        <v>10</v>
      </c>
      <c r="T75" s="28">
        <v>30</v>
      </c>
      <c r="U75" s="28">
        <v>2</v>
      </c>
      <c r="V75" s="28">
        <f t="shared" si="66"/>
        <v>2</v>
      </c>
      <c r="W75" s="28">
        <f t="shared" si="67"/>
        <v>1</v>
      </c>
      <c r="X75" s="28">
        <v>10</v>
      </c>
      <c r="Y75" s="28">
        <v>10</v>
      </c>
      <c r="Z75" s="28">
        <v>2</v>
      </c>
      <c r="AA75" s="28">
        <v>10</v>
      </c>
      <c r="AB75" s="28">
        <v>10</v>
      </c>
      <c r="AC75" s="66">
        <f t="shared" si="68"/>
        <v>10</v>
      </c>
      <c r="AD75" s="66">
        <f t="shared" si="69"/>
        <v>10</v>
      </c>
      <c r="AE75" s="104">
        <v>10000</v>
      </c>
      <c r="AF75" s="70">
        <f t="shared" si="96"/>
        <v>1000</v>
      </c>
      <c r="AG75" s="68">
        <f t="shared" si="97"/>
        <v>3</v>
      </c>
      <c r="AH75" s="28">
        <f t="shared" si="98"/>
        <v>3</v>
      </c>
      <c r="AI75" s="71">
        <f t="shared" si="99"/>
        <v>45</v>
      </c>
      <c r="AJ75" s="69" t="s">
        <v>37</v>
      </c>
      <c r="AK75" s="105">
        <f>+IF(AJ75="YES",'INTEREST @ 1%'!AI76,0)</f>
        <v>0</v>
      </c>
      <c r="AL75" s="126" t="str">
        <f t="shared" si="70"/>
        <v>AY 2011-12</v>
      </c>
      <c r="AM75" s="126" t="str">
        <f t="shared" si="71"/>
        <v>AY 2011-12</v>
      </c>
      <c r="AN75" s="126" t="str">
        <f t="shared" si="72"/>
        <v>AY 2011-12</v>
      </c>
      <c r="AO75" s="126" t="str">
        <f t="shared" si="73"/>
        <v>AY 2011-12</v>
      </c>
      <c r="AP75" s="126" t="str">
        <f t="shared" si="74"/>
        <v>AY 2011-12</v>
      </c>
      <c r="AQ75" s="126" t="str">
        <f t="shared" si="75"/>
        <v>AY 2011-12</v>
      </c>
      <c r="AR75" s="126" t="str">
        <f t="shared" si="76"/>
        <v>AY 2011-12</v>
      </c>
      <c r="AS75" s="126" t="str">
        <f t="shared" si="77"/>
        <v>AY 2011-12</v>
      </c>
      <c r="AT75" s="126" t="str">
        <f t="shared" si="78"/>
        <v>AY 2011-12</v>
      </c>
      <c r="AU75" s="126" t="str">
        <f t="shared" si="79"/>
        <v>AY 2011-12</v>
      </c>
      <c r="AV75" s="126" t="str">
        <f t="shared" si="80"/>
        <v>AY 2011-12</v>
      </c>
      <c r="AW75" s="126" t="str">
        <f t="shared" si="81"/>
        <v>AY 2011-12</v>
      </c>
      <c r="AX75" s="126" t="str">
        <f t="shared" si="82"/>
        <v>AY 2011-12</v>
      </c>
      <c r="AY75" s="126" t="str">
        <f t="shared" si="83"/>
        <v>AY 2011-12</v>
      </c>
      <c r="AZ75" s="126" t="str">
        <f t="shared" si="84"/>
        <v>AY 2011-12</v>
      </c>
      <c r="BA75" s="126" t="str">
        <f t="shared" si="85"/>
        <v>AY 2011-12</v>
      </c>
      <c r="BB75" s="126" t="str">
        <f t="shared" si="86"/>
        <v>AY 2011-12</v>
      </c>
      <c r="BC75" s="126" t="str">
        <f t="shared" si="87"/>
        <v>AY 2012-13</v>
      </c>
      <c r="BD75" s="126" t="str">
        <f t="shared" si="88"/>
        <v>AY 2011-12</v>
      </c>
      <c r="BE75" s="126" t="str">
        <f t="shared" si="89"/>
        <v>AY 2013-14</v>
      </c>
      <c r="BF75" s="129" t="str">
        <f t="shared" si="100"/>
        <v>AY 2011-12</v>
      </c>
    </row>
    <row r="76" spans="1:58" x14ac:dyDescent="0.25">
      <c r="A76" s="109">
        <f t="shared" si="101"/>
        <v>73</v>
      </c>
      <c r="B76" s="107" t="s">
        <v>9</v>
      </c>
      <c r="C76" s="48" t="s">
        <v>60</v>
      </c>
      <c r="D76" s="50" t="s">
        <v>25</v>
      </c>
      <c r="E76" s="25" t="str">
        <f t="shared" si="90"/>
        <v>AIOP</v>
      </c>
      <c r="F76" s="25" t="str">
        <f t="shared" si="91"/>
        <v>P</v>
      </c>
      <c r="G76" s="49">
        <v>5</v>
      </c>
      <c r="H76" s="49">
        <v>2</v>
      </c>
      <c r="I76" s="128">
        <v>2011</v>
      </c>
      <c r="J76" s="67">
        <f t="shared" si="92"/>
        <v>40579</v>
      </c>
      <c r="K76" s="49">
        <v>18</v>
      </c>
      <c r="L76" s="49">
        <v>4</v>
      </c>
      <c r="M76" s="128">
        <v>2011</v>
      </c>
      <c r="N76" s="26">
        <f t="shared" si="93"/>
        <v>40651</v>
      </c>
      <c r="O76" s="26">
        <f t="shared" si="94"/>
        <v>40602</v>
      </c>
      <c r="P76" s="27">
        <f t="shared" si="64"/>
        <v>7</v>
      </c>
      <c r="Q76" s="67">
        <f t="shared" si="95"/>
        <v>40609</v>
      </c>
      <c r="R76" s="29">
        <f t="shared" si="65"/>
        <v>74</v>
      </c>
      <c r="S76" s="28">
        <v>10</v>
      </c>
      <c r="T76" s="28">
        <v>30</v>
      </c>
      <c r="U76" s="28">
        <v>2</v>
      </c>
      <c r="V76" s="28">
        <f t="shared" si="66"/>
        <v>2</v>
      </c>
      <c r="W76" s="28">
        <f t="shared" si="67"/>
        <v>1</v>
      </c>
      <c r="X76" s="28">
        <v>10</v>
      </c>
      <c r="Y76" s="28">
        <v>10</v>
      </c>
      <c r="Z76" s="28">
        <v>2</v>
      </c>
      <c r="AA76" s="28">
        <v>10</v>
      </c>
      <c r="AB76" s="28">
        <v>10</v>
      </c>
      <c r="AC76" s="66">
        <f t="shared" si="68"/>
        <v>10</v>
      </c>
      <c r="AD76" s="66">
        <f t="shared" si="69"/>
        <v>10</v>
      </c>
      <c r="AE76" s="104">
        <v>10000</v>
      </c>
      <c r="AF76" s="70">
        <f t="shared" si="96"/>
        <v>1000</v>
      </c>
      <c r="AG76" s="68">
        <f t="shared" si="97"/>
        <v>3</v>
      </c>
      <c r="AH76" s="28">
        <f t="shared" si="98"/>
        <v>3</v>
      </c>
      <c r="AI76" s="71">
        <f t="shared" si="99"/>
        <v>45</v>
      </c>
      <c r="AJ76" s="69" t="s">
        <v>37</v>
      </c>
      <c r="AK76" s="105">
        <f>+IF(AJ76="YES",'INTEREST @ 1%'!AI77,0)</f>
        <v>0</v>
      </c>
      <c r="AL76" s="126" t="str">
        <f t="shared" si="70"/>
        <v>AY 2011-12</v>
      </c>
      <c r="AM76" s="126" t="str">
        <f t="shared" si="71"/>
        <v>AY 2011-12</v>
      </c>
      <c r="AN76" s="126" t="str">
        <f t="shared" si="72"/>
        <v>AY 2011-12</v>
      </c>
      <c r="AO76" s="126" t="str">
        <f t="shared" si="73"/>
        <v>AY 2011-12</v>
      </c>
      <c r="AP76" s="126" t="str">
        <f t="shared" si="74"/>
        <v>AY 2011-12</v>
      </c>
      <c r="AQ76" s="126" t="str">
        <f t="shared" si="75"/>
        <v>AY 2011-12</v>
      </c>
      <c r="AR76" s="126" t="str">
        <f t="shared" si="76"/>
        <v>AY 2011-12</v>
      </c>
      <c r="AS76" s="126" t="str">
        <f t="shared" si="77"/>
        <v>AY 2011-12</v>
      </c>
      <c r="AT76" s="126" t="str">
        <f t="shared" si="78"/>
        <v>AY 2011-12</v>
      </c>
      <c r="AU76" s="126" t="str">
        <f t="shared" si="79"/>
        <v>AY 2011-12</v>
      </c>
      <c r="AV76" s="126" t="str">
        <f t="shared" si="80"/>
        <v>AY 2011-12</v>
      </c>
      <c r="AW76" s="126" t="str">
        <f t="shared" si="81"/>
        <v>AY 2011-12</v>
      </c>
      <c r="AX76" s="126" t="str">
        <f t="shared" si="82"/>
        <v>AY 2011-12</v>
      </c>
      <c r="AY76" s="126" t="str">
        <f t="shared" si="83"/>
        <v>AY 2011-12</v>
      </c>
      <c r="AZ76" s="126" t="str">
        <f t="shared" si="84"/>
        <v>AY 2011-12</v>
      </c>
      <c r="BA76" s="126" t="str">
        <f t="shared" si="85"/>
        <v>AY 2011-12</v>
      </c>
      <c r="BB76" s="126" t="str">
        <f t="shared" si="86"/>
        <v>AY 2011-12</v>
      </c>
      <c r="BC76" s="126" t="str">
        <f t="shared" si="87"/>
        <v>AY 2012-13</v>
      </c>
      <c r="BD76" s="126" t="str">
        <f t="shared" si="88"/>
        <v>AY 2011-12</v>
      </c>
      <c r="BE76" s="126" t="str">
        <f t="shared" si="89"/>
        <v>AY 2013-14</v>
      </c>
      <c r="BF76" s="129" t="str">
        <f t="shared" si="100"/>
        <v>AY 2011-12</v>
      </c>
    </row>
    <row r="77" spans="1:58" x14ac:dyDescent="0.25">
      <c r="A77" s="109">
        <f t="shared" si="101"/>
        <v>74</v>
      </c>
      <c r="B77" s="107" t="s">
        <v>9</v>
      </c>
      <c r="C77" s="48" t="s">
        <v>60</v>
      </c>
      <c r="D77" s="50" t="s">
        <v>25</v>
      </c>
      <c r="E77" s="25" t="str">
        <f t="shared" si="90"/>
        <v>AIOP</v>
      </c>
      <c r="F77" s="25" t="str">
        <f t="shared" si="91"/>
        <v>P</v>
      </c>
      <c r="G77" s="49">
        <v>5</v>
      </c>
      <c r="H77" s="49">
        <v>2</v>
      </c>
      <c r="I77" s="128">
        <v>2011</v>
      </c>
      <c r="J77" s="67">
        <f t="shared" si="92"/>
        <v>40579</v>
      </c>
      <c r="K77" s="49">
        <v>18</v>
      </c>
      <c r="L77" s="49">
        <v>4</v>
      </c>
      <c r="M77" s="128">
        <v>2011</v>
      </c>
      <c r="N77" s="26">
        <f t="shared" si="93"/>
        <v>40651</v>
      </c>
      <c r="O77" s="26">
        <f t="shared" si="94"/>
        <v>40602</v>
      </c>
      <c r="P77" s="27">
        <f t="shared" si="64"/>
        <v>7</v>
      </c>
      <c r="Q77" s="67">
        <f t="shared" si="95"/>
        <v>40609</v>
      </c>
      <c r="R77" s="29">
        <f t="shared" si="65"/>
        <v>74</v>
      </c>
      <c r="S77" s="28">
        <v>10</v>
      </c>
      <c r="T77" s="28">
        <v>30</v>
      </c>
      <c r="U77" s="28">
        <v>2</v>
      </c>
      <c r="V77" s="28">
        <f t="shared" si="66"/>
        <v>2</v>
      </c>
      <c r="W77" s="28">
        <f t="shared" si="67"/>
        <v>1</v>
      </c>
      <c r="X77" s="28">
        <v>10</v>
      </c>
      <c r="Y77" s="28">
        <v>10</v>
      </c>
      <c r="Z77" s="28">
        <v>2</v>
      </c>
      <c r="AA77" s="28">
        <v>10</v>
      </c>
      <c r="AB77" s="28">
        <v>10</v>
      </c>
      <c r="AC77" s="66">
        <f t="shared" si="68"/>
        <v>10</v>
      </c>
      <c r="AD77" s="66">
        <f t="shared" si="69"/>
        <v>10</v>
      </c>
      <c r="AE77" s="104">
        <v>10000</v>
      </c>
      <c r="AF77" s="70">
        <f t="shared" si="96"/>
        <v>1000</v>
      </c>
      <c r="AG77" s="68">
        <f t="shared" si="97"/>
        <v>3</v>
      </c>
      <c r="AH77" s="28">
        <f t="shared" si="98"/>
        <v>3</v>
      </c>
      <c r="AI77" s="71">
        <f t="shared" si="99"/>
        <v>45</v>
      </c>
      <c r="AJ77" s="69" t="s">
        <v>37</v>
      </c>
      <c r="AK77" s="105">
        <f>+IF(AJ77="YES",'INTEREST @ 1%'!AI78,0)</f>
        <v>0</v>
      </c>
      <c r="AL77" s="126" t="str">
        <f t="shared" si="70"/>
        <v>AY 2011-12</v>
      </c>
      <c r="AM77" s="126" t="str">
        <f t="shared" si="71"/>
        <v>AY 2011-12</v>
      </c>
      <c r="AN77" s="126" t="str">
        <f t="shared" si="72"/>
        <v>AY 2011-12</v>
      </c>
      <c r="AO77" s="126" t="str">
        <f t="shared" si="73"/>
        <v>AY 2011-12</v>
      </c>
      <c r="AP77" s="126" t="str">
        <f t="shared" si="74"/>
        <v>AY 2011-12</v>
      </c>
      <c r="AQ77" s="126" t="str">
        <f t="shared" si="75"/>
        <v>AY 2011-12</v>
      </c>
      <c r="AR77" s="126" t="str">
        <f t="shared" si="76"/>
        <v>AY 2011-12</v>
      </c>
      <c r="AS77" s="126" t="str">
        <f t="shared" si="77"/>
        <v>AY 2011-12</v>
      </c>
      <c r="AT77" s="126" t="str">
        <f t="shared" si="78"/>
        <v>AY 2011-12</v>
      </c>
      <c r="AU77" s="126" t="str">
        <f t="shared" si="79"/>
        <v>AY 2011-12</v>
      </c>
      <c r="AV77" s="126" t="str">
        <f t="shared" si="80"/>
        <v>AY 2011-12</v>
      </c>
      <c r="AW77" s="126" t="str">
        <f t="shared" si="81"/>
        <v>AY 2011-12</v>
      </c>
      <c r="AX77" s="126" t="str">
        <f t="shared" si="82"/>
        <v>AY 2011-12</v>
      </c>
      <c r="AY77" s="126" t="str">
        <f t="shared" si="83"/>
        <v>AY 2011-12</v>
      </c>
      <c r="AZ77" s="126" t="str">
        <f t="shared" si="84"/>
        <v>AY 2011-12</v>
      </c>
      <c r="BA77" s="126" t="str">
        <f t="shared" si="85"/>
        <v>AY 2011-12</v>
      </c>
      <c r="BB77" s="126" t="str">
        <f t="shared" si="86"/>
        <v>AY 2011-12</v>
      </c>
      <c r="BC77" s="126" t="str">
        <f t="shared" si="87"/>
        <v>AY 2012-13</v>
      </c>
      <c r="BD77" s="126" t="str">
        <f t="shared" si="88"/>
        <v>AY 2011-12</v>
      </c>
      <c r="BE77" s="126" t="str">
        <f t="shared" si="89"/>
        <v>AY 2013-14</v>
      </c>
      <c r="BF77" s="129" t="str">
        <f t="shared" si="100"/>
        <v>AY 2011-12</v>
      </c>
    </row>
    <row r="78" spans="1:58" x14ac:dyDescent="0.25">
      <c r="A78" s="109">
        <f t="shared" si="101"/>
        <v>75</v>
      </c>
      <c r="B78" s="107" t="s">
        <v>9</v>
      </c>
      <c r="C78" s="48" t="s">
        <v>60</v>
      </c>
      <c r="D78" s="50" t="s">
        <v>25</v>
      </c>
      <c r="E78" s="25" t="str">
        <f t="shared" si="90"/>
        <v>AIOP</v>
      </c>
      <c r="F78" s="25" t="str">
        <f t="shared" si="91"/>
        <v>P</v>
      </c>
      <c r="G78" s="49">
        <v>5</v>
      </c>
      <c r="H78" s="49">
        <v>2</v>
      </c>
      <c r="I78" s="128">
        <v>2011</v>
      </c>
      <c r="J78" s="67">
        <f t="shared" si="92"/>
        <v>40579</v>
      </c>
      <c r="K78" s="49">
        <v>18</v>
      </c>
      <c r="L78" s="49">
        <v>4</v>
      </c>
      <c r="M78" s="128">
        <v>2011</v>
      </c>
      <c r="N78" s="26">
        <f t="shared" si="93"/>
        <v>40651</v>
      </c>
      <c r="O78" s="26">
        <f t="shared" si="94"/>
        <v>40602</v>
      </c>
      <c r="P78" s="27">
        <f t="shared" si="64"/>
        <v>7</v>
      </c>
      <c r="Q78" s="67">
        <f t="shared" si="95"/>
        <v>40609</v>
      </c>
      <c r="R78" s="29">
        <f t="shared" si="65"/>
        <v>74</v>
      </c>
      <c r="S78" s="28">
        <v>10</v>
      </c>
      <c r="T78" s="28">
        <v>30</v>
      </c>
      <c r="U78" s="28">
        <v>2</v>
      </c>
      <c r="V78" s="28">
        <f t="shared" si="66"/>
        <v>2</v>
      </c>
      <c r="W78" s="28">
        <f t="shared" si="67"/>
        <v>1</v>
      </c>
      <c r="X78" s="28">
        <v>10</v>
      </c>
      <c r="Y78" s="28">
        <v>10</v>
      </c>
      <c r="Z78" s="28">
        <v>2</v>
      </c>
      <c r="AA78" s="28">
        <v>10</v>
      </c>
      <c r="AB78" s="28">
        <v>10</v>
      </c>
      <c r="AC78" s="66">
        <f t="shared" si="68"/>
        <v>10</v>
      </c>
      <c r="AD78" s="66">
        <f t="shared" si="69"/>
        <v>10</v>
      </c>
      <c r="AE78" s="104">
        <v>10000</v>
      </c>
      <c r="AF78" s="70">
        <f t="shared" si="96"/>
        <v>1000</v>
      </c>
      <c r="AG78" s="68">
        <f t="shared" si="97"/>
        <v>3</v>
      </c>
      <c r="AH78" s="28">
        <f t="shared" si="98"/>
        <v>3</v>
      </c>
      <c r="AI78" s="71">
        <f t="shared" si="99"/>
        <v>45</v>
      </c>
      <c r="AJ78" s="69" t="s">
        <v>37</v>
      </c>
      <c r="AK78" s="105">
        <f>+IF(AJ78="YES",'INTEREST @ 1%'!AI79,0)</f>
        <v>0</v>
      </c>
      <c r="AL78" s="126" t="str">
        <f t="shared" si="70"/>
        <v>AY 2011-12</v>
      </c>
      <c r="AM78" s="126" t="str">
        <f t="shared" si="71"/>
        <v>AY 2011-12</v>
      </c>
      <c r="AN78" s="126" t="str">
        <f t="shared" si="72"/>
        <v>AY 2011-12</v>
      </c>
      <c r="AO78" s="126" t="str">
        <f t="shared" si="73"/>
        <v>AY 2011-12</v>
      </c>
      <c r="AP78" s="126" t="str">
        <f t="shared" si="74"/>
        <v>AY 2011-12</v>
      </c>
      <c r="AQ78" s="126" t="str">
        <f t="shared" si="75"/>
        <v>AY 2011-12</v>
      </c>
      <c r="AR78" s="126" t="str">
        <f t="shared" si="76"/>
        <v>AY 2011-12</v>
      </c>
      <c r="AS78" s="126" t="str">
        <f t="shared" si="77"/>
        <v>AY 2011-12</v>
      </c>
      <c r="AT78" s="126" t="str">
        <f t="shared" si="78"/>
        <v>AY 2011-12</v>
      </c>
      <c r="AU78" s="126" t="str">
        <f t="shared" si="79"/>
        <v>AY 2011-12</v>
      </c>
      <c r="AV78" s="126" t="str">
        <f t="shared" si="80"/>
        <v>AY 2011-12</v>
      </c>
      <c r="AW78" s="126" t="str">
        <f t="shared" si="81"/>
        <v>AY 2011-12</v>
      </c>
      <c r="AX78" s="126" t="str">
        <f t="shared" si="82"/>
        <v>AY 2011-12</v>
      </c>
      <c r="AY78" s="126" t="str">
        <f t="shared" si="83"/>
        <v>AY 2011-12</v>
      </c>
      <c r="AZ78" s="126" t="str">
        <f t="shared" si="84"/>
        <v>AY 2011-12</v>
      </c>
      <c r="BA78" s="126" t="str">
        <f t="shared" si="85"/>
        <v>AY 2011-12</v>
      </c>
      <c r="BB78" s="126" t="str">
        <f t="shared" si="86"/>
        <v>AY 2011-12</v>
      </c>
      <c r="BC78" s="126" t="str">
        <f t="shared" si="87"/>
        <v>AY 2012-13</v>
      </c>
      <c r="BD78" s="126" t="str">
        <f t="shared" si="88"/>
        <v>AY 2011-12</v>
      </c>
      <c r="BE78" s="126" t="str">
        <f t="shared" si="89"/>
        <v>AY 2013-14</v>
      </c>
      <c r="BF78" s="129" t="str">
        <f t="shared" si="100"/>
        <v>AY 2011-12</v>
      </c>
    </row>
    <row r="79" spans="1:58" x14ac:dyDescent="0.25">
      <c r="A79" s="109">
        <f t="shared" si="101"/>
        <v>76</v>
      </c>
      <c r="B79" s="107" t="s">
        <v>9</v>
      </c>
      <c r="C79" s="48" t="s">
        <v>60</v>
      </c>
      <c r="D79" s="50" t="s">
        <v>25</v>
      </c>
      <c r="E79" s="25" t="str">
        <f t="shared" si="90"/>
        <v>AIOP</v>
      </c>
      <c r="F79" s="25" t="str">
        <f t="shared" si="91"/>
        <v>P</v>
      </c>
      <c r="G79" s="49">
        <v>5</v>
      </c>
      <c r="H79" s="49">
        <v>2</v>
      </c>
      <c r="I79" s="128">
        <v>2011</v>
      </c>
      <c r="J79" s="67">
        <f t="shared" si="92"/>
        <v>40579</v>
      </c>
      <c r="K79" s="49">
        <v>18</v>
      </c>
      <c r="L79" s="49">
        <v>4</v>
      </c>
      <c r="M79" s="128">
        <v>2011</v>
      </c>
      <c r="N79" s="26">
        <f t="shared" si="93"/>
        <v>40651</v>
      </c>
      <c r="O79" s="26">
        <f t="shared" si="94"/>
        <v>40602</v>
      </c>
      <c r="P79" s="27">
        <f t="shared" si="64"/>
        <v>7</v>
      </c>
      <c r="Q79" s="67">
        <f t="shared" si="95"/>
        <v>40609</v>
      </c>
      <c r="R79" s="29">
        <f t="shared" si="65"/>
        <v>74</v>
      </c>
      <c r="S79" s="28">
        <v>10</v>
      </c>
      <c r="T79" s="28">
        <v>30</v>
      </c>
      <c r="U79" s="28">
        <v>2</v>
      </c>
      <c r="V79" s="28">
        <f t="shared" si="66"/>
        <v>2</v>
      </c>
      <c r="W79" s="28">
        <f t="shared" si="67"/>
        <v>1</v>
      </c>
      <c r="X79" s="28">
        <v>10</v>
      </c>
      <c r="Y79" s="28">
        <v>10</v>
      </c>
      <c r="Z79" s="28">
        <v>2</v>
      </c>
      <c r="AA79" s="28">
        <v>10</v>
      </c>
      <c r="AB79" s="28">
        <v>10</v>
      </c>
      <c r="AC79" s="66">
        <f t="shared" si="68"/>
        <v>10</v>
      </c>
      <c r="AD79" s="66">
        <f t="shared" si="69"/>
        <v>10</v>
      </c>
      <c r="AE79" s="104">
        <v>10000</v>
      </c>
      <c r="AF79" s="70">
        <f t="shared" si="96"/>
        <v>1000</v>
      </c>
      <c r="AG79" s="68">
        <f t="shared" si="97"/>
        <v>3</v>
      </c>
      <c r="AH79" s="28">
        <f t="shared" si="98"/>
        <v>3</v>
      </c>
      <c r="AI79" s="71">
        <f t="shared" si="99"/>
        <v>45</v>
      </c>
      <c r="AJ79" s="69" t="s">
        <v>37</v>
      </c>
      <c r="AK79" s="105">
        <f>+IF(AJ79="YES",'INTEREST @ 1%'!AI80,0)</f>
        <v>0</v>
      </c>
      <c r="AL79" s="126" t="str">
        <f t="shared" si="70"/>
        <v>AY 2011-12</v>
      </c>
      <c r="AM79" s="126" t="str">
        <f t="shared" si="71"/>
        <v>AY 2011-12</v>
      </c>
      <c r="AN79" s="126" t="str">
        <f t="shared" si="72"/>
        <v>AY 2011-12</v>
      </c>
      <c r="AO79" s="126" t="str">
        <f t="shared" si="73"/>
        <v>AY 2011-12</v>
      </c>
      <c r="AP79" s="126" t="str">
        <f t="shared" si="74"/>
        <v>AY 2011-12</v>
      </c>
      <c r="AQ79" s="126" t="str">
        <f t="shared" si="75"/>
        <v>AY 2011-12</v>
      </c>
      <c r="AR79" s="126" t="str">
        <f t="shared" si="76"/>
        <v>AY 2011-12</v>
      </c>
      <c r="AS79" s="126" t="str">
        <f t="shared" si="77"/>
        <v>AY 2011-12</v>
      </c>
      <c r="AT79" s="126" t="str">
        <f t="shared" si="78"/>
        <v>AY 2011-12</v>
      </c>
      <c r="AU79" s="126" t="str">
        <f t="shared" si="79"/>
        <v>AY 2011-12</v>
      </c>
      <c r="AV79" s="126" t="str">
        <f t="shared" si="80"/>
        <v>AY 2011-12</v>
      </c>
      <c r="AW79" s="126" t="str">
        <f t="shared" si="81"/>
        <v>AY 2011-12</v>
      </c>
      <c r="AX79" s="126" t="str">
        <f t="shared" si="82"/>
        <v>AY 2011-12</v>
      </c>
      <c r="AY79" s="126" t="str">
        <f t="shared" si="83"/>
        <v>AY 2011-12</v>
      </c>
      <c r="AZ79" s="126" t="str">
        <f t="shared" si="84"/>
        <v>AY 2011-12</v>
      </c>
      <c r="BA79" s="126" t="str">
        <f t="shared" si="85"/>
        <v>AY 2011-12</v>
      </c>
      <c r="BB79" s="126" t="str">
        <f t="shared" si="86"/>
        <v>AY 2011-12</v>
      </c>
      <c r="BC79" s="126" t="str">
        <f t="shared" si="87"/>
        <v>AY 2012-13</v>
      </c>
      <c r="BD79" s="126" t="str">
        <f t="shared" si="88"/>
        <v>AY 2011-12</v>
      </c>
      <c r="BE79" s="126" t="str">
        <f t="shared" si="89"/>
        <v>AY 2013-14</v>
      </c>
      <c r="BF79" s="129" t="str">
        <f t="shared" si="100"/>
        <v>AY 2011-12</v>
      </c>
    </row>
    <row r="80" spans="1:58" x14ac:dyDescent="0.25">
      <c r="A80" s="109">
        <f t="shared" si="101"/>
        <v>77</v>
      </c>
      <c r="B80" s="107" t="s">
        <v>9</v>
      </c>
      <c r="C80" s="48" t="s">
        <v>60</v>
      </c>
      <c r="D80" s="50" t="s">
        <v>25</v>
      </c>
      <c r="E80" s="25" t="str">
        <f t="shared" si="90"/>
        <v>AIOP</v>
      </c>
      <c r="F80" s="25" t="str">
        <f t="shared" si="91"/>
        <v>P</v>
      </c>
      <c r="G80" s="49">
        <v>5</v>
      </c>
      <c r="H80" s="49">
        <v>2</v>
      </c>
      <c r="I80" s="128">
        <v>2011</v>
      </c>
      <c r="J80" s="67">
        <f t="shared" si="92"/>
        <v>40579</v>
      </c>
      <c r="K80" s="49">
        <v>18</v>
      </c>
      <c r="L80" s="49">
        <v>4</v>
      </c>
      <c r="M80" s="128">
        <v>2011</v>
      </c>
      <c r="N80" s="26">
        <f t="shared" si="93"/>
        <v>40651</v>
      </c>
      <c r="O80" s="26">
        <f t="shared" si="94"/>
        <v>40602</v>
      </c>
      <c r="P80" s="27">
        <f t="shared" si="64"/>
        <v>7</v>
      </c>
      <c r="Q80" s="67">
        <f t="shared" si="95"/>
        <v>40609</v>
      </c>
      <c r="R80" s="29">
        <f t="shared" si="65"/>
        <v>74</v>
      </c>
      <c r="S80" s="28">
        <v>10</v>
      </c>
      <c r="T80" s="28">
        <v>30</v>
      </c>
      <c r="U80" s="28">
        <v>2</v>
      </c>
      <c r="V80" s="28">
        <f t="shared" si="66"/>
        <v>2</v>
      </c>
      <c r="W80" s="28">
        <f t="shared" si="67"/>
        <v>1</v>
      </c>
      <c r="X80" s="28">
        <v>10</v>
      </c>
      <c r="Y80" s="28">
        <v>10</v>
      </c>
      <c r="Z80" s="28">
        <v>2</v>
      </c>
      <c r="AA80" s="28">
        <v>10</v>
      </c>
      <c r="AB80" s="28">
        <v>10</v>
      </c>
      <c r="AC80" s="66">
        <f t="shared" si="68"/>
        <v>10</v>
      </c>
      <c r="AD80" s="66">
        <f t="shared" si="69"/>
        <v>10</v>
      </c>
      <c r="AE80" s="104">
        <v>10000</v>
      </c>
      <c r="AF80" s="70">
        <f t="shared" si="96"/>
        <v>1000</v>
      </c>
      <c r="AG80" s="68">
        <f t="shared" si="97"/>
        <v>3</v>
      </c>
      <c r="AH80" s="28">
        <f t="shared" si="98"/>
        <v>3</v>
      </c>
      <c r="AI80" s="71">
        <f t="shared" si="99"/>
        <v>45</v>
      </c>
      <c r="AJ80" s="69" t="s">
        <v>37</v>
      </c>
      <c r="AK80" s="105">
        <f>+IF(AJ80="YES",'INTEREST @ 1%'!AI81,0)</f>
        <v>0</v>
      </c>
      <c r="AL80" s="126" t="str">
        <f t="shared" si="70"/>
        <v>AY 2011-12</v>
      </c>
      <c r="AM80" s="126" t="str">
        <f t="shared" si="71"/>
        <v>AY 2011-12</v>
      </c>
      <c r="AN80" s="126" t="str">
        <f t="shared" si="72"/>
        <v>AY 2011-12</v>
      </c>
      <c r="AO80" s="126" t="str">
        <f t="shared" si="73"/>
        <v>AY 2011-12</v>
      </c>
      <c r="AP80" s="126" t="str">
        <f t="shared" si="74"/>
        <v>AY 2011-12</v>
      </c>
      <c r="AQ80" s="126" t="str">
        <f t="shared" si="75"/>
        <v>AY 2011-12</v>
      </c>
      <c r="AR80" s="126" t="str">
        <f t="shared" si="76"/>
        <v>AY 2011-12</v>
      </c>
      <c r="AS80" s="126" t="str">
        <f t="shared" si="77"/>
        <v>AY 2011-12</v>
      </c>
      <c r="AT80" s="126" t="str">
        <f t="shared" si="78"/>
        <v>AY 2011-12</v>
      </c>
      <c r="AU80" s="126" t="str">
        <f t="shared" si="79"/>
        <v>AY 2011-12</v>
      </c>
      <c r="AV80" s="126" t="str">
        <f t="shared" si="80"/>
        <v>AY 2011-12</v>
      </c>
      <c r="AW80" s="126" t="str">
        <f t="shared" si="81"/>
        <v>AY 2011-12</v>
      </c>
      <c r="AX80" s="126" t="str">
        <f t="shared" si="82"/>
        <v>AY 2011-12</v>
      </c>
      <c r="AY80" s="126" t="str">
        <f t="shared" si="83"/>
        <v>AY 2011-12</v>
      </c>
      <c r="AZ80" s="126" t="str">
        <f t="shared" si="84"/>
        <v>AY 2011-12</v>
      </c>
      <c r="BA80" s="126" t="str">
        <f t="shared" si="85"/>
        <v>AY 2011-12</v>
      </c>
      <c r="BB80" s="126" t="str">
        <f t="shared" si="86"/>
        <v>AY 2011-12</v>
      </c>
      <c r="BC80" s="126" t="str">
        <f t="shared" si="87"/>
        <v>AY 2012-13</v>
      </c>
      <c r="BD80" s="126" t="str">
        <f t="shared" si="88"/>
        <v>AY 2011-12</v>
      </c>
      <c r="BE80" s="126" t="str">
        <f t="shared" si="89"/>
        <v>AY 2013-14</v>
      </c>
      <c r="BF80" s="129" t="str">
        <f t="shared" si="100"/>
        <v>AY 2011-12</v>
      </c>
    </row>
    <row r="81" spans="1:58" x14ac:dyDescent="0.25">
      <c r="A81" s="109">
        <f t="shared" si="101"/>
        <v>78</v>
      </c>
      <c r="B81" s="107" t="s">
        <v>9</v>
      </c>
      <c r="C81" s="48" t="s">
        <v>60</v>
      </c>
      <c r="D81" s="50" t="s">
        <v>25</v>
      </c>
      <c r="E81" s="25" t="str">
        <f t="shared" si="90"/>
        <v>AIOP</v>
      </c>
      <c r="F81" s="25" t="str">
        <f t="shared" si="91"/>
        <v>P</v>
      </c>
      <c r="G81" s="49">
        <v>5</v>
      </c>
      <c r="H81" s="49">
        <v>2</v>
      </c>
      <c r="I81" s="128">
        <v>2011</v>
      </c>
      <c r="J81" s="67">
        <f t="shared" si="92"/>
        <v>40579</v>
      </c>
      <c r="K81" s="49">
        <v>18</v>
      </c>
      <c r="L81" s="49">
        <v>4</v>
      </c>
      <c r="M81" s="128">
        <v>2011</v>
      </c>
      <c r="N81" s="26">
        <f t="shared" si="93"/>
        <v>40651</v>
      </c>
      <c r="O81" s="26">
        <f t="shared" si="94"/>
        <v>40602</v>
      </c>
      <c r="P81" s="27">
        <f t="shared" si="64"/>
        <v>7</v>
      </c>
      <c r="Q81" s="67">
        <f t="shared" si="95"/>
        <v>40609</v>
      </c>
      <c r="R81" s="29">
        <f t="shared" si="65"/>
        <v>74</v>
      </c>
      <c r="S81" s="28">
        <v>10</v>
      </c>
      <c r="T81" s="28">
        <v>30</v>
      </c>
      <c r="U81" s="28">
        <v>2</v>
      </c>
      <c r="V81" s="28">
        <f t="shared" si="66"/>
        <v>2</v>
      </c>
      <c r="W81" s="28">
        <f t="shared" si="67"/>
        <v>1</v>
      </c>
      <c r="X81" s="28">
        <v>10</v>
      </c>
      <c r="Y81" s="28">
        <v>10</v>
      </c>
      <c r="Z81" s="28">
        <v>2</v>
      </c>
      <c r="AA81" s="28">
        <v>10</v>
      </c>
      <c r="AB81" s="28">
        <v>10</v>
      </c>
      <c r="AC81" s="66">
        <f t="shared" si="68"/>
        <v>10</v>
      </c>
      <c r="AD81" s="66">
        <f t="shared" si="69"/>
        <v>10</v>
      </c>
      <c r="AE81" s="104">
        <v>10000</v>
      </c>
      <c r="AF81" s="70">
        <f t="shared" si="96"/>
        <v>1000</v>
      </c>
      <c r="AG81" s="68">
        <f t="shared" si="97"/>
        <v>3</v>
      </c>
      <c r="AH81" s="28">
        <f t="shared" si="98"/>
        <v>3</v>
      </c>
      <c r="AI81" s="71">
        <f t="shared" si="99"/>
        <v>45</v>
      </c>
      <c r="AJ81" s="69" t="s">
        <v>37</v>
      </c>
      <c r="AK81" s="105">
        <f>+IF(AJ81="YES",'INTEREST @ 1%'!AI82,0)</f>
        <v>0</v>
      </c>
      <c r="AL81" s="126" t="str">
        <f t="shared" si="70"/>
        <v>AY 2011-12</v>
      </c>
      <c r="AM81" s="126" t="str">
        <f t="shared" si="71"/>
        <v>AY 2011-12</v>
      </c>
      <c r="AN81" s="126" t="str">
        <f t="shared" si="72"/>
        <v>AY 2011-12</v>
      </c>
      <c r="AO81" s="126" t="str">
        <f t="shared" si="73"/>
        <v>AY 2011-12</v>
      </c>
      <c r="AP81" s="126" t="str">
        <f t="shared" si="74"/>
        <v>AY 2011-12</v>
      </c>
      <c r="AQ81" s="126" t="str">
        <f t="shared" si="75"/>
        <v>AY 2011-12</v>
      </c>
      <c r="AR81" s="126" t="str">
        <f t="shared" si="76"/>
        <v>AY 2011-12</v>
      </c>
      <c r="AS81" s="126" t="str">
        <f t="shared" si="77"/>
        <v>AY 2011-12</v>
      </c>
      <c r="AT81" s="126" t="str">
        <f t="shared" si="78"/>
        <v>AY 2011-12</v>
      </c>
      <c r="AU81" s="126" t="str">
        <f t="shared" si="79"/>
        <v>AY 2011-12</v>
      </c>
      <c r="AV81" s="126" t="str">
        <f t="shared" si="80"/>
        <v>AY 2011-12</v>
      </c>
      <c r="AW81" s="126" t="str">
        <f t="shared" si="81"/>
        <v>AY 2011-12</v>
      </c>
      <c r="AX81" s="126" t="str">
        <f t="shared" si="82"/>
        <v>AY 2011-12</v>
      </c>
      <c r="AY81" s="126" t="str">
        <f t="shared" si="83"/>
        <v>AY 2011-12</v>
      </c>
      <c r="AZ81" s="126" t="str">
        <f t="shared" si="84"/>
        <v>AY 2011-12</v>
      </c>
      <c r="BA81" s="126" t="str">
        <f t="shared" si="85"/>
        <v>AY 2011-12</v>
      </c>
      <c r="BB81" s="126" t="str">
        <f t="shared" si="86"/>
        <v>AY 2011-12</v>
      </c>
      <c r="BC81" s="126" t="str">
        <f t="shared" si="87"/>
        <v>AY 2012-13</v>
      </c>
      <c r="BD81" s="126" t="str">
        <f t="shared" si="88"/>
        <v>AY 2011-12</v>
      </c>
      <c r="BE81" s="126" t="str">
        <f t="shared" si="89"/>
        <v>AY 2013-14</v>
      </c>
      <c r="BF81" s="129" t="str">
        <f t="shared" si="100"/>
        <v>AY 2011-12</v>
      </c>
    </row>
    <row r="82" spans="1:58" x14ac:dyDescent="0.25">
      <c r="A82" s="109">
        <f t="shared" si="101"/>
        <v>79</v>
      </c>
      <c r="B82" s="107" t="s">
        <v>9</v>
      </c>
      <c r="C82" s="48" t="s">
        <v>60</v>
      </c>
      <c r="D82" s="50" t="s">
        <v>25</v>
      </c>
      <c r="E82" s="25" t="str">
        <f t="shared" si="90"/>
        <v>AIOP</v>
      </c>
      <c r="F82" s="25" t="str">
        <f t="shared" si="91"/>
        <v>P</v>
      </c>
      <c r="G82" s="49">
        <v>5</v>
      </c>
      <c r="H82" s="49">
        <v>2</v>
      </c>
      <c r="I82" s="128">
        <v>2011</v>
      </c>
      <c r="J82" s="67">
        <f t="shared" si="92"/>
        <v>40579</v>
      </c>
      <c r="K82" s="49">
        <v>18</v>
      </c>
      <c r="L82" s="49">
        <v>4</v>
      </c>
      <c r="M82" s="128">
        <v>2011</v>
      </c>
      <c r="N82" s="26">
        <f t="shared" si="93"/>
        <v>40651</v>
      </c>
      <c r="O82" s="26">
        <f t="shared" si="94"/>
        <v>40602</v>
      </c>
      <c r="P82" s="27">
        <f t="shared" si="64"/>
        <v>7</v>
      </c>
      <c r="Q82" s="67">
        <f t="shared" si="95"/>
        <v>40609</v>
      </c>
      <c r="R82" s="29">
        <f t="shared" si="65"/>
        <v>74</v>
      </c>
      <c r="S82" s="28">
        <v>10</v>
      </c>
      <c r="T82" s="28">
        <v>30</v>
      </c>
      <c r="U82" s="28">
        <v>2</v>
      </c>
      <c r="V82" s="28">
        <f t="shared" si="66"/>
        <v>2</v>
      </c>
      <c r="W82" s="28">
        <f t="shared" si="67"/>
        <v>1</v>
      </c>
      <c r="X82" s="28">
        <v>10</v>
      </c>
      <c r="Y82" s="28">
        <v>10</v>
      </c>
      <c r="Z82" s="28">
        <v>2</v>
      </c>
      <c r="AA82" s="28">
        <v>10</v>
      </c>
      <c r="AB82" s="28">
        <v>10</v>
      </c>
      <c r="AC82" s="66">
        <f t="shared" si="68"/>
        <v>10</v>
      </c>
      <c r="AD82" s="66">
        <f t="shared" si="69"/>
        <v>10</v>
      </c>
      <c r="AE82" s="104">
        <v>10000</v>
      </c>
      <c r="AF82" s="70">
        <f t="shared" si="96"/>
        <v>1000</v>
      </c>
      <c r="AG82" s="68">
        <f t="shared" si="97"/>
        <v>3</v>
      </c>
      <c r="AH82" s="28">
        <f t="shared" si="98"/>
        <v>3</v>
      </c>
      <c r="AI82" s="71">
        <f t="shared" si="99"/>
        <v>45</v>
      </c>
      <c r="AJ82" s="69" t="s">
        <v>37</v>
      </c>
      <c r="AK82" s="105">
        <f>+IF(AJ82="YES",'INTEREST @ 1%'!AI83,0)</f>
        <v>0</v>
      </c>
      <c r="AL82" s="126" t="str">
        <f t="shared" si="70"/>
        <v>AY 2011-12</v>
      </c>
      <c r="AM82" s="126" t="str">
        <f t="shared" si="71"/>
        <v>AY 2011-12</v>
      </c>
      <c r="AN82" s="126" t="str">
        <f t="shared" si="72"/>
        <v>AY 2011-12</v>
      </c>
      <c r="AO82" s="126" t="str">
        <f t="shared" si="73"/>
        <v>AY 2011-12</v>
      </c>
      <c r="AP82" s="126" t="str">
        <f t="shared" si="74"/>
        <v>AY 2011-12</v>
      </c>
      <c r="AQ82" s="126" t="str">
        <f t="shared" si="75"/>
        <v>AY 2011-12</v>
      </c>
      <c r="AR82" s="126" t="str">
        <f t="shared" si="76"/>
        <v>AY 2011-12</v>
      </c>
      <c r="AS82" s="126" t="str">
        <f t="shared" si="77"/>
        <v>AY 2011-12</v>
      </c>
      <c r="AT82" s="126" t="str">
        <f t="shared" si="78"/>
        <v>AY 2011-12</v>
      </c>
      <c r="AU82" s="126" t="str">
        <f t="shared" si="79"/>
        <v>AY 2011-12</v>
      </c>
      <c r="AV82" s="126" t="str">
        <f t="shared" si="80"/>
        <v>AY 2011-12</v>
      </c>
      <c r="AW82" s="126" t="str">
        <f t="shared" si="81"/>
        <v>AY 2011-12</v>
      </c>
      <c r="AX82" s="126" t="str">
        <f t="shared" si="82"/>
        <v>AY 2011-12</v>
      </c>
      <c r="AY82" s="126" t="str">
        <f t="shared" si="83"/>
        <v>AY 2011-12</v>
      </c>
      <c r="AZ82" s="126" t="str">
        <f t="shared" si="84"/>
        <v>AY 2011-12</v>
      </c>
      <c r="BA82" s="126" t="str">
        <f t="shared" si="85"/>
        <v>AY 2011-12</v>
      </c>
      <c r="BB82" s="126" t="str">
        <f t="shared" si="86"/>
        <v>AY 2011-12</v>
      </c>
      <c r="BC82" s="126" t="str">
        <f t="shared" si="87"/>
        <v>AY 2012-13</v>
      </c>
      <c r="BD82" s="126" t="str">
        <f t="shared" si="88"/>
        <v>AY 2011-12</v>
      </c>
      <c r="BE82" s="126" t="str">
        <f t="shared" si="89"/>
        <v>AY 2013-14</v>
      </c>
      <c r="BF82" s="129" t="str">
        <f t="shared" si="100"/>
        <v>AY 2011-12</v>
      </c>
    </row>
    <row r="83" spans="1:58" x14ac:dyDescent="0.25">
      <c r="A83" s="109">
        <f t="shared" si="101"/>
        <v>80</v>
      </c>
      <c r="B83" s="107" t="s">
        <v>9</v>
      </c>
      <c r="C83" s="48" t="s">
        <v>60</v>
      </c>
      <c r="D83" s="50" t="s">
        <v>25</v>
      </c>
      <c r="E83" s="25" t="str">
        <f t="shared" si="90"/>
        <v>AIOP</v>
      </c>
      <c r="F83" s="25" t="str">
        <f t="shared" si="91"/>
        <v>P</v>
      </c>
      <c r="G83" s="49">
        <v>5</v>
      </c>
      <c r="H83" s="49">
        <v>2</v>
      </c>
      <c r="I83" s="128">
        <v>2011</v>
      </c>
      <c r="J83" s="67">
        <f t="shared" si="92"/>
        <v>40579</v>
      </c>
      <c r="K83" s="49">
        <v>18</v>
      </c>
      <c r="L83" s="49">
        <v>4</v>
      </c>
      <c r="M83" s="128">
        <v>2011</v>
      </c>
      <c r="N83" s="26">
        <f t="shared" si="93"/>
        <v>40651</v>
      </c>
      <c r="O83" s="26">
        <f t="shared" si="94"/>
        <v>40602</v>
      </c>
      <c r="P83" s="27">
        <f t="shared" si="64"/>
        <v>7</v>
      </c>
      <c r="Q83" s="67">
        <f t="shared" si="95"/>
        <v>40609</v>
      </c>
      <c r="R83" s="29">
        <f t="shared" si="65"/>
        <v>74</v>
      </c>
      <c r="S83" s="28">
        <v>10</v>
      </c>
      <c r="T83" s="28">
        <v>30</v>
      </c>
      <c r="U83" s="28">
        <v>2</v>
      </c>
      <c r="V83" s="28">
        <f t="shared" si="66"/>
        <v>2</v>
      </c>
      <c r="W83" s="28">
        <f t="shared" si="67"/>
        <v>1</v>
      </c>
      <c r="X83" s="28">
        <v>10</v>
      </c>
      <c r="Y83" s="28">
        <v>10</v>
      </c>
      <c r="Z83" s="28">
        <v>2</v>
      </c>
      <c r="AA83" s="28">
        <v>10</v>
      </c>
      <c r="AB83" s="28">
        <v>10</v>
      </c>
      <c r="AC83" s="66">
        <f t="shared" si="68"/>
        <v>10</v>
      </c>
      <c r="AD83" s="66">
        <f t="shared" si="69"/>
        <v>10</v>
      </c>
      <c r="AE83" s="104">
        <v>10000</v>
      </c>
      <c r="AF83" s="70">
        <f t="shared" si="96"/>
        <v>1000</v>
      </c>
      <c r="AG83" s="68">
        <f t="shared" si="97"/>
        <v>3</v>
      </c>
      <c r="AH83" s="28">
        <f t="shared" si="98"/>
        <v>3</v>
      </c>
      <c r="AI83" s="71">
        <f t="shared" si="99"/>
        <v>45</v>
      </c>
      <c r="AJ83" s="69" t="s">
        <v>37</v>
      </c>
      <c r="AK83" s="105">
        <f>+IF(AJ83="YES",'INTEREST @ 1%'!AI84,0)</f>
        <v>0</v>
      </c>
      <c r="AL83" s="126" t="str">
        <f t="shared" si="70"/>
        <v>AY 2011-12</v>
      </c>
      <c r="AM83" s="126" t="str">
        <f t="shared" si="71"/>
        <v>AY 2011-12</v>
      </c>
      <c r="AN83" s="126" t="str">
        <f t="shared" si="72"/>
        <v>AY 2011-12</v>
      </c>
      <c r="AO83" s="126" t="str">
        <f t="shared" si="73"/>
        <v>AY 2011-12</v>
      </c>
      <c r="AP83" s="126" t="str">
        <f t="shared" si="74"/>
        <v>AY 2011-12</v>
      </c>
      <c r="AQ83" s="126" t="str">
        <f t="shared" si="75"/>
        <v>AY 2011-12</v>
      </c>
      <c r="AR83" s="126" t="str">
        <f t="shared" si="76"/>
        <v>AY 2011-12</v>
      </c>
      <c r="AS83" s="126" t="str">
        <f t="shared" si="77"/>
        <v>AY 2011-12</v>
      </c>
      <c r="AT83" s="126" t="str">
        <f t="shared" si="78"/>
        <v>AY 2011-12</v>
      </c>
      <c r="AU83" s="126" t="str">
        <f t="shared" si="79"/>
        <v>AY 2011-12</v>
      </c>
      <c r="AV83" s="126" t="str">
        <f t="shared" si="80"/>
        <v>AY 2011-12</v>
      </c>
      <c r="AW83" s="126" t="str">
        <f t="shared" si="81"/>
        <v>AY 2011-12</v>
      </c>
      <c r="AX83" s="126" t="str">
        <f t="shared" si="82"/>
        <v>AY 2011-12</v>
      </c>
      <c r="AY83" s="126" t="str">
        <f t="shared" si="83"/>
        <v>AY 2011-12</v>
      </c>
      <c r="AZ83" s="126" t="str">
        <f t="shared" si="84"/>
        <v>AY 2011-12</v>
      </c>
      <c r="BA83" s="126" t="str">
        <f t="shared" si="85"/>
        <v>AY 2011-12</v>
      </c>
      <c r="BB83" s="126" t="str">
        <f t="shared" si="86"/>
        <v>AY 2011-12</v>
      </c>
      <c r="BC83" s="126" t="str">
        <f t="shared" si="87"/>
        <v>AY 2012-13</v>
      </c>
      <c r="BD83" s="126" t="str">
        <f t="shared" si="88"/>
        <v>AY 2011-12</v>
      </c>
      <c r="BE83" s="126" t="str">
        <f t="shared" si="89"/>
        <v>AY 2013-14</v>
      </c>
      <c r="BF83" s="129" t="str">
        <f t="shared" si="100"/>
        <v>AY 2011-12</v>
      </c>
    </row>
    <row r="84" spans="1:58" x14ac:dyDescent="0.25">
      <c r="A84" s="109">
        <f t="shared" si="101"/>
        <v>81</v>
      </c>
      <c r="B84" s="107" t="s">
        <v>9</v>
      </c>
      <c r="C84" s="48" t="s">
        <v>60</v>
      </c>
      <c r="D84" s="50" t="s">
        <v>25</v>
      </c>
      <c r="E84" s="25" t="str">
        <f t="shared" si="90"/>
        <v>AIOP</v>
      </c>
      <c r="F84" s="25" t="str">
        <f t="shared" si="91"/>
        <v>P</v>
      </c>
      <c r="G84" s="49">
        <v>5</v>
      </c>
      <c r="H84" s="49">
        <v>2</v>
      </c>
      <c r="I84" s="128">
        <v>2011</v>
      </c>
      <c r="J84" s="67">
        <f t="shared" si="92"/>
        <v>40579</v>
      </c>
      <c r="K84" s="49">
        <v>18</v>
      </c>
      <c r="L84" s="49">
        <v>4</v>
      </c>
      <c r="M84" s="128">
        <v>2011</v>
      </c>
      <c r="N84" s="26">
        <f t="shared" si="93"/>
        <v>40651</v>
      </c>
      <c r="O84" s="26">
        <f t="shared" si="94"/>
        <v>40602</v>
      </c>
      <c r="P84" s="27">
        <f t="shared" si="64"/>
        <v>7</v>
      </c>
      <c r="Q84" s="67">
        <f t="shared" si="95"/>
        <v>40609</v>
      </c>
      <c r="R84" s="29">
        <f t="shared" si="65"/>
        <v>74</v>
      </c>
      <c r="S84" s="28">
        <v>10</v>
      </c>
      <c r="T84" s="28">
        <v>30</v>
      </c>
      <c r="U84" s="28">
        <v>2</v>
      </c>
      <c r="V84" s="28">
        <f t="shared" si="66"/>
        <v>2</v>
      </c>
      <c r="W84" s="28">
        <f t="shared" si="67"/>
        <v>1</v>
      </c>
      <c r="X84" s="28">
        <v>10</v>
      </c>
      <c r="Y84" s="28">
        <v>10</v>
      </c>
      <c r="Z84" s="28">
        <v>2</v>
      </c>
      <c r="AA84" s="28">
        <v>10</v>
      </c>
      <c r="AB84" s="28">
        <v>10</v>
      </c>
      <c r="AC84" s="66">
        <f t="shared" si="68"/>
        <v>10</v>
      </c>
      <c r="AD84" s="66">
        <f t="shared" si="69"/>
        <v>10</v>
      </c>
      <c r="AE84" s="104">
        <v>10000</v>
      </c>
      <c r="AF84" s="70">
        <f t="shared" si="96"/>
        <v>1000</v>
      </c>
      <c r="AG84" s="68">
        <f t="shared" si="97"/>
        <v>3</v>
      </c>
      <c r="AH84" s="28">
        <f t="shared" si="98"/>
        <v>3</v>
      </c>
      <c r="AI84" s="71">
        <f t="shared" si="99"/>
        <v>45</v>
      </c>
      <c r="AJ84" s="69" t="s">
        <v>37</v>
      </c>
      <c r="AK84" s="105">
        <f>+IF(AJ84="YES",'INTEREST @ 1%'!AI85,0)</f>
        <v>0</v>
      </c>
      <c r="AL84" s="126" t="str">
        <f t="shared" si="70"/>
        <v>AY 2011-12</v>
      </c>
      <c r="AM84" s="126" t="str">
        <f t="shared" si="71"/>
        <v>AY 2011-12</v>
      </c>
      <c r="AN84" s="126" t="str">
        <f t="shared" si="72"/>
        <v>AY 2011-12</v>
      </c>
      <c r="AO84" s="126" t="str">
        <f t="shared" si="73"/>
        <v>AY 2011-12</v>
      </c>
      <c r="AP84" s="126" t="str">
        <f t="shared" si="74"/>
        <v>AY 2011-12</v>
      </c>
      <c r="AQ84" s="126" t="str">
        <f t="shared" si="75"/>
        <v>AY 2011-12</v>
      </c>
      <c r="AR84" s="126" t="str">
        <f t="shared" si="76"/>
        <v>AY 2011-12</v>
      </c>
      <c r="AS84" s="126" t="str">
        <f t="shared" si="77"/>
        <v>AY 2011-12</v>
      </c>
      <c r="AT84" s="126" t="str">
        <f t="shared" si="78"/>
        <v>AY 2011-12</v>
      </c>
      <c r="AU84" s="126" t="str">
        <f t="shared" si="79"/>
        <v>AY 2011-12</v>
      </c>
      <c r="AV84" s="126" t="str">
        <f t="shared" si="80"/>
        <v>AY 2011-12</v>
      </c>
      <c r="AW84" s="126" t="str">
        <f t="shared" si="81"/>
        <v>AY 2011-12</v>
      </c>
      <c r="AX84" s="126" t="str">
        <f t="shared" si="82"/>
        <v>AY 2011-12</v>
      </c>
      <c r="AY84" s="126" t="str">
        <f t="shared" si="83"/>
        <v>AY 2011-12</v>
      </c>
      <c r="AZ84" s="126" t="str">
        <f t="shared" si="84"/>
        <v>AY 2011-12</v>
      </c>
      <c r="BA84" s="126" t="str">
        <f t="shared" si="85"/>
        <v>AY 2011-12</v>
      </c>
      <c r="BB84" s="126" t="str">
        <f t="shared" si="86"/>
        <v>AY 2011-12</v>
      </c>
      <c r="BC84" s="126" t="str">
        <f t="shared" si="87"/>
        <v>AY 2012-13</v>
      </c>
      <c r="BD84" s="126" t="str">
        <f t="shared" si="88"/>
        <v>AY 2011-12</v>
      </c>
      <c r="BE84" s="126" t="str">
        <f t="shared" si="89"/>
        <v>AY 2013-14</v>
      </c>
      <c r="BF84" s="129" t="str">
        <f t="shared" si="100"/>
        <v>AY 2011-12</v>
      </c>
    </row>
    <row r="85" spans="1:58" x14ac:dyDescent="0.25">
      <c r="A85" s="109">
        <f t="shared" si="101"/>
        <v>82</v>
      </c>
      <c r="B85" s="107" t="s">
        <v>9</v>
      </c>
      <c r="C85" s="48" t="s">
        <v>60</v>
      </c>
      <c r="D85" s="50" t="s">
        <v>25</v>
      </c>
      <c r="E85" s="25" t="str">
        <f t="shared" si="90"/>
        <v>AIOP</v>
      </c>
      <c r="F85" s="25" t="str">
        <f t="shared" si="91"/>
        <v>P</v>
      </c>
      <c r="G85" s="49">
        <v>5</v>
      </c>
      <c r="H85" s="49">
        <v>2</v>
      </c>
      <c r="I85" s="128">
        <v>2011</v>
      </c>
      <c r="J85" s="67">
        <f t="shared" si="92"/>
        <v>40579</v>
      </c>
      <c r="K85" s="49">
        <v>18</v>
      </c>
      <c r="L85" s="49">
        <v>4</v>
      </c>
      <c r="M85" s="128">
        <v>2011</v>
      </c>
      <c r="N85" s="26">
        <f t="shared" si="93"/>
        <v>40651</v>
      </c>
      <c r="O85" s="26">
        <f t="shared" si="94"/>
        <v>40602</v>
      </c>
      <c r="P85" s="27">
        <f t="shared" si="64"/>
        <v>7</v>
      </c>
      <c r="Q85" s="67">
        <f t="shared" si="95"/>
        <v>40609</v>
      </c>
      <c r="R85" s="29">
        <f t="shared" si="65"/>
        <v>74</v>
      </c>
      <c r="S85" s="28">
        <v>10</v>
      </c>
      <c r="T85" s="28">
        <v>30</v>
      </c>
      <c r="U85" s="28">
        <v>2</v>
      </c>
      <c r="V85" s="28">
        <f t="shared" si="66"/>
        <v>2</v>
      </c>
      <c r="W85" s="28">
        <f t="shared" si="67"/>
        <v>1</v>
      </c>
      <c r="X85" s="28">
        <v>10</v>
      </c>
      <c r="Y85" s="28">
        <v>10</v>
      </c>
      <c r="Z85" s="28">
        <v>2</v>
      </c>
      <c r="AA85" s="28">
        <v>10</v>
      </c>
      <c r="AB85" s="28">
        <v>10</v>
      </c>
      <c r="AC85" s="66">
        <f t="shared" si="68"/>
        <v>10</v>
      </c>
      <c r="AD85" s="66">
        <f t="shared" si="69"/>
        <v>10</v>
      </c>
      <c r="AE85" s="104">
        <v>10000</v>
      </c>
      <c r="AF85" s="70">
        <f t="shared" si="96"/>
        <v>1000</v>
      </c>
      <c r="AG85" s="68">
        <f t="shared" si="97"/>
        <v>3</v>
      </c>
      <c r="AH85" s="28">
        <f t="shared" si="98"/>
        <v>3</v>
      </c>
      <c r="AI85" s="71">
        <f t="shared" si="99"/>
        <v>45</v>
      </c>
      <c r="AJ85" s="69" t="s">
        <v>37</v>
      </c>
      <c r="AK85" s="105">
        <f>+IF(AJ85="YES",'INTEREST @ 1%'!AI86,0)</f>
        <v>0</v>
      </c>
      <c r="AL85" s="126" t="str">
        <f t="shared" si="70"/>
        <v>AY 2011-12</v>
      </c>
      <c r="AM85" s="126" t="str">
        <f t="shared" si="71"/>
        <v>AY 2011-12</v>
      </c>
      <c r="AN85" s="126" t="str">
        <f t="shared" si="72"/>
        <v>AY 2011-12</v>
      </c>
      <c r="AO85" s="126" t="str">
        <f t="shared" si="73"/>
        <v>AY 2011-12</v>
      </c>
      <c r="AP85" s="126" t="str">
        <f t="shared" si="74"/>
        <v>AY 2011-12</v>
      </c>
      <c r="AQ85" s="126" t="str">
        <f t="shared" si="75"/>
        <v>AY 2011-12</v>
      </c>
      <c r="AR85" s="126" t="str">
        <f t="shared" si="76"/>
        <v>AY 2011-12</v>
      </c>
      <c r="AS85" s="126" t="str">
        <f t="shared" si="77"/>
        <v>AY 2011-12</v>
      </c>
      <c r="AT85" s="126" t="str">
        <f t="shared" si="78"/>
        <v>AY 2011-12</v>
      </c>
      <c r="AU85" s="126" t="str">
        <f t="shared" si="79"/>
        <v>AY 2011-12</v>
      </c>
      <c r="AV85" s="126" t="str">
        <f t="shared" si="80"/>
        <v>AY 2011-12</v>
      </c>
      <c r="AW85" s="126" t="str">
        <f t="shared" si="81"/>
        <v>AY 2011-12</v>
      </c>
      <c r="AX85" s="126" t="str">
        <f t="shared" si="82"/>
        <v>AY 2011-12</v>
      </c>
      <c r="AY85" s="126" t="str">
        <f t="shared" si="83"/>
        <v>AY 2011-12</v>
      </c>
      <c r="AZ85" s="126" t="str">
        <f t="shared" si="84"/>
        <v>AY 2011-12</v>
      </c>
      <c r="BA85" s="126" t="str">
        <f t="shared" si="85"/>
        <v>AY 2011-12</v>
      </c>
      <c r="BB85" s="126" t="str">
        <f t="shared" si="86"/>
        <v>AY 2011-12</v>
      </c>
      <c r="BC85" s="126" t="str">
        <f t="shared" si="87"/>
        <v>AY 2012-13</v>
      </c>
      <c r="BD85" s="126" t="str">
        <f t="shared" si="88"/>
        <v>AY 2011-12</v>
      </c>
      <c r="BE85" s="126" t="str">
        <f t="shared" si="89"/>
        <v>AY 2013-14</v>
      </c>
      <c r="BF85" s="129" t="str">
        <f t="shared" si="100"/>
        <v>AY 2011-12</v>
      </c>
    </row>
    <row r="86" spans="1:58" x14ac:dyDescent="0.25">
      <c r="A86" s="109">
        <f t="shared" si="101"/>
        <v>83</v>
      </c>
      <c r="B86" s="107" t="s">
        <v>9</v>
      </c>
      <c r="C86" s="48" t="s">
        <v>60</v>
      </c>
      <c r="D86" s="50" t="s">
        <v>25</v>
      </c>
      <c r="E86" s="25" t="str">
        <f t="shared" si="90"/>
        <v>AIOP</v>
      </c>
      <c r="F86" s="25" t="str">
        <f t="shared" si="91"/>
        <v>P</v>
      </c>
      <c r="G86" s="49">
        <v>5</v>
      </c>
      <c r="H86" s="49">
        <v>2</v>
      </c>
      <c r="I86" s="128">
        <v>2011</v>
      </c>
      <c r="J86" s="67">
        <f t="shared" si="92"/>
        <v>40579</v>
      </c>
      <c r="K86" s="49">
        <v>18</v>
      </c>
      <c r="L86" s="49">
        <v>4</v>
      </c>
      <c r="M86" s="128">
        <v>2011</v>
      </c>
      <c r="N86" s="26">
        <f t="shared" si="93"/>
        <v>40651</v>
      </c>
      <c r="O86" s="26">
        <f t="shared" si="94"/>
        <v>40602</v>
      </c>
      <c r="P86" s="27">
        <f t="shared" si="64"/>
        <v>7</v>
      </c>
      <c r="Q86" s="67">
        <f t="shared" si="95"/>
        <v>40609</v>
      </c>
      <c r="R86" s="29">
        <f t="shared" si="65"/>
        <v>74</v>
      </c>
      <c r="S86" s="28">
        <v>10</v>
      </c>
      <c r="T86" s="28">
        <v>30</v>
      </c>
      <c r="U86" s="28">
        <v>2</v>
      </c>
      <c r="V86" s="28">
        <f t="shared" si="66"/>
        <v>2</v>
      </c>
      <c r="W86" s="28">
        <f t="shared" si="67"/>
        <v>1</v>
      </c>
      <c r="X86" s="28">
        <v>10</v>
      </c>
      <c r="Y86" s="28">
        <v>10</v>
      </c>
      <c r="Z86" s="28">
        <v>2</v>
      </c>
      <c r="AA86" s="28">
        <v>10</v>
      </c>
      <c r="AB86" s="28">
        <v>10</v>
      </c>
      <c r="AC86" s="66">
        <f t="shared" si="68"/>
        <v>10</v>
      </c>
      <c r="AD86" s="66">
        <f t="shared" si="69"/>
        <v>10</v>
      </c>
      <c r="AE86" s="104">
        <v>10000</v>
      </c>
      <c r="AF86" s="70">
        <f t="shared" si="96"/>
        <v>1000</v>
      </c>
      <c r="AG86" s="68">
        <f t="shared" si="97"/>
        <v>3</v>
      </c>
      <c r="AH86" s="28">
        <f t="shared" si="98"/>
        <v>3</v>
      </c>
      <c r="AI86" s="71">
        <f t="shared" si="99"/>
        <v>45</v>
      </c>
      <c r="AJ86" s="69" t="s">
        <v>37</v>
      </c>
      <c r="AK86" s="105">
        <f>+IF(AJ86="YES",'INTEREST @ 1%'!AI87,0)</f>
        <v>0</v>
      </c>
      <c r="AL86" s="126" t="str">
        <f t="shared" si="70"/>
        <v>AY 2011-12</v>
      </c>
      <c r="AM86" s="126" t="str">
        <f t="shared" si="71"/>
        <v>AY 2011-12</v>
      </c>
      <c r="AN86" s="126" t="str">
        <f t="shared" si="72"/>
        <v>AY 2011-12</v>
      </c>
      <c r="AO86" s="126" t="str">
        <f t="shared" si="73"/>
        <v>AY 2011-12</v>
      </c>
      <c r="AP86" s="126" t="str">
        <f t="shared" si="74"/>
        <v>AY 2011-12</v>
      </c>
      <c r="AQ86" s="126" t="str">
        <f t="shared" si="75"/>
        <v>AY 2011-12</v>
      </c>
      <c r="AR86" s="126" t="str">
        <f t="shared" si="76"/>
        <v>AY 2011-12</v>
      </c>
      <c r="AS86" s="126" t="str">
        <f t="shared" si="77"/>
        <v>AY 2011-12</v>
      </c>
      <c r="AT86" s="126" t="str">
        <f t="shared" si="78"/>
        <v>AY 2011-12</v>
      </c>
      <c r="AU86" s="126" t="str">
        <f t="shared" si="79"/>
        <v>AY 2011-12</v>
      </c>
      <c r="AV86" s="126" t="str">
        <f t="shared" si="80"/>
        <v>AY 2011-12</v>
      </c>
      <c r="AW86" s="126" t="str">
        <f t="shared" si="81"/>
        <v>AY 2011-12</v>
      </c>
      <c r="AX86" s="126" t="str">
        <f t="shared" si="82"/>
        <v>AY 2011-12</v>
      </c>
      <c r="AY86" s="126" t="str">
        <f t="shared" si="83"/>
        <v>AY 2011-12</v>
      </c>
      <c r="AZ86" s="126" t="str">
        <f t="shared" si="84"/>
        <v>AY 2011-12</v>
      </c>
      <c r="BA86" s="126" t="str">
        <f t="shared" si="85"/>
        <v>AY 2011-12</v>
      </c>
      <c r="BB86" s="126" t="str">
        <f t="shared" si="86"/>
        <v>AY 2011-12</v>
      </c>
      <c r="BC86" s="126" t="str">
        <f t="shared" si="87"/>
        <v>AY 2012-13</v>
      </c>
      <c r="BD86" s="126" t="str">
        <f t="shared" si="88"/>
        <v>AY 2011-12</v>
      </c>
      <c r="BE86" s="126" t="str">
        <f t="shared" si="89"/>
        <v>AY 2013-14</v>
      </c>
      <c r="BF86" s="129" t="str">
        <f t="shared" si="100"/>
        <v>AY 2011-12</v>
      </c>
    </row>
    <row r="87" spans="1:58" x14ac:dyDescent="0.25">
      <c r="A87" s="109">
        <f t="shared" si="101"/>
        <v>84</v>
      </c>
      <c r="B87" s="107" t="s">
        <v>9</v>
      </c>
      <c r="C87" s="48" t="s">
        <v>60</v>
      </c>
      <c r="D87" s="50" t="s">
        <v>25</v>
      </c>
      <c r="E87" s="25" t="str">
        <f t="shared" si="90"/>
        <v>AIOP</v>
      </c>
      <c r="F87" s="25" t="str">
        <f t="shared" si="91"/>
        <v>P</v>
      </c>
      <c r="G87" s="49">
        <v>5</v>
      </c>
      <c r="H87" s="49">
        <v>2</v>
      </c>
      <c r="I87" s="128">
        <v>2011</v>
      </c>
      <c r="J87" s="67">
        <f t="shared" si="92"/>
        <v>40579</v>
      </c>
      <c r="K87" s="49">
        <v>18</v>
      </c>
      <c r="L87" s="49">
        <v>4</v>
      </c>
      <c r="M87" s="128">
        <v>2011</v>
      </c>
      <c r="N87" s="26">
        <f t="shared" si="93"/>
        <v>40651</v>
      </c>
      <c r="O87" s="26">
        <f t="shared" si="94"/>
        <v>40602</v>
      </c>
      <c r="P87" s="27">
        <f t="shared" si="64"/>
        <v>7</v>
      </c>
      <c r="Q87" s="67">
        <f t="shared" si="95"/>
        <v>40609</v>
      </c>
      <c r="R87" s="29">
        <f t="shared" si="65"/>
        <v>74</v>
      </c>
      <c r="S87" s="28">
        <v>10</v>
      </c>
      <c r="T87" s="28">
        <v>30</v>
      </c>
      <c r="U87" s="28">
        <v>2</v>
      </c>
      <c r="V87" s="28">
        <f t="shared" si="66"/>
        <v>2</v>
      </c>
      <c r="W87" s="28">
        <f t="shared" si="67"/>
        <v>1</v>
      </c>
      <c r="X87" s="28">
        <v>10</v>
      </c>
      <c r="Y87" s="28">
        <v>10</v>
      </c>
      <c r="Z87" s="28">
        <v>2</v>
      </c>
      <c r="AA87" s="28">
        <v>10</v>
      </c>
      <c r="AB87" s="28">
        <v>10</v>
      </c>
      <c r="AC87" s="66">
        <f t="shared" si="68"/>
        <v>10</v>
      </c>
      <c r="AD87" s="66">
        <f t="shared" si="69"/>
        <v>10</v>
      </c>
      <c r="AE87" s="104">
        <v>10000</v>
      </c>
      <c r="AF87" s="70">
        <f t="shared" si="96"/>
        <v>1000</v>
      </c>
      <c r="AG87" s="68">
        <f t="shared" si="97"/>
        <v>3</v>
      </c>
      <c r="AH87" s="28">
        <f t="shared" si="98"/>
        <v>3</v>
      </c>
      <c r="AI87" s="71">
        <f t="shared" si="99"/>
        <v>45</v>
      </c>
      <c r="AJ87" s="69" t="s">
        <v>37</v>
      </c>
      <c r="AK87" s="105">
        <f>+IF(AJ87="YES",'INTEREST @ 1%'!AI88,0)</f>
        <v>0</v>
      </c>
      <c r="AL87" s="126" t="str">
        <f t="shared" si="70"/>
        <v>AY 2011-12</v>
      </c>
      <c r="AM87" s="126" t="str">
        <f t="shared" si="71"/>
        <v>AY 2011-12</v>
      </c>
      <c r="AN87" s="126" t="str">
        <f t="shared" si="72"/>
        <v>AY 2011-12</v>
      </c>
      <c r="AO87" s="126" t="str">
        <f t="shared" si="73"/>
        <v>AY 2011-12</v>
      </c>
      <c r="AP87" s="126" t="str">
        <f t="shared" si="74"/>
        <v>AY 2011-12</v>
      </c>
      <c r="AQ87" s="126" t="str">
        <f t="shared" si="75"/>
        <v>AY 2011-12</v>
      </c>
      <c r="AR87" s="126" t="str">
        <f t="shared" si="76"/>
        <v>AY 2011-12</v>
      </c>
      <c r="AS87" s="126" t="str">
        <f t="shared" si="77"/>
        <v>AY 2011-12</v>
      </c>
      <c r="AT87" s="126" t="str">
        <f t="shared" si="78"/>
        <v>AY 2011-12</v>
      </c>
      <c r="AU87" s="126" t="str">
        <f t="shared" si="79"/>
        <v>AY 2011-12</v>
      </c>
      <c r="AV87" s="126" t="str">
        <f t="shared" si="80"/>
        <v>AY 2011-12</v>
      </c>
      <c r="AW87" s="126" t="str">
        <f t="shared" si="81"/>
        <v>AY 2011-12</v>
      </c>
      <c r="AX87" s="126" t="str">
        <f t="shared" si="82"/>
        <v>AY 2011-12</v>
      </c>
      <c r="AY87" s="126" t="str">
        <f t="shared" si="83"/>
        <v>AY 2011-12</v>
      </c>
      <c r="AZ87" s="126" t="str">
        <f t="shared" si="84"/>
        <v>AY 2011-12</v>
      </c>
      <c r="BA87" s="126" t="str">
        <f t="shared" si="85"/>
        <v>AY 2011-12</v>
      </c>
      <c r="BB87" s="126" t="str">
        <f t="shared" si="86"/>
        <v>AY 2011-12</v>
      </c>
      <c r="BC87" s="126" t="str">
        <f t="shared" si="87"/>
        <v>AY 2012-13</v>
      </c>
      <c r="BD87" s="126" t="str">
        <f t="shared" si="88"/>
        <v>AY 2011-12</v>
      </c>
      <c r="BE87" s="126" t="str">
        <f t="shared" si="89"/>
        <v>AY 2013-14</v>
      </c>
      <c r="BF87" s="129" t="str">
        <f t="shared" si="100"/>
        <v>AY 2011-12</v>
      </c>
    </row>
    <row r="88" spans="1:58" x14ac:dyDescent="0.25">
      <c r="A88" s="109">
        <f t="shared" si="101"/>
        <v>85</v>
      </c>
      <c r="B88" s="107" t="s">
        <v>9</v>
      </c>
      <c r="C88" s="48" t="s">
        <v>60</v>
      </c>
      <c r="D88" s="50" t="s">
        <v>25</v>
      </c>
      <c r="E88" s="25" t="str">
        <f t="shared" si="90"/>
        <v>AIOP</v>
      </c>
      <c r="F88" s="25" t="str">
        <f t="shared" si="91"/>
        <v>P</v>
      </c>
      <c r="G88" s="49">
        <v>5</v>
      </c>
      <c r="H88" s="49">
        <v>2</v>
      </c>
      <c r="I88" s="128">
        <v>2011</v>
      </c>
      <c r="J88" s="67">
        <f t="shared" si="92"/>
        <v>40579</v>
      </c>
      <c r="K88" s="49">
        <v>18</v>
      </c>
      <c r="L88" s="49">
        <v>4</v>
      </c>
      <c r="M88" s="128">
        <v>2011</v>
      </c>
      <c r="N88" s="26">
        <f t="shared" si="93"/>
        <v>40651</v>
      </c>
      <c r="O88" s="26">
        <f t="shared" si="94"/>
        <v>40602</v>
      </c>
      <c r="P88" s="27">
        <f t="shared" si="64"/>
        <v>7</v>
      </c>
      <c r="Q88" s="67">
        <f t="shared" si="95"/>
        <v>40609</v>
      </c>
      <c r="R88" s="29">
        <f t="shared" si="65"/>
        <v>74</v>
      </c>
      <c r="S88" s="28">
        <v>10</v>
      </c>
      <c r="T88" s="28">
        <v>30</v>
      </c>
      <c r="U88" s="28">
        <v>2</v>
      </c>
      <c r="V88" s="28">
        <f t="shared" si="66"/>
        <v>2</v>
      </c>
      <c r="W88" s="28">
        <f t="shared" si="67"/>
        <v>1</v>
      </c>
      <c r="X88" s="28">
        <v>10</v>
      </c>
      <c r="Y88" s="28">
        <v>10</v>
      </c>
      <c r="Z88" s="28">
        <v>2</v>
      </c>
      <c r="AA88" s="28">
        <v>10</v>
      </c>
      <c r="AB88" s="28">
        <v>10</v>
      </c>
      <c r="AC88" s="66">
        <f t="shared" si="68"/>
        <v>10</v>
      </c>
      <c r="AD88" s="66">
        <f t="shared" si="69"/>
        <v>10</v>
      </c>
      <c r="AE88" s="104">
        <v>10000</v>
      </c>
      <c r="AF88" s="70">
        <f t="shared" si="96"/>
        <v>1000</v>
      </c>
      <c r="AG88" s="68">
        <f t="shared" si="97"/>
        <v>3</v>
      </c>
      <c r="AH88" s="28">
        <f t="shared" si="98"/>
        <v>3</v>
      </c>
      <c r="AI88" s="71">
        <f t="shared" si="99"/>
        <v>45</v>
      </c>
      <c r="AJ88" s="69" t="s">
        <v>37</v>
      </c>
      <c r="AK88" s="105">
        <f>+IF(AJ88="YES",'INTEREST @ 1%'!AI89,0)</f>
        <v>0</v>
      </c>
      <c r="AL88" s="126" t="str">
        <f t="shared" si="70"/>
        <v>AY 2011-12</v>
      </c>
      <c r="AM88" s="126" t="str">
        <f t="shared" si="71"/>
        <v>AY 2011-12</v>
      </c>
      <c r="AN88" s="126" t="str">
        <f t="shared" si="72"/>
        <v>AY 2011-12</v>
      </c>
      <c r="AO88" s="126" t="str">
        <f t="shared" si="73"/>
        <v>AY 2011-12</v>
      </c>
      <c r="AP88" s="126" t="str">
        <f t="shared" si="74"/>
        <v>AY 2011-12</v>
      </c>
      <c r="AQ88" s="126" t="str">
        <f t="shared" si="75"/>
        <v>AY 2011-12</v>
      </c>
      <c r="AR88" s="126" t="str">
        <f t="shared" si="76"/>
        <v>AY 2011-12</v>
      </c>
      <c r="AS88" s="126" t="str">
        <f t="shared" si="77"/>
        <v>AY 2011-12</v>
      </c>
      <c r="AT88" s="126" t="str">
        <f t="shared" si="78"/>
        <v>AY 2011-12</v>
      </c>
      <c r="AU88" s="126" t="str">
        <f t="shared" si="79"/>
        <v>AY 2011-12</v>
      </c>
      <c r="AV88" s="126" t="str">
        <f t="shared" si="80"/>
        <v>AY 2011-12</v>
      </c>
      <c r="AW88" s="126" t="str">
        <f t="shared" si="81"/>
        <v>AY 2011-12</v>
      </c>
      <c r="AX88" s="126" t="str">
        <f t="shared" si="82"/>
        <v>AY 2011-12</v>
      </c>
      <c r="AY88" s="126" t="str">
        <f t="shared" si="83"/>
        <v>AY 2011-12</v>
      </c>
      <c r="AZ88" s="126" t="str">
        <f t="shared" si="84"/>
        <v>AY 2011-12</v>
      </c>
      <c r="BA88" s="126" t="str">
        <f t="shared" si="85"/>
        <v>AY 2011-12</v>
      </c>
      <c r="BB88" s="126" t="str">
        <f t="shared" si="86"/>
        <v>AY 2011-12</v>
      </c>
      <c r="BC88" s="126" t="str">
        <f t="shared" si="87"/>
        <v>AY 2012-13</v>
      </c>
      <c r="BD88" s="126" t="str">
        <f t="shared" si="88"/>
        <v>AY 2011-12</v>
      </c>
      <c r="BE88" s="126" t="str">
        <f t="shared" si="89"/>
        <v>AY 2013-14</v>
      </c>
      <c r="BF88" s="129" t="str">
        <f t="shared" si="100"/>
        <v>AY 2011-12</v>
      </c>
    </row>
    <row r="89" spans="1:58" x14ac:dyDescent="0.25">
      <c r="A89" s="109">
        <f t="shared" si="101"/>
        <v>86</v>
      </c>
      <c r="B89" s="107" t="s">
        <v>9</v>
      </c>
      <c r="C89" s="48" t="s">
        <v>60</v>
      </c>
      <c r="D89" s="50" t="s">
        <v>25</v>
      </c>
      <c r="E89" s="25" t="str">
        <f t="shared" si="90"/>
        <v>AIOP</v>
      </c>
      <c r="F89" s="25" t="str">
        <f t="shared" si="91"/>
        <v>P</v>
      </c>
      <c r="G89" s="49">
        <v>5</v>
      </c>
      <c r="H89" s="49">
        <v>2</v>
      </c>
      <c r="I89" s="128">
        <v>2011</v>
      </c>
      <c r="J89" s="67">
        <f t="shared" si="92"/>
        <v>40579</v>
      </c>
      <c r="K89" s="49">
        <v>18</v>
      </c>
      <c r="L89" s="49">
        <v>4</v>
      </c>
      <c r="M89" s="128">
        <v>2011</v>
      </c>
      <c r="N89" s="26">
        <f t="shared" si="93"/>
        <v>40651</v>
      </c>
      <c r="O89" s="26">
        <f t="shared" si="94"/>
        <v>40602</v>
      </c>
      <c r="P89" s="27">
        <f t="shared" si="64"/>
        <v>7</v>
      </c>
      <c r="Q89" s="67">
        <f t="shared" si="95"/>
        <v>40609</v>
      </c>
      <c r="R89" s="29">
        <f t="shared" si="65"/>
        <v>74</v>
      </c>
      <c r="S89" s="28">
        <v>10</v>
      </c>
      <c r="T89" s="28">
        <v>30</v>
      </c>
      <c r="U89" s="28">
        <v>2</v>
      </c>
      <c r="V89" s="28">
        <f t="shared" si="66"/>
        <v>2</v>
      </c>
      <c r="W89" s="28">
        <f t="shared" si="67"/>
        <v>1</v>
      </c>
      <c r="X89" s="28">
        <v>10</v>
      </c>
      <c r="Y89" s="28">
        <v>10</v>
      </c>
      <c r="Z89" s="28">
        <v>2</v>
      </c>
      <c r="AA89" s="28">
        <v>10</v>
      </c>
      <c r="AB89" s="28">
        <v>10</v>
      </c>
      <c r="AC89" s="66">
        <f t="shared" si="68"/>
        <v>10</v>
      </c>
      <c r="AD89" s="66">
        <f t="shared" si="69"/>
        <v>10</v>
      </c>
      <c r="AE89" s="104">
        <v>10000</v>
      </c>
      <c r="AF89" s="70">
        <f t="shared" si="96"/>
        <v>1000</v>
      </c>
      <c r="AG89" s="68">
        <f t="shared" si="97"/>
        <v>3</v>
      </c>
      <c r="AH89" s="28">
        <f t="shared" si="98"/>
        <v>3</v>
      </c>
      <c r="AI89" s="71">
        <f t="shared" si="99"/>
        <v>45</v>
      </c>
      <c r="AJ89" s="69" t="s">
        <v>37</v>
      </c>
      <c r="AK89" s="105">
        <f>+IF(AJ89="YES",'INTEREST @ 1%'!AI90,0)</f>
        <v>0</v>
      </c>
      <c r="AL89" s="126" t="str">
        <f t="shared" si="70"/>
        <v>AY 2011-12</v>
      </c>
      <c r="AM89" s="126" t="str">
        <f t="shared" si="71"/>
        <v>AY 2011-12</v>
      </c>
      <c r="AN89" s="126" t="str">
        <f t="shared" si="72"/>
        <v>AY 2011-12</v>
      </c>
      <c r="AO89" s="126" t="str">
        <f t="shared" si="73"/>
        <v>AY 2011-12</v>
      </c>
      <c r="AP89" s="126" t="str">
        <f t="shared" si="74"/>
        <v>AY 2011-12</v>
      </c>
      <c r="AQ89" s="126" t="str">
        <f t="shared" si="75"/>
        <v>AY 2011-12</v>
      </c>
      <c r="AR89" s="126" t="str">
        <f t="shared" si="76"/>
        <v>AY 2011-12</v>
      </c>
      <c r="AS89" s="126" t="str">
        <f t="shared" si="77"/>
        <v>AY 2011-12</v>
      </c>
      <c r="AT89" s="126" t="str">
        <f t="shared" si="78"/>
        <v>AY 2011-12</v>
      </c>
      <c r="AU89" s="126" t="str">
        <f t="shared" si="79"/>
        <v>AY 2011-12</v>
      </c>
      <c r="AV89" s="126" t="str">
        <f t="shared" si="80"/>
        <v>AY 2011-12</v>
      </c>
      <c r="AW89" s="126" t="str">
        <f t="shared" si="81"/>
        <v>AY 2011-12</v>
      </c>
      <c r="AX89" s="126" t="str">
        <f t="shared" si="82"/>
        <v>AY 2011-12</v>
      </c>
      <c r="AY89" s="126" t="str">
        <f t="shared" si="83"/>
        <v>AY 2011-12</v>
      </c>
      <c r="AZ89" s="126" t="str">
        <f t="shared" si="84"/>
        <v>AY 2011-12</v>
      </c>
      <c r="BA89" s="126" t="str">
        <f t="shared" si="85"/>
        <v>AY 2011-12</v>
      </c>
      <c r="BB89" s="126" t="str">
        <f t="shared" si="86"/>
        <v>AY 2011-12</v>
      </c>
      <c r="BC89" s="126" t="str">
        <f t="shared" si="87"/>
        <v>AY 2012-13</v>
      </c>
      <c r="BD89" s="126" t="str">
        <f t="shared" si="88"/>
        <v>AY 2011-12</v>
      </c>
      <c r="BE89" s="126" t="str">
        <f t="shared" si="89"/>
        <v>AY 2013-14</v>
      </c>
      <c r="BF89" s="129" t="str">
        <f t="shared" si="100"/>
        <v>AY 2011-12</v>
      </c>
    </row>
    <row r="90" spans="1:58" x14ac:dyDescent="0.25">
      <c r="A90" s="109">
        <f t="shared" si="101"/>
        <v>87</v>
      </c>
      <c r="B90" s="107" t="s">
        <v>9</v>
      </c>
      <c r="C90" s="48" t="s">
        <v>60</v>
      </c>
      <c r="D90" s="50" t="s">
        <v>25</v>
      </c>
      <c r="E90" s="25" t="str">
        <f t="shared" si="90"/>
        <v>AIOP</v>
      </c>
      <c r="F90" s="25" t="str">
        <f t="shared" si="91"/>
        <v>P</v>
      </c>
      <c r="G90" s="49">
        <v>5</v>
      </c>
      <c r="H90" s="49">
        <v>2</v>
      </c>
      <c r="I90" s="128">
        <v>2011</v>
      </c>
      <c r="J90" s="67">
        <f t="shared" si="92"/>
        <v>40579</v>
      </c>
      <c r="K90" s="49">
        <v>18</v>
      </c>
      <c r="L90" s="49">
        <v>4</v>
      </c>
      <c r="M90" s="128">
        <v>2011</v>
      </c>
      <c r="N90" s="26">
        <f t="shared" si="93"/>
        <v>40651</v>
      </c>
      <c r="O90" s="26">
        <f t="shared" si="94"/>
        <v>40602</v>
      </c>
      <c r="P90" s="27">
        <f t="shared" si="64"/>
        <v>7</v>
      </c>
      <c r="Q90" s="67">
        <f t="shared" si="95"/>
        <v>40609</v>
      </c>
      <c r="R90" s="29">
        <f t="shared" si="65"/>
        <v>74</v>
      </c>
      <c r="S90" s="28">
        <v>10</v>
      </c>
      <c r="T90" s="28">
        <v>30</v>
      </c>
      <c r="U90" s="28">
        <v>2</v>
      </c>
      <c r="V90" s="28">
        <f t="shared" si="66"/>
        <v>2</v>
      </c>
      <c r="W90" s="28">
        <f t="shared" si="67"/>
        <v>1</v>
      </c>
      <c r="X90" s="28">
        <v>10</v>
      </c>
      <c r="Y90" s="28">
        <v>10</v>
      </c>
      <c r="Z90" s="28">
        <v>2</v>
      </c>
      <c r="AA90" s="28">
        <v>10</v>
      </c>
      <c r="AB90" s="28">
        <v>10</v>
      </c>
      <c r="AC90" s="66">
        <f t="shared" si="68"/>
        <v>10</v>
      </c>
      <c r="AD90" s="66">
        <f t="shared" si="69"/>
        <v>10</v>
      </c>
      <c r="AE90" s="104">
        <v>10000</v>
      </c>
      <c r="AF90" s="70">
        <f t="shared" si="96"/>
        <v>1000</v>
      </c>
      <c r="AG90" s="68">
        <f t="shared" si="97"/>
        <v>3</v>
      </c>
      <c r="AH90" s="28">
        <f t="shared" si="98"/>
        <v>3</v>
      </c>
      <c r="AI90" s="71">
        <f t="shared" si="99"/>
        <v>45</v>
      </c>
      <c r="AJ90" s="69" t="s">
        <v>37</v>
      </c>
      <c r="AK90" s="105">
        <f>+IF(AJ90="YES",'INTEREST @ 1%'!AI91,0)</f>
        <v>0</v>
      </c>
      <c r="AL90" s="126" t="str">
        <f t="shared" si="70"/>
        <v>AY 2011-12</v>
      </c>
      <c r="AM90" s="126" t="str">
        <f t="shared" si="71"/>
        <v>AY 2011-12</v>
      </c>
      <c r="AN90" s="126" t="str">
        <f t="shared" si="72"/>
        <v>AY 2011-12</v>
      </c>
      <c r="AO90" s="126" t="str">
        <f t="shared" si="73"/>
        <v>AY 2011-12</v>
      </c>
      <c r="AP90" s="126" t="str">
        <f t="shared" si="74"/>
        <v>AY 2011-12</v>
      </c>
      <c r="AQ90" s="126" t="str">
        <f t="shared" si="75"/>
        <v>AY 2011-12</v>
      </c>
      <c r="AR90" s="126" t="str">
        <f t="shared" si="76"/>
        <v>AY 2011-12</v>
      </c>
      <c r="AS90" s="126" t="str">
        <f t="shared" si="77"/>
        <v>AY 2011-12</v>
      </c>
      <c r="AT90" s="126" t="str">
        <f t="shared" si="78"/>
        <v>AY 2011-12</v>
      </c>
      <c r="AU90" s="126" t="str">
        <f t="shared" si="79"/>
        <v>AY 2011-12</v>
      </c>
      <c r="AV90" s="126" t="str">
        <f t="shared" si="80"/>
        <v>AY 2011-12</v>
      </c>
      <c r="AW90" s="126" t="str">
        <f t="shared" si="81"/>
        <v>AY 2011-12</v>
      </c>
      <c r="AX90" s="126" t="str">
        <f t="shared" si="82"/>
        <v>AY 2011-12</v>
      </c>
      <c r="AY90" s="126" t="str">
        <f t="shared" si="83"/>
        <v>AY 2011-12</v>
      </c>
      <c r="AZ90" s="126" t="str">
        <f t="shared" si="84"/>
        <v>AY 2011-12</v>
      </c>
      <c r="BA90" s="126" t="str">
        <f t="shared" si="85"/>
        <v>AY 2011-12</v>
      </c>
      <c r="BB90" s="126" t="str">
        <f t="shared" si="86"/>
        <v>AY 2011-12</v>
      </c>
      <c r="BC90" s="126" t="str">
        <f t="shared" si="87"/>
        <v>AY 2012-13</v>
      </c>
      <c r="BD90" s="126" t="str">
        <f t="shared" si="88"/>
        <v>AY 2011-12</v>
      </c>
      <c r="BE90" s="126" t="str">
        <f t="shared" si="89"/>
        <v>AY 2013-14</v>
      </c>
      <c r="BF90" s="129" t="str">
        <f t="shared" si="100"/>
        <v>AY 2011-12</v>
      </c>
    </row>
    <row r="91" spans="1:58" x14ac:dyDescent="0.25">
      <c r="A91" s="109">
        <f t="shared" si="101"/>
        <v>88</v>
      </c>
      <c r="B91" s="107" t="s">
        <v>9</v>
      </c>
      <c r="C91" s="48" t="s">
        <v>60</v>
      </c>
      <c r="D91" s="50" t="s">
        <v>25</v>
      </c>
      <c r="E91" s="25" t="str">
        <f t="shared" si="90"/>
        <v>AIOP</v>
      </c>
      <c r="F91" s="25" t="str">
        <f t="shared" si="91"/>
        <v>P</v>
      </c>
      <c r="G91" s="49">
        <v>5</v>
      </c>
      <c r="H91" s="49">
        <v>2</v>
      </c>
      <c r="I91" s="128">
        <v>2011</v>
      </c>
      <c r="J91" s="67">
        <f t="shared" si="92"/>
        <v>40579</v>
      </c>
      <c r="K91" s="49">
        <v>18</v>
      </c>
      <c r="L91" s="49">
        <v>4</v>
      </c>
      <c r="M91" s="128">
        <v>2011</v>
      </c>
      <c r="N91" s="26">
        <f t="shared" si="93"/>
        <v>40651</v>
      </c>
      <c r="O91" s="26">
        <f t="shared" si="94"/>
        <v>40602</v>
      </c>
      <c r="P91" s="27">
        <f t="shared" si="64"/>
        <v>7</v>
      </c>
      <c r="Q91" s="67">
        <f t="shared" si="95"/>
        <v>40609</v>
      </c>
      <c r="R91" s="29">
        <f t="shared" si="65"/>
        <v>74</v>
      </c>
      <c r="S91" s="28">
        <v>10</v>
      </c>
      <c r="T91" s="28">
        <v>30</v>
      </c>
      <c r="U91" s="28">
        <v>2</v>
      </c>
      <c r="V91" s="28">
        <f t="shared" si="66"/>
        <v>2</v>
      </c>
      <c r="W91" s="28">
        <f t="shared" si="67"/>
        <v>1</v>
      </c>
      <c r="X91" s="28">
        <v>10</v>
      </c>
      <c r="Y91" s="28">
        <v>10</v>
      </c>
      <c r="Z91" s="28">
        <v>2</v>
      </c>
      <c r="AA91" s="28">
        <v>10</v>
      </c>
      <c r="AB91" s="28">
        <v>10</v>
      </c>
      <c r="AC91" s="66">
        <f t="shared" si="68"/>
        <v>10</v>
      </c>
      <c r="AD91" s="66">
        <f t="shared" si="69"/>
        <v>10</v>
      </c>
      <c r="AE91" s="104">
        <v>10000</v>
      </c>
      <c r="AF91" s="70">
        <f t="shared" si="96"/>
        <v>1000</v>
      </c>
      <c r="AG91" s="68">
        <f t="shared" si="97"/>
        <v>3</v>
      </c>
      <c r="AH91" s="28">
        <f t="shared" si="98"/>
        <v>3</v>
      </c>
      <c r="AI91" s="71">
        <f t="shared" si="99"/>
        <v>45</v>
      </c>
      <c r="AJ91" s="69" t="s">
        <v>37</v>
      </c>
      <c r="AK91" s="105">
        <f>+IF(AJ91="YES",'INTEREST @ 1%'!AI92,0)</f>
        <v>0</v>
      </c>
      <c r="AL91" s="126" t="str">
        <f t="shared" si="70"/>
        <v>AY 2011-12</v>
      </c>
      <c r="AM91" s="126" t="str">
        <f t="shared" si="71"/>
        <v>AY 2011-12</v>
      </c>
      <c r="AN91" s="126" t="str">
        <f t="shared" si="72"/>
        <v>AY 2011-12</v>
      </c>
      <c r="AO91" s="126" t="str">
        <f t="shared" si="73"/>
        <v>AY 2011-12</v>
      </c>
      <c r="AP91" s="126" t="str">
        <f t="shared" si="74"/>
        <v>AY 2011-12</v>
      </c>
      <c r="AQ91" s="126" t="str">
        <f t="shared" si="75"/>
        <v>AY 2011-12</v>
      </c>
      <c r="AR91" s="126" t="str">
        <f t="shared" si="76"/>
        <v>AY 2011-12</v>
      </c>
      <c r="AS91" s="126" t="str">
        <f t="shared" si="77"/>
        <v>AY 2011-12</v>
      </c>
      <c r="AT91" s="126" t="str">
        <f t="shared" si="78"/>
        <v>AY 2011-12</v>
      </c>
      <c r="AU91" s="126" t="str">
        <f t="shared" si="79"/>
        <v>AY 2011-12</v>
      </c>
      <c r="AV91" s="126" t="str">
        <f t="shared" si="80"/>
        <v>AY 2011-12</v>
      </c>
      <c r="AW91" s="126" t="str">
        <f t="shared" si="81"/>
        <v>AY 2011-12</v>
      </c>
      <c r="AX91" s="126" t="str">
        <f t="shared" si="82"/>
        <v>AY 2011-12</v>
      </c>
      <c r="AY91" s="126" t="str">
        <f t="shared" si="83"/>
        <v>AY 2011-12</v>
      </c>
      <c r="AZ91" s="126" t="str">
        <f t="shared" si="84"/>
        <v>AY 2011-12</v>
      </c>
      <c r="BA91" s="126" t="str">
        <f t="shared" si="85"/>
        <v>AY 2011-12</v>
      </c>
      <c r="BB91" s="126" t="str">
        <f t="shared" si="86"/>
        <v>AY 2011-12</v>
      </c>
      <c r="BC91" s="126" t="str">
        <f t="shared" si="87"/>
        <v>AY 2012-13</v>
      </c>
      <c r="BD91" s="126" t="str">
        <f t="shared" si="88"/>
        <v>AY 2011-12</v>
      </c>
      <c r="BE91" s="126" t="str">
        <f t="shared" si="89"/>
        <v>AY 2013-14</v>
      </c>
      <c r="BF91" s="129" t="str">
        <f t="shared" si="100"/>
        <v>AY 2011-12</v>
      </c>
    </row>
    <row r="92" spans="1:58" x14ac:dyDescent="0.25">
      <c r="A92" s="109">
        <f t="shared" si="101"/>
        <v>89</v>
      </c>
      <c r="B92" s="107" t="s">
        <v>9</v>
      </c>
      <c r="C92" s="48" t="s">
        <v>60</v>
      </c>
      <c r="D92" s="50" t="s">
        <v>25</v>
      </c>
      <c r="E92" s="25" t="str">
        <f t="shared" si="90"/>
        <v>AIOP</v>
      </c>
      <c r="F92" s="25" t="str">
        <f t="shared" si="91"/>
        <v>P</v>
      </c>
      <c r="G92" s="49">
        <v>5</v>
      </c>
      <c r="H92" s="49">
        <v>2</v>
      </c>
      <c r="I92" s="128">
        <v>2011</v>
      </c>
      <c r="J92" s="67">
        <f t="shared" si="92"/>
        <v>40579</v>
      </c>
      <c r="K92" s="49">
        <v>18</v>
      </c>
      <c r="L92" s="49">
        <v>4</v>
      </c>
      <c r="M92" s="128">
        <v>2011</v>
      </c>
      <c r="N92" s="26">
        <f t="shared" si="93"/>
        <v>40651</v>
      </c>
      <c r="O92" s="26">
        <f t="shared" si="94"/>
        <v>40602</v>
      </c>
      <c r="P92" s="27">
        <f t="shared" si="64"/>
        <v>7</v>
      </c>
      <c r="Q92" s="67">
        <f t="shared" si="95"/>
        <v>40609</v>
      </c>
      <c r="R92" s="29">
        <f t="shared" si="65"/>
        <v>74</v>
      </c>
      <c r="S92" s="28">
        <v>10</v>
      </c>
      <c r="T92" s="28">
        <v>30</v>
      </c>
      <c r="U92" s="28">
        <v>2</v>
      </c>
      <c r="V92" s="28">
        <f t="shared" si="66"/>
        <v>2</v>
      </c>
      <c r="W92" s="28">
        <f t="shared" si="67"/>
        <v>1</v>
      </c>
      <c r="X92" s="28">
        <v>10</v>
      </c>
      <c r="Y92" s="28">
        <v>10</v>
      </c>
      <c r="Z92" s="28">
        <v>2</v>
      </c>
      <c r="AA92" s="28">
        <v>10</v>
      </c>
      <c r="AB92" s="28">
        <v>10</v>
      </c>
      <c r="AC92" s="66">
        <f t="shared" si="68"/>
        <v>10</v>
      </c>
      <c r="AD92" s="66">
        <f t="shared" si="69"/>
        <v>10</v>
      </c>
      <c r="AE92" s="104">
        <v>10000</v>
      </c>
      <c r="AF92" s="70">
        <f t="shared" si="96"/>
        <v>1000</v>
      </c>
      <c r="AG92" s="68">
        <f t="shared" si="97"/>
        <v>3</v>
      </c>
      <c r="AH92" s="28">
        <f t="shared" si="98"/>
        <v>3</v>
      </c>
      <c r="AI92" s="71">
        <f t="shared" si="99"/>
        <v>45</v>
      </c>
      <c r="AJ92" s="69" t="s">
        <v>37</v>
      </c>
      <c r="AK92" s="105">
        <f>+IF(AJ92="YES",'INTEREST @ 1%'!AI93,0)</f>
        <v>0</v>
      </c>
      <c r="AL92" s="126" t="str">
        <f t="shared" si="70"/>
        <v>AY 2011-12</v>
      </c>
      <c r="AM92" s="126" t="str">
        <f t="shared" si="71"/>
        <v>AY 2011-12</v>
      </c>
      <c r="AN92" s="126" t="str">
        <f t="shared" si="72"/>
        <v>AY 2011-12</v>
      </c>
      <c r="AO92" s="126" t="str">
        <f t="shared" si="73"/>
        <v>AY 2011-12</v>
      </c>
      <c r="AP92" s="126" t="str">
        <f t="shared" si="74"/>
        <v>AY 2011-12</v>
      </c>
      <c r="AQ92" s="126" t="str">
        <f t="shared" si="75"/>
        <v>AY 2011-12</v>
      </c>
      <c r="AR92" s="126" t="str">
        <f t="shared" si="76"/>
        <v>AY 2011-12</v>
      </c>
      <c r="AS92" s="126" t="str">
        <f t="shared" si="77"/>
        <v>AY 2011-12</v>
      </c>
      <c r="AT92" s="126" t="str">
        <f t="shared" si="78"/>
        <v>AY 2011-12</v>
      </c>
      <c r="AU92" s="126" t="str">
        <f t="shared" si="79"/>
        <v>AY 2011-12</v>
      </c>
      <c r="AV92" s="126" t="str">
        <f t="shared" si="80"/>
        <v>AY 2011-12</v>
      </c>
      <c r="AW92" s="126" t="str">
        <f t="shared" si="81"/>
        <v>AY 2011-12</v>
      </c>
      <c r="AX92" s="126" t="str">
        <f t="shared" si="82"/>
        <v>AY 2011-12</v>
      </c>
      <c r="AY92" s="126" t="str">
        <f t="shared" si="83"/>
        <v>AY 2011-12</v>
      </c>
      <c r="AZ92" s="126" t="str">
        <f t="shared" si="84"/>
        <v>AY 2011-12</v>
      </c>
      <c r="BA92" s="126" t="str">
        <f t="shared" si="85"/>
        <v>AY 2011-12</v>
      </c>
      <c r="BB92" s="126" t="str">
        <f t="shared" si="86"/>
        <v>AY 2011-12</v>
      </c>
      <c r="BC92" s="126" t="str">
        <f t="shared" si="87"/>
        <v>AY 2012-13</v>
      </c>
      <c r="BD92" s="126" t="str">
        <f t="shared" si="88"/>
        <v>AY 2011-12</v>
      </c>
      <c r="BE92" s="126" t="str">
        <f t="shared" si="89"/>
        <v>AY 2013-14</v>
      </c>
      <c r="BF92" s="129" t="str">
        <f t="shared" si="100"/>
        <v>AY 2011-12</v>
      </c>
    </row>
    <row r="93" spans="1:58" x14ac:dyDescent="0.25">
      <c r="A93" s="109">
        <f t="shared" si="101"/>
        <v>90</v>
      </c>
      <c r="B93" s="107" t="s">
        <v>9</v>
      </c>
      <c r="C93" s="48" t="s">
        <v>60</v>
      </c>
      <c r="D93" s="50" t="s">
        <v>25</v>
      </c>
      <c r="E93" s="25" t="str">
        <f t="shared" si="90"/>
        <v>AIOP</v>
      </c>
      <c r="F93" s="25" t="str">
        <f t="shared" si="91"/>
        <v>P</v>
      </c>
      <c r="G93" s="49">
        <v>5</v>
      </c>
      <c r="H93" s="49">
        <v>2</v>
      </c>
      <c r="I93" s="128">
        <v>2011</v>
      </c>
      <c r="J93" s="67">
        <f t="shared" si="92"/>
        <v>40579</v>
      </c>
      <c r="K93" s="49">
        <v>18</v>
      </c>
      <c r="L93" s="49">
        <v>4</v>
      </c>
      <c r="M93" s="128">
        <v>2011</v>
      </c>
      <c r="N93" s="26">
        <f t="shared" si="93"/>
        <v>40651</v>
      </c>
      <c r="O93" s="26">
        <f t="shared" si="94"/>
        <v>40602</v>
      </c>
      <c r="P93" s="27">
        <f t="shared" si="64"/>
        <v>7</v>
      </c>
      <c r="Q93" s="67">
        <f t="shared" si="95"/>
        <v>40609</v>
      </c>
      <c r="R93" s="29">
        <f t="shared" si="65"/>
        <v>74</v>
      </c>
      <c r="S93" s="28">
        <v>10</v>
      </c>
      <c r="T93" s="28">
        <v>30</v>
      </c>
      <c r="U93" s="28">
        <v>2</v>
      </c>
      <c r="V93" s="28">
        <f t="shared" si="66"/>
        <v>2</v>
      </c>
      <c r="W93" s="28">
        <f t="shared" si="67"/>
        <v>1</v>
      </c>
      <c r="X93" s="28">
        <v>10</v>
      </c>
      <c r="Y93" s="28">
        <v>10</v>
      </c>
      <c r="Z93" s="28">
        <v>2</v>
      </c>
      <c r="AA93" s="28">
        <v>10</v>
      </c>
      <c r="AB93" s="28">
        <v>10</v>
      </c>
      <c r="AC93" s="66">
        <f t="shared" si="68"/>
        <v>10</v>
      </c>
      <c r="AD93" s="66">
        <f t="shared" si="69"/>
        <v>10</v>
      </c>
      <c r="AE93" s="104">
        <v>10000</v>
      </c>
      <c r="AF93" s="70">
        <f t="shared" si="96"/>
        <v>1000</v>
      </c>
      <c r="AG93" s="68">
        <f t="shared" si="97"/>
        <v>3</v>
      </c>
      <c r="AH93" s="28">
        <f t="shared" si="98"/>
        <v>3</v>
      </c>
      <c r="AI93" s="71">
        <f t="shared" si="99"/>
        <v>45</v>
      </c>
      <c r="AJ93" s="69" t="s">
        <v>37</v>
      </c>
      <c r="AK93" s="105">
        <f>+IF(AJ93="YES",'INTEREST @ 1%'!AI94,0)</f>
        <v>0</v>
      </c>
      <c r="AL93" s="126" t="str">
        <f t="shared" si="70"/>
        <v>AY 2011-12</v>
      </c>
      <c r="AM93" s="126" t="str">
        <f t="shared" si="71"/>
        <v>AY 2011-12</v>
      </c>
      <c r="AN93" s="126" t="str">
        <f t="shared" si="72"/>
        <v>AY 2011-12</v>
      </c>
      <c r="AO93" s="126" t="str">
        <f t="shared" si="73"/>
        <v>AY 2011-12</v>
      </c>
      <c r="AP93" s="126" t="str">
        <f t="shared" si="74"/>
        <v>AY 2011-12</v>
      </c>
      <c r="AQ93" s="126" t="str">
        <f t="shared" si="75"/>
        <v>AY 2011-12</v>
      </c>
      <c r="AR93" s="126" t="str">
        <f t="shared" si="76"/>
        <v>AY 2011-12</v>
      </c>
      <c r="AS93" s="126" t="str">
        <f t="shared" si="77"/>
        <v>AY 2011-12</v>
      </c>
      <c r="AT93" s="126" t="str">
        <f t="shared" si="78"/>
        <v>AY 2011-12</v>
      </c>
      <c r="AU93" s="126" t="str">
        <f t="shared" si="79"/>
        <v>AY 2011-12</v>
      </c>
      <c r="AV93" s="126" t="str">
        <f t="shared" si="80"/>
        <v>AY 2011-12</v>
      </c>
      <c r="AW93" s="126" t="str">
        <f t="shared" si="81"/>
        <v>AY 2011-12</v>
      </c>
      <c r="AX93" s="126" t="str">
        <f t="shared" si="82"/>
        <v>AY 2011-12</v>
      </c>
      <c r="AY93" s="126" t="str">
        <f t="shared" si="83"/>
        <v>AY 2011-12</v>
      </c>
      <c r="AZ93" s="126" t="str">
        <f t="shared" si="84"/>
        <v>AY 2011-12</v>
      </c>
      <c r="BA93" s="126" t="str">
        <f t="shared" si="85"/>
        <v>AY 2011-12</v>
      </c>
      <c r="BB93" s="126" t="str">
        <f t="shared" si="86"/>
        <v>AY 2011-12</v>
      </c>
      <c r="BC93" s="126" t="str">
        <f t="shared" si="87"/>
        <v>AY 2012-13</v>
      </c>
      <c r="BD93" s="126" t="str">
        <f t="shared" si="88"/>
        <v>AY 2011-12</v>
      </c>
      <c r="BE93" s="126" t="str">
        <f t="shared" si="89"/>
        <v>AY 2013-14</v>
      </c>
      <c r="BF93" s="129" t="str">
        <f t="shared" si="100"/>
        <v>AY 2011-12</v>
      </c>
    </row>
    <row r="94" spans="1:58" x14ac:dyDescent="0.25">
      <c r="A94" s="109">
        <f t="shared" si="101"/>
        <v>91</v>
      </c>
      <c r="B94" s="107" t="s">
        <v>9</v>
      </c>
      <c r="C94" s="48" t="s">
        <v>60</v>
      </c>
      <c r="D94" s="50" t="s">
        <v>25</v>
      </c>
      <c r="E94" s="25" t="str">
        <f t="shared" si="90"/>
        <v>AIOP</v>
      </c>
      <c r="F94" s="25" t="str">
        <f t="shared" si="91"/>
        <v>P</v>
      </c>
      <c r="G94" s="49">
        <v>5</v>
      </c>
      <c r="H94" s="49">
        <v>2</v>
      </c>
      <c r="I94" s="128">
        <v>2011</v>
      </c>
      <c r="J94" s="67">
        <f t="shared" si="92"/>
        <v>40579</v>
      </c>
      <c r="K94" s="49">
        <v>18</v>
      </c>
      <c r="L94" s="49">
        <v>4</v>
      </c>
      <c r="M94" s="128">
        <v>2011</v>
      </c>
      <c r="N94" s="26">
        <f t="shared" si="93"/>
        <v>40651</v>
      </c>
      <c r="O94" s="26">
        <f t="shared" si="94"/>
        <v>40602</v>
      </c>
      <c r="P94" s="27">
        <f t="shared" si="64"/>
        <v>7</v>
      </c>
      <c r="Q94" s="67">
        <f t="shared" si="95"/>
        <v>40609</v>
      </c>
      <c r="R94" s="29">
        <f t="shared" si="65"/>
        <v>74</v>
      </c>
      <c r="S94" s="28">
        <v>10</v>
      </c>
      <c r="T94" s="28">
        <v>30</v>
      </c>
      <c r="U94" s="28">
        <v>2</v>
      </c>
      <c r="V94" s="28">
        <f t="shared" si="66"/>
        <v>2</v>
      </c>
      <c r="W94" s="28">
        <f t="shared" si="67"/>
        <v>1</v>
      </c>
      <c r="X94" s="28">
        <v>10</v>
      </c>
      <c r="Y94" s="28">
        <v>10</v>
      </c>
      <c r="Z94" s="28">
        <v>2</v>
      </c>
      <c r="AA94" s="28">
        <v>10</v>
      </c>
      <c r="AB94" s="28">
        <v>10</v>
      </c>
      <c r="AC94" s="66">
        <f t="shared" si="68"/>
        <v>10</v>
      </c>
      <c r="AD94" s="66">
        <f t="shared" si="69"/>
        <v>10</v>
      </c>
      <c r="AE94" s="104">
        <v>10000</v>
      </c>
      <c r="AF94" s="70">
        <f t="shared" si="96"/>
        <v>1000</v>
      </c>
      <c r="AG94" s="68">
        <f t="shared" si="97"/>
        <v>3</v>
      </c>
      <c r="AH94" s="28">
        <f t="shared" si="98"/>
        <v>3</v>
      </c>
      <c r="AI94" s="71">
        <f t="shared" si="99"/>
        <v>45</v>
      </c>
      <c r="AJ94" s="69" t="s">
        <v>37</v>
      </c>
      <c r="AK94" s="105">
        <f>+IF(AJ94="YES",'INTEREST @ 1%'!AI95,0)</f>
        <v>0</v>
      </c>
      <c r="AL94" s="126" t="str">
        <f t="shared" si="70"/>
        <v>AY 2011-12</v>
      </c>
      <c r="AM94" s="126" t="str">
        <f t="shared" si="71"/>
        <v>AY 2011-12</v>
      </c>
      <c r="AN94" s="126" t="str">
        <f t="shared" si="72"/>
        <v>AY 2011-12</v>
      </c>
      <c r="AO94" s="126" t="str">
        <f t="shared" si="73"/>
        <v>AY 2011-12</v>
      </c>
      <c r="AP94" s="126" t="str">
        <f t="shared" si="74"/>
        <v>AY 2011-12</v>
      </c>
      <c r="AQ94" s="126" t="str">
        <f t="shared" si="75"/>
        <v>AY 2011-12</v>
      </c>
      <c r="AR94" s="126" t="str">
        <f t="shared" si="76"/>
        <v>AY 2011-12</v>
      </c>
      <c r="AS94" s="126" t="str">
        <f t="shared" si="77"/>
        <v>AY 2011-12</v>
      </c>
      <c r="AT94" s="126" t="str">
        <f t="shared" si="78"/>
        <v>AY 2011-12</v>
      </c>
      <c r="AU94" s="126" t="str">
        <f t="shared" si="79"/>
        <v>AY 2011-12</v>
      </c>
      <c r="AV94" s="126" t="str">
        <f t="shared" si="80"/>
        <v>AY 2011-12</v>
      </c>
      <c r="AW94" s="126" t="str">
        <f t="shared" si="81"/>
        <v>AY 2011-12</v>
      </c>
      <c r="AX94" s="126" t="str">
        <f t="shared" si="82"/>
        <v>AY 2011-12</v>
      </c>
      <c r="AY94" s="126" t="str">
        <f t="shared" si="83"/>
        <v>AY 2011-12</v>
      </c>
      <c r="AZ94" s="126" t="str">
        <f t="shared" si="84"/>
        <v>AY 2011-12</v>
      </c>
      <c r="BA94" s="126" t="str">
        <f t="shared" si="85"/>
        <v>AY 2011-12</v>
      </c>
      <c r="BB94" s="126" t="str">
        <f t="shared" si="86"/>
        <v>AY 2011-12</v>
      </c>
      <c r="BC94" s="126" t="str">
        <f t="shared" si="87"/>
        <v>AY 2012-13</v>
      </c>
      <c r="BD94" s="126" t="str">
        <f t="shared" si="88"/>
        <v>AY 2011-12</v>
      </c>
      <c r="BE94" s="126" t="str">
        <f t="shared" si="89"/>
        <v>AY 2013-14</v>
      </c>
      <c r="BF94" s="129" t="str">
        <f t="shared" si="100"/>
        <v>AY 2011-12</v>
      </c>
    </row>
    <row r="95" spans="1:58" x14ac:dyDescent="0.25">
      <c r="A95" s="109">
        <f t="shared" si="101"/>
        <v>92</v>
      </c>
      <c r="B95" s="107" t="s">
        <v>9</v>
      </c>
      <c r="C95" s="48" t="s">
        <v>60</v>
      </c>
      <c r="D95" s="50" t="s">
        <v>25</v>
      </c>
      <c r="E95" s="25" t="str">
        <f t="shared" si="90"/>
        <v>AIOP</v>
      </c>
      <c r="F95" s="25" t="str">
        <f t="shared" si="91"/>
        <v>P</v>
      </c>
      <c r="G95" s="49">
        <v>5</v>
      </c>
      <c r="H95" s="49">
        <v>2</v>
      </c>
      <c r="I95" s="128">
        <v>2011</v>
      </c>
      <c r="J95" s="67">
        <f t="shared" si="92"/>
        <v>40579</v>
      </c>
      <c r="K95" s="49">
        <v>18</v>
      </c>
      <c r="L95" s="49">
        <v>4</v>
      </c>
      <c r="M95" s="128">
        <v>2011</v>
      </c>
      <c r="N95" s="26">
        <f t="shared" si="93"/>
        <v>40651</v>
      </c>
      <c r="O95" s="26">
        <f t="shared" si="94"/>
        <v>40602</v>
      </c>
      <c r="P95" s="27">
        <f t="shared" si="64"/>
        <v>7</v>
      </c>
      <c r="Q95" s="67">
        <f t="shared" si="95"/>
        <v>40609</v>
      </c>
      <c r="R95" s="29">
        <f t="shared" si="65"/>
        <v>74</v>
      </c>
      <c r="S95" s="28">
        <v>10</v>
      </c>
      <c r="T95" s="28">
        <v>30</v>
      </c>
      <c r="U95" s="28">
        <v>2</v>
      </c>
      <c r="V95" s="28">
        <f t="shared" si="66"/>
        <v>2</v>
      </c>
      <c r="W95" s="28">
        <f t="shared" si="67"/>
        <v>1</v>
      </c>
      <c r="X95" s="28">
        <v>10</v>
      </c>
      <c r="Y95" s="28">
        <v>10</v>
      </c>
      <c r="Z95" s="28">
        <v>2</v>
      </c>
      <c r="AA95" s="28">
        <v>10</v>
      </c>
      <c r="AB95" s="28">
        <v>10</v>
      </c>
      <c r="AC95" s="66">
        <f t="shared" si="68"/>
        <v>10</v>
      </c>
      <c r="AD95" s="66">
        <f t="shared" si="69"/>
        <v>10</v>
      </c>
      <c r="AE95" s="104">
        <v>10000</v>
      </c>
      <c r="AF95" s="70">
        <f t="shared" si="96"/>
        <v>1000</v>
      </c>
      <c r="AG95" s="68">
        <f t="shared" si="97"/>
        <v>3</v>
      </c>
      <c r="AH95" s="28">
        <f t="shared" si="98"/>
        <v>3</v>
      </c>
      <c r="AI95" s="71">
        <f t="shared" si="99"/>
        <v>45</v>
      </c>
      <c r="AJ95" s="69" t="s">
        <v>37</v>
      </c>
      <c r="AK95" s="105">
        <f>+IF(AJ95="YES",'INTEREST @ 1%'!AI96,0)</f>
        <v>0</v>
      </c>
      <c r="AL95" s="126" t="str">
        <f t="shared" si="70"/>
        <v>AY 2011-12</v>
      </c>
      <c r="AM95" s="126" t="str">
        <f t="shared" si="71"/>
        <v>AY 2011-12</v>
      </c>
      <c r="AN95" s="126" t="str">
        <f t="shared" si="72"/>
        <v>AY 2011-12</v>
      </c>
      <c r="AO95" s="126" t="str">
        <f t="shared" si="73"/>
        <v>AY 2011-12</v>
      </c>
      <c r="AP95" s="126" t="str">
        <f t="shared" si="74"/>
        <v>AY 2011-12</v>
      </c>
      <c r="AQ95" s="126" t="str">
        <f t="shared" si="75"/>
        <v>AY 2011-12</v>
      </c>
      <c r="AR95" s="126" t="str">
        <f t="shared" si="76"/>
        <v>AY 2011-12</v>
      </c>
      <c r="AS95" s="126" t="str">
        <f t="shared" si="77"/>
        <v>AY 2011-12</v>
      </c>
      <c r="AT95" s="126" t="str">
        <f t="shared" si="78"/>
        <v>AY 2011-12</v>
      </c>
      <c r="AU95" s="126" t="str">
        <f t="shared" si="79"/>
        <v>AY 2011-12</v>
      </c>
      <c r="AV95" s="126" t="str">
        <f t="shared" si="80"/>
        <v>AY 2011-12</v>
      </c>
      <c r="AW95" s="126" t="str">
        <f t="shared" si="81"/>
        <v>AY 2011-12</v>
      </c>
      <c r="AX95" s="126" t="str">
        <f t="shared" si="82"/>
        <v>AY 2011-12</v>
      </c>
      <c r="AY95" s="126" t="str">
        <f t="shared" si="83"/>
        <v>AY 2011-12</v>
      </c>
      <c r="AZ95" s="126" t="str">
        <f t="shared" si="84"/>
        <v>AY 2011-12</v>
      </c>
      <c r="BA95" s="126" t="str">
        <f t="shared" si="85"/>
        <v>AY 2011-12</v>
      </c>
      <c r="BB95" s="126" t="str">
        <f t="shared" si="86"/>
        <v>AY 2011-12</v>
      </c>
      <c r="BC95" s="126" t="str">
        <f t="shared" si="87"/>
        <v>AY 2012-13</v>
      </c>
      <c r="BD95" s="126" t="str">
        <f t="shared" si="88"/>
        <v>AY 2011-12</v>
      </c>
      <c r="BE95" s="126" t="str">
        <f t="shared" si="89"/>
        <v>AY 2013-14</v>
      </c>
      <c r="BF95" s="129" t="str">
        <f t="shared" si="100"/>
        <v>AY 2011-12</v>
      </c>
    </row>
    <row r="96" spans="1:58" x14ac:dyDescent="0.25">
      <c r="A96" s="109">
        <f t="shared" si="101"/>
        <v>93</v>
      </c>
      <c r="B96" s="107" t="s">
        <v>9</v>
      </c>
      <c r="C96" s="48" t="s">
        <v>60</v>
      </c>
      <c r="D96" s="50" t="s">
        <v>25</v>
      </c>
      <c r="E96" s="25" t="str">
        <f t="shared" si="90"/>
        <v>AIOP</v>
      </c>
      <c r="F96" s="25" t="str">
        <f t="shared" si="91"/>
        <v>P</v>
      </c>
      <c r="G96" s="49">
        <v>5</v>
      </c>
      <c r="H96" s="49">
        <v>2</v>
      </c>
      <c r="I96" s="128">
        <v>2011</v>
      </c>
      <c r="J96" s="67">
        <f t="shared" si="92"/>
        <v>40579</v>
      </c>
      <c r="K96" s="49">
        <v>18</v>
      </c>
      <c r="L96" s="49">
        <v>4</v>
      </c>
      <c r="M96" s="128">
        <v>2011</v>
      </c>
      <c r="N96" s="26">
        <f t="shared" si="93"/>
        <v>40651</v>
      </c>
      <c r="O96" s="26">
        <f t="shared" si="94"/>
        <v>40602</v>
      </c>
      <c r="P96" s="27">
        <f t="shared" si="64"/>
        <v>7</v>
      </c>
      <c r="Q96" s="67">
        <f t="shared" si="95"/>
        <v>40609</v>
      </c>
      <c r="R96" s="29">
        <f t="shared" si="65"/>
        <v>74</v>
      </c>
      <c r="S96" s="28">
        <v>10</v>
      </c>
      <c r="T96" s="28">
        <v>30</v>
      </c>
      <c r="U96" s="28">
        <v>2</v>
      </c>
      <c r="V96" s="28">
        <f t="shared" si="66"/>
        <v>2</v>
      </c>
      <c r="W96" s="28">
        <f t="shared" si="67"/>
        <v>1</v>
      </c>
      <c r="X96" s="28">
        <v>10</v>
      </c>
      <c r="Y96" s="28">
        <v>10</v>
      </c>
      <c r="Z96" s="28">
        <v>2</v>
      </c>
      <c r="AA96" s="28">
        <v>10</v>
      </c>
      <c r="AB96" s="28">
        <v>10</v>
      </c>
      <c r="AC96" s="66">
        <f t="shared" si="68"/>
        <v>10</v>
      </c>
      <c r="AD96" s="66">
        <f t="shared" si="69"/>
        <v>10</v>
      </c>
      <c r="AE96" s="104">
        <v>10000</v>
      </c>
      <c r="AF96" s="70">
        <f t="shared" si="96"/>
        <v>1000</v>
      </c>
      <c r="AG96" s="68">
        <f t="shared" si="97"/>
        <v>3</v>
      </c>
      <c r="AH96" s="28">
        <f t="shared" si="98"/>
        <v>3</v>
      </c>
      <c r="AI96" s="71">
        <f t="shared" si="99"/>
        <v>45</v>
      </c>
      <c r="AJ96" s="69" t="s">
        <v>37</v>
      </c>
      <c r="AK96" s="105">
        <f>+IF(AJ96="YES",'INTEREST @ 1%'!AI97,0)</f>
        <v>0</v>
      </c>
      <c r="AL96" s="126" t="str">
        <f t="shared" si="70"/>
        <v>AY 2011-12</v>
      </c>
      <c r="AM96" s="126" t="str">
        <f t="shared" si="71"/>
        <v>AY 2011-12</v>
      </c>
      <c r="AN96" s="126" t="str">
        <f t="shared" si="72"/>
        <v>AY 2011-12</v>
      </c>
      <c r="AO96" s="126" t="str">
        <f t="shared" si="73"/>
        <v>AY 2011-12</v>
      </c>
      <c r="AP96" s="126" t="str">
        <f t="shared" si="74"/>
        <v>AY 2011-12</v>
      </c>
      <c r="AQ96" s="126" t="str">
        <f t="shared" si="75"/>
        <v>AY 2011-12</v>
      </c>
      <c r="AR96" s="126" t="str">
        <f t="shared" si="76"/>
        <v>AY 2011-12</v>
      </c>
      <c r="AS96" s="126" t="str">
        <f t="shared" si="77"/>
        <v>AY 2011-12</v>
      </c>
      <c r="AT96" s="126" t="str">
        <f t="shared" si="78"/>
        <v>AY 2011-12</v>
      </c>
      <c r="AU96" s="126" t="str">
        <f t="shared" si="79"/>
        <v>AY 2011-12</v>
      </c>
      <c r="AV96" s="126" t="str">
        <f t="shared" si="80"/>
        <v>AY 2011-12</v>
      </c>
      <c r="AW96" s="126" t="str">
        <f t="shared" si="81"/>
        <v>AY 2011-12</v>
      </c>
      <c r="AX96" s="126" t="str">
        <f t="shared" si="82"/>
        <v>AY 2011-12</v>
      </c>
      <c r="AY96" s="126" t="str">
        <f t="shared" si="83"/>
        <v>AY 2011-12</v>
      </c>
      <c r="AZ96" s="126" t="str">
        <f t="shared" si="84"/>
        <v>AY 2011-12</v>
      </c>
      <c r="BA96" s="126" t="str">
        <f t="shared" si="85"/>
        <v>AY 2011-12</v>
      </c>
      <c r="BB96" s="126" t="str">
        <f t="shared" si="86"/>
        <v>AY 2011-12</v>
      </c>
      <c r="BC96" s="126" t="str">
        <f t="shared" si="87"/>
        <v>AY 2012-13</v>
      </c>
      <c r="BD96" s="126" t="str">
        <f t="shared" si="88"/>
        <v>AY 2011-12</v>
      </c>
      <c r="BE96" s="126" t="str">
        <f t="shared" si="89"/>
        <v>AY 2013-14</v>
      </c>
      <c r="BF96" s="129" t="str">
        <f t="shared" si="100"/>
        <v>AY 2011-12</v>
      </c>
    </row>
    <row r="97" spans="1:58" x14ac:dyDescent="0.25">
      <c r="A97" s="109">
        <f t="shared" si="101"/>
        <v>94</v>
      </c>
      <c r="B97" s="107" t="s">
        <v>9</v>
      </c>
      <c r="C97" s="48" t="s">
        <v>60</v>
      </c>
      <c r="D97" s="50" t="s">
        <v>25</v>
      </c>
      <c r="E97" s="25" t="str">
        <f t="shared" si="90"/>
        <v>AIOP</v>
      </c>
      <c r="F97" s="25" t="str">
        <f t="shared" si="91"/>
        <v>P</v>
      </c>
      <c r="G97" s="49">
        <v>5</v>
      </c>
      <c r="H97" s="49">
        <v>2</v>
      </c>
      <c r="I97" s="128">
        <v>2011</v>
      </c>
      <c r="J97" s="67">
        <f t="shared" si="92"/>
        <v>40579</v>
      </c>
      <c r="K97" s="49">
        <v>18</v>
      </c>
      <c r="L97" s="49">
        <v>4</v>
      </c>
      <c r="M97" s="128">
        <v>2011</v>
      </c>
      <c r="N97" s="26">
        <f t="shared" si="93"/>
        <v>40651</v>
      </c>
      <c r="O97" s="26">
        <f t="shared" si="94"/>
        <v>40602</v>
      </c>
      <c r="P97" s="27">
        <f t="shared" si="64"/>
        <v>7</v>
      </c>
      <c r="Q97" s="67">
        <f t="shared" si="95"/>
        <v>40609</v>
      </c>
      <c r="R97" s="29">
        <f t="shared" si="65"/>
        <v>74</v>
      </c>
      <c r="S97" s="28">
        <v>10</v>
      </c>
      <c r="T97" s="28">
        <v>30</v>
      </c>
      <c r="U97" s="28">
        <v>2</v>
      </c>
      <c r="V97" s="28">
        <f t="shared" si="66"/>
        <v>2</v>
      </c>
      <c r="W97" s="28">
        <f t="shared" si="67"/>
        <v>1</v>
      </c>
      <c r="X97" s="28">
        <v>10</v>
      </c>
      <c r="Y97" s="28">
        <v>10</v>
      </c>
      <c r="Z97" s="28">
        <v>2</v>
      </c>
      <c r="AA97" s="28">
        <v>10</v>
      </c>
      <c r="AB97" s="28">
        <v>10</v>
      </c>
      <c r="AC97" s="66">
        <f t="shared" si="68"/>
        <v>10</v>
      </c>
      <c r="AD97" s="66">
        <f t="shared" si="69"/>
        <v>10</v>
      </c>
      <c r="AE97" s="104">
        <v>10000</v>
      </c>
      <c r="AF97" s="70">
        <f t="shared" si="96"/>
        <v>1000</v>
      </c>
      <c r="AG97" s="68">
        <f t="shared" si="97"/>
        <v>3</v>
      </c>
      <c r="AH97" s="28">
        <f t="shared" si="98"/>
        <v>3</v>
      </c>
      <c r="AI97" s="71">
        <f t="shared" si="99"/>
        <v>45</v>
      </c>
      <c r="AJ97" s="69" t="s">
        <v>37</v>
      </c>
      <c r="AK97" s="105">
        <f>+IF(AJ97="YES",'INTEREST @ 1%'!AI98,0)</f>
        <v>0</v>
      </c>
      <c r="AL97" s="126" t="str">
        <f t="shared" si="70"/>
        <v>AY 2011-12</v>
      </c>
      <c r="AM97" s="126" t="str">
        <f t="shared" si="71"/>
        <v>AY 2011-12</v>
      </c>
      <c r="AN97" s="126" t="str">
        <f t="shared" si="72"/>
        <v>AY 2011-12</v>
      </c>
      <c r="AO97" s="126" t="str">
        <f t="shared" si="73"/>
        <v>AY 2011-12</v>
      </c>
      <c r="AP97" s="126" t="str">
        <f t="shared" si="74"/>
        <v>AY 2011-12</v>
      </c>
      <c r="AQ97" s="126" t="str">
        <f t="shared" si="75"/>
        <v>AY 2011-12</v>
      </c>
      <c r="AR97" s="126" t="str">
        <f t="shared" si="76"/>
        <v>AY 2011-12</v>
      </c>
      <c r="AS97" s="126" t="str">
        <f t="shared" si="77"/>
        <v>AY 2011-12</v>
      </c>
      <c r="AT97" s="126" t="str">
        <f t="shared" si="78"/>
        <v>AY 2011-12</v>
      </c>
      <c r="AU97" s="126" t="str">
        <f t="shared" si="79"/>
        <v>AY 2011-12</v>
      </c>
      <c r="AV97" s="126" t="str">
        <f t="shared" si="80"/>
        <v>AY 2011-12</v>
      </c>
      <c r="AW97" s="126" t="str">
        <f t="shared" si="81"/>
        <v>AY 2011-12</v>
      </c>
      <c r="AX97" s="126" t="str">
        <f t="shared" si="82"/>
        <v>AY 2011-12</v>
      </c>
      <c r="AY97" s="126" t="str">
        <f t="shared" si="83"/>
        <v>AY 2011-12</v>
      </c>
      <c r="AZ97" s="126" t="str">
        <f t="shared" si="84"/>
        <v>AY 2011-12</v>
      </c>
      <c r="BA97" s="126" t="str">
        <f t="shared" si="85"/>
        <v>AY 2011-12</v>
      </c>
      <c r="BB97" s="126" t="str">
        <f t="shared" si="86"/>
        <v>AY 2011-12</v>
      </c>
      <c r="BC97" s="126" t="str">
        <f t="shared" si="87"/>
        <v>AY 2012-13</v>
      </c>
      <c r="BD97" s="126" t="str">
        <f t="shared" si="88"/>
        <v>AY 2011-12</v>
      </c>
      <c r="BE97" s="126" t="str">
        <f t="shared" si="89"/>
        <v>AY 2013-14</v>
      </c>
      <c r="BF97" s="129" t="str">
        <f t="shared" si="100"/>
        <v>AY 2011-12</v>
      </c>
    </row>
    <row r="98" spans="1:58" x14ac:dyDescent="0.25">
      <c r="A98" s="109">
        <f t="shared" si="101"/>
        <v>95</v>
      </c>
      <c r="B98" s="107" t="s">
        <v>9</v>
      </c>
      <c r="C98" s="48" t="s">
        <v>60</v>
      </c>
      <c r="D98" s="50" t="s">
        <v>25</v>
      </c>
      <c r="E98" s="25" t="str">
        <f t="shared" si="90"/>
        <v>AIOP</v>
      </c>
      <c r="F98" s="25" t="str">
        <f t="shared" si="91"/>
        <v>P</v>
      </c>
      <c r="G98" s="49">
        <v>5</v>
      </c>
      <c r="H98" s="49">
        <v>2</v>
      </c>
      <c r="I98" s="128">
        <v>2011</v>
      </c>
      <c r="J98" s="67">
        <f t="shared" si="92"/>
        <v>40579</v>
      </c>
      <c r="K98" s="49">
        <v>18</v>
      </c>
      <c r="L98" s="49">
        <v>4</v>
      </c>
      <c r="M98" s="128">
        <v>2011</v>
      </c>
      <c r="N98" s="26">
        <f t="shared" si="93"/>
        <v>40651</v>
      </c>
      <c r="O98" s="26">
        <f t="shared" si="94"/>
        <v>40602</v>
      </c>
      <c r="P98" s="27">
        <f t="shared" si="64"/>
        <v>7</v>
      </c>
      <c r="Q98" s="67">
        <f t="shared" si="95"/>
        <v>40609</v>
      </c>
      <c r="R98" s="29">
        <f t="shared" si="65"/>
        <v>74</v>
      </c>
      <c r="S98" s="28">
        <v>10</v>
      </c>
      <c r="T98" s="28">
        <v>30</v>
      </c>
      <c r="U98" s="28">
        <v>2</v>
      </c>
      <c r="V98" s="28">
        <f t="shared" si="66"/>
        <v>2</v>
      </c>
      <c r="W98" s="28">
        <f t="shared" si="67"/>
        <v>1</v>
      </c>
      <c r="X98" s="28">
        <v>10</v>
      </c>
      <c r="Y98" s="28">
        <v>10</v>
      </c>
      <c r="Z98" s="28">
        <v>2</v>
      </c>
      <c r="AA98" s="28">
        <v>10</v>
      </c>
      <c r="AB98" s="28">
        <v>10</v>
      </c>
      <c r="AC98" s="66">
        <f t="shared" si="68"/>
        <v>10</v>
      </c>
      <c r="AD98" s="66">
        <f t="shared" si="69"/>
        <v>10</v>
      </c>
      <c r="AE98" s="104">
        <v>10000</v>
      </c>
      <c r="AF98" s="70">
        <f t="shared" si="96"/>
        <v>1000</v>
      </c>
      <c r="AG98" s="68">
        <f t="shared" si="97"/>
        <v>3</v>
      </c>
      <c r="AH98" s="28">
        <f t="shared" si="98"/>
        <v>3</v>
      </c>
      <c r="AI98" s="71">
        <f t="shared" si="99"/>
        <v>45</v>
      </c>
      <c r="AJ98" s="69" t="s">
        <v>37</v>
      </c>
      <c r="AK98" s="105">
        <f>+IF(AJ98="YES",'INTEREST @ 1%'!AI99,0)</f>
        <v>0</v>
      </c>
      <c r="AL98" s="126" t="str">
        <f t="shared" si="70"/>
        <v>AY 2011-12</v>
      </c>
      <c r="AM98" s="126" t="str">
        <f t="shared" si="71"/>
        <v>AY 2011-12</v>
      </c>
      <c r="AN98" s="126" t="str">
        <f t="shared" si="72"/>
        <v>AY 2011-12</v>
      </c>
      <c r="AO98" s="126" t="str">
        <f t="shared" si="73"/>
        <v>AY 2011-12</v>
      </c>
      <c r="AP98" s="126" t="str">
        <f t="shared" si="74"/>
        <v>AY 2011-12</v>
      </c>
      <c r="AQ98" s="126" t="str">
        <f t="shared" si="75"/>
        <v>AY 2011-12</v>
      </c>
      <c r="AR98" s="126" t="str">
        <f t="shared" si="76"/>
        <v>AY 2011-12</v>
      </c>
      <c r="AS98" s="126" t="str">
        <f t="shared" si="77"/>
        <v>AY 2011-12</v>
      </c>
      <c r="AT98" s="126" t="str">
        <f t="shared" si="78"/>
        <v>AY 2011-12</v>
      </c>
      <c r="AU98" s="126" t="str">
        <f t="shared" si="79"/>
        <v>AY 2011-12</v>
      </c>
      <c r="AV98" s="126" t="str">
        <f t="shared" si="80"/>
        <v>AY 2011-12</v>
      </c>
      <c r="AW98" s="126" t="str">
        <f t="shared" si="81"/>
        <v>AY 2011-12</v>
      </c>
      <c r="AX98" s="126" t="str">
        <f t="shared" si="82"/>
        <v>AY 2011-12</v>
      </c>
      <c r="AY98" s="126" t="str">
        <f t="shared" si="83"/>
        <v>AY 2011-12</v>
      </c>
      <c r="AZ98" s="126" t="str">
        <f t="shared" si="84"/>
        <v>AY 2011-12</v>
      </c>
      <c r="BA98" s="126" t="str">
        <f t="shared" si="85"/>
        <v>AY 2011-12</v>
      </c>
      <c r="BB98" s="126" t="str">
        <f t="shared" si="86"/>
        <v>AY 2011-12</v>
      </c>
      <c r="BC98" s="126" t="str">
        <f t="shared" si="87"/>
        <v>AY 2012-13</v>
      </c>
      <c r="BD98" s="126" t="str">
        <f t="shared" si="88"/>
        <v>AY 2011-12</v>
      </c>
      <c r="BE98" s="126" t="str">
        <f t="shared" si="89"/>
        <v>AY 2013-14</v>
      </c>
      <c r="BF98" s="129" t="str">
        <f t="shared" si="100"/>
        <v>AY 2011-12</v>
      </c>
    </row>
    <row r="99" spans="1:58" x14ac:dyDescent="0.25">
      <c r="A99" s="109">
        <f t="shared" si="101"/>
        <v>96</v>
      </c>
      <c r="B99" s="107" t="s">
        <v>9</v>
      </c>
      <c r="C99" s="48" t="s">
        <v>60</v>
      </c>
      <c r="D99" s="50" t="s">
        <v>25</v>
      </c>
      <c r="E99" s="25" t="str">
        <f t="shared" si="90"/>
        <v>AIOP</v>
      </c>
      <c r="F99" s="25" t="str">
        <f t="shared" si="91"/>
        <v>P</v>
      </c>
      <c r="G99" s="49">
        <v>5</v>
      </c>
      <c r="H99" s="49">
        <v>2</v>
      </c>
      <c r="I99" s="128">
        <v>2011</v>
      </c>
      <c r="J99" s="67">
        <f t="shared" si="92"/>
        <v>40579</v>
      </c>
      <c r="K99" s="49">
        <v>18</v>
      </c>
      <c r="L99" s="49">
        <v>4</v>
      </c>
      <c r="M99" s="128">
        <v>2011</v>
      </c>
      <c r="N99" s="26">
        <f t="shared" si="93"/>
        <v>40651</v>
      </c>
      <c r="O99" s="26">
        <f t="shared" si="94"/>
        <v>40602</v>
      </c>
      <c r="P99" s="27">
        <f t="shared" si="64"/>
        <v>7</v>
      </c>
      <c r="Q99" s="67">
        <f t="shared" si="95"/>
        <v>40609</v>
      </c>
      <c r="R99" s="29">
        <f t="shared" si="65"/>
        <v>74</v>
      </c>
      <c r="S99" s="28">
        <v>10</v>
      </c>
      <c r="T99" s="28">
        <v>30</v>
      </c>
      <c r="U99" s="28">
        <v>2</v>
      </c>
      <c r="V99" s="28">
        <f t="shared" si="66"/>
        <v>2</v>
      </c>
      <c r="W99" s="28">
        <f t="shared" si="67"/>
        <v>1</v>
      </c>
      <c r="X99" s="28">
        <v>10</v>
      </c>
      <c r="Y99" s="28">
        <v>10</v>
      </c>
      <c r="Z99" s="28">
        <v>2</v>
      </c>
      <c r="AA99" s="28">
        <v>10</v>
      </c>
      <c r="AB99" s="28">
        <v>10</v>
      </c>
      <c r="AC99" s="66">
        <f t="shared" si="68"/>
        <v>10</v>
      </c>
      <c r="AD99" s="66">
        <f t="shared" si="69"/>
        <v>10</v>
      </c>
      <c r="AE99" s="104">
        <v>10000</v>
      </c>
      <c r="AF99" s="70">
        <f t="shared" si="96"/>
        <v>1000</v>
      </c>
      <c r="AG99" s="68">
        <f t="shared" si="97"/>
        <v>3</v>
      </c>
      <c r="AH99" s="28">
        <f t="shared" si="98"/>
        <v>3</v>
      </c>
      <c r="AI99" s="71">
        <f t="shared" si="99"/>
        <v>45</v>
      </c>
      <c r="AJ99" s="69" t="s">
        <v>37</v>
      </c>
      <c r="AK99" s="105">
        <f>+IF(AJ99="YES",'INTEREST @ 1%'!AI100,0)</f>
        <v>0</v>
      </c>
      <c r="AL99" s="126" t="str">
        <f t="shared" si="70"/>
        <v>AY 2011-12</v>
      </c>
      <c r="AM99" s="126" t="str">
        <f t="shared" si="71"/>
        <v>AY 2011-12</v>
      </c>
      <c r="AN99" s="126" t="str">
        <f t="shared" si="72"/>
        <v>AY 2011-12</v>
      </c>
      <c r="AO99" s="126" t="str">
        <f t="shared" si="73"/>
        <v>AY 2011-12</v>
      </c>
      <c r="AP99" s="126" t="str">
        <f t="shared" si="74"/>
        <v>AY 2011-12</v>
      </c>
      <c r="AQ99" s="126" t="str">
        <f t="shared" si="75"/>
        <v>AY 2011-12</v>
      </c>
      <c r="AR99" s="126" t="str">
        <f t="shared" si="76"/>
        <v>AY 2011-12</v>
      </c>
      <c r="AS99" s="126" t="str">
        <f t="shared" si="77"/>
        <v>AY 2011-12</v>
      </c>
      <c r="AT99" s="126" t="str">
        <f t="shared" si="78"/>
        <v>AY 2011-12</v>
      </c>
      <c r="AU99" s="126" t="str">
        <f t="shared" si="79"/>
        <v>AY 2011-12</v>
      </c>
      <c r="AV99" s="126" t="str">
        <f t="shared" si="80"/>
        <v>AY 2011-12</v>
      </c>
      <c r="AW99" s="126" t="str">
        <f t="shared" si="81"/>
        <v>AY 2011-12</v>
      </c>
      <c r="AX99" s="126" t="str">
        <f t="shared" si="82"/>
        <v>AY 2011-12</v>
      </c>
      <c r="AY99" s="126" t="str">
        <f t="shared" si="83"/>
        <v>AY 2011-12</v>
      </c>
      <c r="AZ99" s="126" t="str">
        <f t="shared" si="84"/>
        <v>AY 2011-12</v>
      </c>
      <c r="BA99" s="126" t="str">
        <f t="shared" si="85"/>
        <v>AY 2011-12</v>
      </c>
      <c r="BB99" s="126" t="str">
        <f t="shared" si="86"/>
        <v>AY 2011-12</v>
      </c>
      <c r="BC99" s="126" t="str">
        <f t="shared" si="87"/>
        <v>AY 2012-13</v>
      </c>
      <c r="BD99" s="126" t="str">
        <f t="shared" si="88"/>
        <v>AY 2011-12</v>
      </c>
      <c r="BE99" s="126" t="str">
        <f t="shared" si="89"/>
        <v>AY 2013-14</v>
      </c>
      <c r="BF99" s="129" t="str">
        <f t="shared" si="100"/>
        <v>AY 2011-12</v>
      </c>
    </row>
    <row r="100" spans="1:58" x14ac:dyDescent="0.25">
      <c r="A100" s="109">
        <f t="shared" si="101"/>
        <v>97</v>
      </c>
      <c r="B100" s="107" t="s">
        <v>9</v>
      </c>
      <c r="C100" s="48" t="s">
        <v>60</v>
      </c>
      <c r="D100" s="50" t="s">
        <v>25</v>
      </c>
      <c r="E100" s="25" t="str">
        <f t="shared" si="90"/>
        <v>AIOP</v>
      </c>
      <c r="F100" s="25" t="str">
        <f t="shared" si="91"/>
        <v>P</v>
      </c>
      <c r="G100" s="49">
        <v>5</v>
      </c>
      <c r="H100" s="49">
        <v>2</v>
      </c>
      <c r="I100" s="128">
        <v>2011</v>
      </c>
      <c r="J100" s="67">
        <f t="shared" si="92"/>
        <v>40579</v>
      </c>
      <c r="K100" s="49">
        <v>18</v>
      </c>
      <c r="L100" s="49">
        <v>4</v>
      </c>
      <c r="M100" s="128">
        <v>2011</v>
      </c>
      <c r="N100" s="26">
        <f t="shared" si="93"/>
        <v>40651</v>
      </c>
      <c r="O100" s="26">
        <f t="shared" si="94"/>
        <v>40602</v>
      </c>
      <c r="P100" s="27">
        <f t="shared" si="64"/>
        <v>7</v>
      </c>
      <c r="Q100" s="67">
        <f t="shared" si="95"/>
        <v>40609</v>
      </c>
      <c r="R100" s="29">
        <f t="shared" si="65"/>
        <v>74</v>
      </c>
      <c r="S100" s="28">
        <v>10</v>
      </c>
      <c r="T100" s="28">
        <v>30</v>
      </c>
      <c r="U100" s="28">
        <v>2</v>
      </c>
      <c r="V100" s="28">
        <f>+IF(F100="H",1,U100)</f>
        <v>2</v>
      </c>
      <c r="W100" s="28">
        <f>+IF(F100="P",1,V100)</f>
        <v>1</v>
      </c>
      <c r="X100" s="28">
        <v>10</v>
      </c>
      <c r="Y100" s="28">
        <v>10</v>
      </c>
      <c r="Z100" s="28">
        <v>2</v>
      </c>
      <c r="AA100" s="28">
        <v>10</v>
      </c>
      <c r="AB100" s="28">
        <v>10</v>
      </c>
      <c r="AC100" s="66">
        <f>+IF(B100="194C",W100,IF(B100="194B",T100,IF(B100="194D",X100,IF(B100="194H",10,IF(B100="194I Rent on Machine",Z100,IF(B100="194I Rent on Building",AA100,IF(B100="194 J",AB100,20)))))))</f>
        <v>10</v>
      </c>
      <c r="AD100" s="66">
        <f>+IF(D100="",20,AC100)</f>
        <v>10</v>
      </c>
      <c r="AE100" s="104">
        <v>10000</v>
      </c>
      <c r="AF100" s="70">
        <f t="shared" si="96"/>
        <v>1000</v>
      </c>
      <c r="AG100" s="68">
        <f t="shared" si="97"/>
        <v>3</v>
      </c>
      <c r="AH100" s="28">
        <f t="shared" si="98"/>
        <v>3</v>
      </c>
      <c r="AI100" s="71">
        <f t="shared" si="99"/>
        <v>45</v>
      </c>
      <c r="AJ100" s="69" t="s">
        <v>37</v>
      </c>
      <c r="AK100" s="105">
        <f>+IF(AJ100="YES",'INTEREST @ 1%'!AI101,0)</f>
        <v>0</v>
      </c>
      <c r="AL100" s="126" t="str">
        <f>+IF(J100&gt;=AL$1,AM100,AN100)</f>
        <v>AY 2011-12</v>
      </c>
      <c r="AM100" s="126" t="str">
        <f>+IF(J100&lt;=AM$1,"AY 2004-05",AN100)</f>
        <v>AY 2011-12</v>
      </c>
      <c r="AN100" s="126" t="str">
        <f>+IF(J100&gt;=AN$1,AO100,AP100)</f>
        <v>AY 2011-12</v>
      </c>
      <c r="AO100" s="126" t="str">
        <f>+IF(J100&lt;=AO$1,"AY 2005-06",AP100)</f>
        <v>AY 2011-12</v>
      </c>
      <c r="AP100" s="126" t="str">
        <f>+IF(J100&gt;=AP$1,AQ100,AR100)</f>
        <v>AY 2011-12</v>
      </c>
      <c r="AQ100" s="126" t="str">
        <f>+IF(J100&lt;=AQ$1,"AY 2006-07",AR100)</f>
        <v>AY 2011-12</v>
      </c>
      <c r="AR100" s="126" t="str">
        <f>+IF(J100&gt;=AR$1,AS100,AT100)</f>
        <v>AY 2011-12</v>
      </c>
      <c r="AS100" s="126" t="str">
        <f>+IF(J100&lt;=AS$1,"AY 2007-08",AT100)</f>
        <v>AY 2011-12</v>
      </c>
      <c r="AT100" s="126" t="str">
        <f>+IF(J100&gt;=AT$1,AU100,AV100)</f>
        <v>AY 2011-12</v>
      </c>
      <c r="AU100" s="126" t="str">
        <f>+IF(J100&lt;=AU$1,"AY 2008-09",AV100)</f>
        <v>AY 2011-12</v>
      </c>
      <c r="AV100" s="126" t="str">
        <f>+IF(J100&gt;=AV$1,AW100,AX100)</f>
        <v>AY 2011-12</v>
      </c>
      <c r="AW100" s="126" t="str">
        <f>+IF(J100&lt;=AW$1,"AY 2009-10",AX100)</f>
        <v>AY 2011-12</v>
      </c>
      <c r="AX100" s="126" t="str">
        <f>+IF($J100&gt;=AX$1,AY100,AZ100)</f>
        <v>AY 2011-12</v>
      </c>
      <c r="AY100" s="126" t="str">
        <f>+IF(J100&lt;=AY$1,"AY 2010-11",AZ100)</f>
        <v>AY 2011-12</v>
      </c>
      <c r="AZ100" s="126" t="str">
        <f>+IF(J100&gt;=AZ$1,BA100,BB100)</f>
        <v>AY 2011-12</v>
      </c>
      <c r="BA100" s="126" t="str">
        <f>+IF(J100&lt;=BA$1,"AY 2011-12",BB100)</f>
        <v>AY 2011-12</v>
      </c>
      <c r="BB100" s="126" t="str">
        <f>+IF(J100&gt;=BB$1,BC100,BD100)</f>
        <v>AY 2011-12</v>
      </c>
      <c r="BC100" s="126" t="str">
        <f>+IF(J100&lt;=BC$1,"AY 2012-13",BD100)</f>
        <v>AY 2012-13</v>
      </c>
      <c r="BD100" s="126" t="str">
        <f>+IF(J100&gt;=BD$1,BE100,BF99)</f>
        <v>AY 2011-12</v>
      </c>
      <c r="BE100" s="126" t="str">
        <f t="shared" si="89"/>
        <v>AY 2013-14</v>
      </c>
      <c r="BF100" s="129" t="str">
        <f t="shared" si="100"/>
        <v>AY 2011-12</v>
      </c>
    </row>
    <row r="101" spans="1:58" x14ac:dyDescent="0.25">
      <c r="A101" s="109">
        <f t="shared" si="101"/>
        <v>98</v>
      </c>
      <c r="B101" s="107" t="s">
        <v>9</v>
      </c>
      <c r="C101" s="48" t="s">
        <v>60</v>
      </c>
      <c r="D101" s="50" t="s">
        <v>25</v>
      </c>
      <c r="E101" s="25" t="str">
        <f t="shared" si="90"/>
        <v>AIOP</v>
      </c>
      <c r="F101" s="25" t="str">
        <f t="shared" si="91"/>
        <v>P</v>
      </c>
      <c r="G101" s="49">
        <v>5</v>
      </c>
      <c r="H101" s="49">
        <v>2</v>
      </c>
      <c r="I101" s="128">
        <v>2011</v>
      </c>
      <c r="J101" s="67">
        <f t="shared" si="92"/>
        <v>40579</v>
      </c>
      <c r="K101" s="49">
        <v>18</v>
      </c>
      <c r="L101" s="49">
        <v>4</v>
      </c>
      <c r="M101" s="128">
        <v>2011</v>
      </c>
      <c r="N101" s="26">
        <f t="shared" si="93"/>
        <v>40651</v>
      </c>
      <c r="O101" s="26">
        <f t="shared" si="94"/>
        <v>40602</v>
      </c>
      <c r="P101" s="27">
        <f t="shared" si="64"/>
        <v>7</v>
      </c>
      <c r="Q101" s="67">
        <f t="shared" si="95"/>
        <v>40609</v>
      </c>
      <c r="R101" s="29">
        <f t="shared" si="65"/>
        <v>74</v>
      </c>
      <c r="S101" s="28">
        <v>10</v>
      </c>
      <c r="T101" s="28">
        <v>30</v>
      </c>
      <c r="U101" s="28">
        <v>2</v>
      </c>
      <c r="V101" s="28">
        <f>+IF(F101="H",1,U101)</f>
        <v>2</v>
      </c>
      <c r="W101" s="28">
        <f>+IF(F101="P",1,V101)</f>
        <v>1</v>
      </c>
      <c r="X101" s="28">
        <v>10</v>
      </c>
      <c r="Y101" s="28">
        <v>10</v>
      </c>
      <c r="Z101" s="28">
        <v>2</v>
      </c>
      <c r="AA101" s="28">
        <v>10</v>
      </c>
      <c r="AB101" s="28">
        <v>10</v>
      </c>
      <c r="AC101" s="66">
        <f>+IF(B101="194C",W101,IF(B101="194B",T101,IF(B101="194D",X101,IF(B101="194H",10,IF(B101="194I Rent on Machine",Z101,IF(B101="194I Rent on Building",AA101,IF(B101="194 J",AB101,20)))))))</f>
        <v>10</v>
      </c>
      <c r="AD101" s="66">
        <f>+IF(D101="",20,AC101)</f>
        <v>10</v>
      </c>
      <c r="AE101" s="104">
        <v>10000</v>
      </c>
      <c r="AF101" s="70">
        <f t="shared" si="96"/>
        <v>1000</v>
      </c>
      <c r="AG101" s="68">
        <f t="shared" si="97"/>
        <v>3</v>
      </c>
      <c r="AH101" s="28">
        <f t="shared" si="98"/>
        <v>3</v>
      </c>
      <c r="AI101" s="71">
        <f t="shared" si="99"/>
        <v>45</v>
      </c>
      <c r="AJ101" s="69" t="s">
        <v>37</v>
      </c>
      <c r="AK101" s="105">
        <f>+IF(AJ101="YES",'INTEREST @ 1%'!AI102,0)</f>
        <v>0</v>
      </c>
      <c r="AL101" s="126" t="str">
        <f>+IF(J101&gt;=AL$1,AM101,AN101)</f>
        <v>AY 2011-12</v>
      </c>
      <c r="AM101" s="126" t="str">
        <f>+IF(J101&lt;=AM$1,"AY 2004-05",AN101)</f>
        <v>AY 2011-12</v>
      </c>
      <c r="AN101" s="126" t="str">
        <f>+IF(J101&gt;=AN$1,AO101,AP101)</f>
        <v>AY 2011-12</v>
      </c>
      <c r="AO101" s="126" t="str">
        <f>+IF(J101&lt;=AO$1,"AY 2005-06",AP101)</f>
        <v>AY 2011-12</v>
      </c>
      <c r="AP101" s="126" t="str">
        <f>+IF(J101&gt;=AP$1,AQ101,AR101)</f>
        <v>AY 2011-12</v>
      </c>
      <c r="AQ101" s="126" t="str">
        <f>+IF(J101&lt;=AQ$1,"AY 2006-07",AR101)</f>
        <v>AY 2011-12</v>
      </c>
      <c r="AR101" s="126" t="str">
        <f>+IF(J101&gt;=AR$1,AS101,AT101)</f>
        <v>AY 2011-12</v>
      </c>
      <c r="AS101" s="126" t="str">
        <f>+IF(J101&lt;=AS$1,"AY 2007-08",AT101)</f>
        <v>AY 2011-12</v>
      </c>
      <c r="AT101" s="126" t="str">
        <f>+IF(J101&gt;=AT$1,AU101,AV101)</f>
        <v>AY 2011-12</v>
      </c>
      <c r="AU101" s="126" t="str">
        <f>+IF(J101&lt;=AU$1,"AY 2008-09",AV101)</f>
        <v>AY 2011-12</v>
      </c>
      <c r="AV101" s="126" t="str">
        <f>+IF(J101&gt;=AV$1,AW101,AX101)</f>
        <v>AY 2011-12</v>
      </c>
      <c r="AW101" s="126" t="str">
        <f>+IF(J101&lt;=AW$1,"AY 2009-10",AX101)</f>
        <v>AY 2011-12</v>
      </c>
      <c r="AX101" s="126" t="str">
        <f>+IF($J101&gt;=AX$1,AY101,AZ101)</f>
        <v>AY 2011-12</v>
      </c>
      <c r="AY101" s="126" t="str">
        <f>+IF(J101&lt;=AY$1,"AY 2010-11",AZ101)</f>
        <v>AY 2011-12</v>
      </c>
      <c r="AZ101" s="126" t="str">
        <f>+IF(J101&gt;=AZ$1,BA101,BB101)</f>
        <v>AY 2011-12</v>
      </c>
      <c r="BA101" s="126" t="str">
        <f>+IF(J101&lt;=BA$1,"AY 2011-12",BB101)</f>
        <v>AY 2011-12</v>
      </c>
      <c r="BB101" s="126" t="str">
        <f>+IF(J101&gt;=BB$1,BC101,BD101)</f>
        <v>AY 2011-12</v>
      </c>
      <c r="BC101" s="126" t="str">
        <f>+IF(J101&lt;=BC$1,"AY 2012-13",BD101)</f>
        <v>AY 2012-13</v>
      </c>
      <c r="BD101" s="126" t="str">
        <f>+IF(J101&gt;=BD$1,BE101,BF100)</f>
        <v>AY 2011-12</v>
      </c>
      <c r="BE101" s="126" t="str">
        <f t="shared" si="89"/>
        <v>AY 2013-14</v>
      </c>
      <c r="BF101" s="129" t="str">
        <f t="shared" si="100"/>
        <v>AY 2011-12</v>
      </c>
    </row>
    <row r="102" spans="1:58" x14ac:dyDescent="0.25">
      <c r="A102" s="109">
        <f t="shared" si="101"/>
        <v>99</v>
      </c>
      <c r="B102" s="107" t="s">
        <v>9</v>
      </c>
      <c r="C102" s="48" t="s">
        <v>60</v>
      </c>
      <c r="D102" s="50" t="s">
        <v>25</v>
      </c>
      <c r="E102" s="25" t="str">
        <f t="shared" si="90"/>
        <v>AIOP</v>
      </c>
      <c r="F102" s="25" t="str">
        <f t="shared" si="91"/>
        <v>P</v>
      </c>
      <c r="G102" s="49">
        <v>5</v>
      </c>
      <c r="H102" s="49">
        <v>2</v>
      </c>
      <c r="I102" s="128">
        <v>2011</v>
      </c>
      <c r="J102" s="67">
        <f t="shared" si="92"/>
        <v>40579</v>
      </c>
      <c r="K102" s="49">
        <v>18</v>
      </c>
      <c r="L102" s="49">
        <v>4</v>
      </c>
      <c r="M102" s="128">
        <v>2011</v>
      </c>
      <c r="N102" s="26">
        <f t="shared" si="93"/>
        <v>40651</v>
      </c>
      <c r="O102" s="26">
        <f t="shared" si="94"/>
        <v>40602</v>
      </c>
      <c r="P102" s="27">
        <f t="shared" si="64"/>
        <v>7</v>
      </c>
      <c r="Q102" s="67">
        <f t="shared" si="95"/>
        <v>40609</v>
      </c>
      <c r="R102" s="29">
        <f t="shared" si="65"/>
        <v>74</v>
      </c>
      <c r="S102" s="28">
        <v>10</v>
      </c>
      <c r="T102" s="28">
        <v>30</v>
      </c>
      <c r="U102" s="28">
        <v>2</v>
      </c>
      <c r="V102" s="28">
        <f>+IF(F102="H",1,U102)</f>
        <v>2</v>
      </c>
      <c r="W102" s="28">
        <f>+IF(F102="P",1,V102)</f>
        <v>1</v>
      </c>
      <c r="X102" s="28">
        <v>10</v>
      </c>
      <c r="Y102" s="28">
        <v>10</v>
      </c>
      <c r="Z102" s="28">
        <v>2</v>
      </c>
      <c r="AA102" s="28">
        <v>10</v>
      </c>
      <c r="AB102" s="28">
        <v>10</v>
      </c>
      <c r="AC102" s="66">
        <f>+IF(B102="194C",W102,IF(B102="194B",T102,IF(B102="194D",X102,IF(B102="194H",10,IF(B102="194I Rent on Machine",Z102,IF(B102="194I Rent on Building",AA102,IF(B102="194 J",AB102,20)))))))</f>
        <v>10</v>
      </c>
      <c r="AD102" s="66">
        <f>+IF(D102="",20,AC102)</f>
        <v>10</v>
      </c>
      <c r="AE102" s="104">
        <v>10000</v>
      </c>
      <c r="AF102" s="70">
        <f t="shared" si="96"/>
        <v>1000</v>
      </c>
      <c r="AG102" s="68">
        <f t="shared" si="97"/>
        <v>3</v>
      </c>
      <c r="AH102" s="28">
        <f t="shared" si="98"/>
        <v>3</v>
      </c>
      <c r="AI102" s="71">
        <f t="shared" si="99"/>
        <v>45</v>
      </c>
      <c r="AJ102" s="69" t="s">
        <v>37</v>
      </c>
      <c r="AK102" s="105">
        <f>+IF(AJ102="YES",'INTEREST @ 1%'!AI103,0)</f>
        <v>0</v>
      </c>
      <c r="AL102" s="126" t="str">
        <f>+IF(J102&gt;=AL$1,AM102,AN102)</f>
        <v>AY 2011-12</v>
      </c>
      <c r="AM102" s="126" t="str">
        <f>+IF(J102&lt;=AM$1,"AY 2004-05",AN102)</f>
        <v>AY 2011-12</v>
      </c>
      <c r="AN102" s="126" t="str">
        <f>+IF(J102&gt;=AN$1,AO102,AP102)</f>
        <v>AY 2011-12</v>
      </c>
      <c r="AO102" s="126" t="str">
        <f>+IF(J102&lt;=AO$1,"AY 2005-06",AP102)</f>
        <v>AY 2011-12</v>
      </c>
      <c r="AP102" s="126" t="str">
        <f>+IF(J102&gt;=AP$1,AQ102,AR102)</f>
        <v>AY 2011-12</v>
      </c>
      <c r="AQ102" s="126" t="str">
        <f>+IF(J102&lt;=AQ$1,"AY 2006-07",AR102)</f>
        <v>AY 2011-12</v>
      </c>
      <c r="AR102" s="126" t="str">
        <f>+IF(J102&gt;=AR$1,AS102,AT102)</f>
        <v>AY 2011-12</v>
      </c>
      <c r="AS102" s="126" t="str">
        <f>+IF(J102&lt;=AS$1,"AY 2007-08",AT102)</f>
        <v>AY 2011-12</v>
      </c>
      <c r="AT102" s="126" t="str">
        <f>+IF(J102&gt;=AT$1,AU102,AV102)</f>
        <v>AY 2011-12</v>
      </c>
      <c r="AU102" s="126" t="str">
        <f>+IF(J102&lt;=AU$1,"AY 2008-09",AV102)</f>
        <v>AY 2011-12</v>
      </c>
      <c r="AV102" s="126" t="str">
        <f>+IF(J102&gt;=AV$1,AW102,AX102)</f>
        <v>AY 2011-12</v>
      </c>
      <c r="AW102" s="126" t="str">
        <f>+IF(J102&lt;=AW$1,"AY 2009-10",AX102)</f>
        <v>AY 2011-12</v>
      </c>
      <c r="AX102" s="126" t="str">
        <f>+IF($J102&gt;=AX$1,AY102,AZ102)</f>
        <v>AY 2011-12</v>
      </c>
      <c r="AY102" s="126" t="str">
        <f>+IF(J102&lt;=AY$1,"AY 2010-11",AZ102)</f>
        <v>AY 2011-12</v>
      </c>
      <c r="AZ102" s="126" t="str">
        <f>+IF(J102&gt;=AZ$1,BA102,BB102)</f>
        <v>AY 2011-12</v>
      </c>
      <c r="BA102" s="126" t="str">
        <f>+IF(J102&lt;=BA$1,"AY 2011-12",BB102)</f>
        <v>AY 2011-12</v>
      </c>
      <c r="BB102" s="126" t="str">
        <f>+IF(J102&gt;=BB$1,BC102,BD102)</f>
        <v>AY 2011-12</v>
      </c>
      <c r="BC102" s="126" t="str">
        <f>+IF(J102&lt;=BC$1,"AY 2012-13",BD102)</f>
        <v>AY 2012-13</v>
      </c>
      <c r="BD102" s="126" t="str">
        <f>+IF(J102&gt;=BD$1,BE102,BF101)</f>
        <v>AY 2011-12</v>
      </c>
      <c r="BE102" s="126" t="str">
        <f t="shared" si="89"/>
        <v>AY 2013-14</v>
      </c>
      <c r="BF102" s="129" t="str">
        <f t="shared" si="100"/>
        <v>AY 2011-12</v>
      </c>
    </row>
    <row r="103" spans="1:58" x14ac:dyDescent="0.25">
      <c r="AF103" s="31"/>
      <c r="AG103" s="20"/>
      <c r="AH103" s="14"/>
      <c r="AI103" s="20"/>
    </row>
    <row r="104" spans="1:58" x14ac:dyDescent="0.25">
      <c r="AG104" s="20"/>
      <c r="AH104" s="14"/>
      <c r="AI104" s="20"/>
    </row>
    <row r="105" spans="1:58" x14ac:dyDescent="0.25">
      <c r="AG105" s="20"/>
      <c r="AH105" s="14"/>
      <c r="AI105" s="20"/>
    </row>
    <row r="106" spans="1:58" x14ac:dyDescent="0.25">
      <c r="AG106" s="20"/>
      <c r="AH106" s="14"/>
      <c r="AI106" s="20"/>
    </row>
    <row r="107" spans="1:58" x14ac:dyDescent="0.25">
      <c r="AG107" s="20"/>
      <c r="AH107" s="14"/>
      <c r="AI107" s="20"/>
    </row>
    <row r="108" spans="1:58" x14ac:dyDescent="0.25">
      <c r="AG108" s="20"/>
      <c r="AH108" s="14"/>
      <c r="AI108" s="20"/>
    </row>
    <row r="109" spans="1:58" x14ac:dyDescent="0.25">
      <c r="AG109" s="20"/>
      <c r="AH109" s="14"/>
      <c r="AI109" s="20"/>
    </row>
    <row r="110" spans="1:58" x14ac:dyDescent="0.25">
      <c r="AG110" s="20"/>
      <c r="AH110" s="14"/>
      <c r="AI110" s="20"/>
    </row>
    <row r="111" spans="1:58" x14ac:dyDescent="0.25">
      <c r="AG111" s="20"/>
      <c r="AH111" s="14"/>
      <c r="AI111" s="20"/>
    </row>
    <row r="112" spans="1:58" x14ac:dyDescent="0.25">
      <c r="AG112" s="20"/>
      <c r="AH112" s="14"/>
      <c r="AI112" s="20"/>
    </row>
    <row r="113" spans="33:35" x14ac:dyDescent="0.25">
      <c r="AG113" s="21"/>
      <c r="AH113" s="21"/>
      <c r="AI113" s="21"/>
    </row>
    <row r="114" spans="33:35" x14ac:dyDescent="0.25">
      <c r="AG114" s="21"/>
      <c r="AH114" s="21"/>
      <c r="AI114" s="21"/>
    </row>
    <row r="115" spans="33:35" x14ac:dyDescent="0.25">
      <c r="AG115" s="21"/>
      <c r="AH115" s="21"/>
      <c r="AI115" s="21"/>
    </row>
    <row r="116" spans="33:35" x14ac:dyDescent="0.25">
      <c r="AG116" s="21"/>
      <c r="AH116" s="21"/>
      <c r="AI116" s="21"/>
    </row>
    <row r="117" spans="33:35" x14ac:dyDescent="0.25">
      <c r="AG117" s="21"/>
      <c r="AH117" s="21"/>
      <c r="AI117" s="21"/>
    </row>
    <row r="118" spans="33:35" x14ac:dyDescent="0.25">
      <c r="AG118" s="21"/>
      <c r="AH118" s="21"/>
      <c r="AI118" s="21"/>
    </row>
    <row r="119" spans="33:35" x14ac:dyDescent="0.25">
      <c r="AG119" s="21"/>
      <c r="AH119" s="21"/>
      <c r="AI119" s="21"/>
    </row>
    <row r="120" spans="33:35" x14ac:dyDescent="0.25">
      <c r="AG120" s="21"/>
      <c r="AH120" s="21"/>
      <c r="AI120" s="21"/>
    </row>
    <row r="121" spans="33:35" x14ac:dyDescent="0.25">
      <c r="AG121" s="21"/>
      <c r="AH121" s="21"/>
      <c r="AI121" s="21"/>
    </row>
    <row r="122" spans="33:35" x14ac:dyDescent="0.25">
      <c r="AG122" s="21"/>
      <c r="AH122" s="21"/>
      <c r="AI122" s="21"/>
    </row>
    <row r="123" spans="33:35" x14ac:dyDescent="0.25">
      <c r="AG123" s="21"/>
      <c r="AH123" s="21"/>
      <c r="AI123" s="21"/>
    </row>
  </sheetData>
  <sheetProtection password="B250" sheet="1" objects="1" scenarios="1" selectLockedCells="1"/>
  <mergeCells count="29">
    <mergeCell ref="AD2:AD3"/>
    <mergeCell ref="AE2:AE3"/>
    <mergeCell ref="AF2:AF3"/>
    <mergeCell ref="T2:T3"/>
    <mergeCell ref="BF2:BF3"/>
    <mergeCell ref="AK2:AK3"/>
    <mergeCell ref="X2:X3"/>
    <mergeCell ref="Y2:Y3"/>
    <mergeCell ref="Z2:Z3"/>
    <mergeCell ref="AH2:AH3"/>
    <mergeCell ref="AJ2:AJ3"/>
    <mergeCell ref="AI2:AI3"/>
    <mergeCell ref="AG2:AG3"/>
    <mergeCell ref="AC2:AC3"/>
    <mergeCell ref="U2:U3"/>
    <mergeCell ref="V2:V3"/>
    <mergeCell ref="W2:W3"/>
    <mergeCell ref="AA2:AA3"/>
    <mergeCell ref="AB2:AB3"/>
    <mergeCell ref="B2:B3"/>
    <mergeCell ref="A2:A3"/>
    <mergeCell ref="C2:C3"/>
    <mergeCell ref="D2:D3"/>
    <mergeCell ref="S2:S3"/>
    <mergeCell ref="G2:I2"/>
    <mergeCell ref="K2:M2"/>
    <mergeCell ref="N2:N3"/>
    <mergeCell ref="Q2:Q3"/>
    <mergeCell ref="R2:R3"/>
  </mergeCells>
  <dataValidations xWindow="721" yWindow="555" count="11">
    <dataValidation type="list" allowBlank="1" showDropDown="1" showInputMessage="1" showErrorMessage="1" errorTitle="." sqref="F4:F102">
      <formula1>"P,H,F"</formula1>
    </dataValidation>
    <dataValidation type="whole" operator="lessThanOrEqual" allowBlank="1" showInputMessage="1" showErrorMessage="1" sqref="H1">
      <formula1>12</formula1>
    </dataValidation>
    <dataValidation type="whole" operator="lessThanOrEqual" allowBlank="1" showInputMessage="1" showErrorMessage="1" sqref="K1 G1">
      <formula1>31</formula1>
    </dataValidation>
    <dataValidation type="list" allowBlank="1" showInputMessage="1" showErrorMessage="1" prompt="IF THE PERSON LIABLE TO DEDUCT TAX DOES NOT DEDUCT IT WITHIN TIME THEN PLEASE SELECT &quot;YES&quot; FROM DROP DOWN LIST AND  ENTER THE RELEVANT DATES IN SHEET NAMED AS &quot;INTEREST @ 1%&quot;" sqref="AJ4:AJ102">
      <formula1>"YES,NO"</formula1>
    </dataValidation>
    <dataValidation type="textLength" operator="equal" allowBlank="1" showInputMessage="1" showErrorMessage="1" promptTitle="TDS Rate = 20%" prompt="If PAN is not available then please leave the cell _x000a_blank for correct calculation purpose of TDS._x000a_TDS will be automatically calculated at 20%." sqref="D4:D102">
      <formula1>10</formula1>
    </dataValidation>
    <dataValidation type="whole" operator="greaterThanOrEqual" allowBlank="1" showInputMessage="1" showErrorMessage="1" sqref="AE4:AE102">
      <formula1>0</formula1>
    </dataValidation>
    <dataValidation type="textLength" operator="greaterThan" allowBlank="1" showInputMessage="1" showErrorMessage="1" sqref="C4:C102">
      <formula1>9</formula1>
    </dataValidation>
    <dataValidation type="list" allowBlank="1" showInputMessage="1" showErrorMessage="1" promptTitle="Section Selection :" prompt="Kindly select the relevant section form the drop down list." sqref="B4:B102">
      <formula1>"194A,194B,194C,194D,194H,194I Rent on Machine,194I Rent on Building, 194 J"</formula1>
    </dataValidation>
    <dataValidation type="whole" operator="lessThanOrEqual" showInputMessage="1" showErrorMessage="1" sqref="G4:G102 K4:K102">
      <formula1>31</formula1>
    </dataValidation>
    <dataValidation type="whole" operator="lessThanOrEqual" showInputMessage="1" showErrorMessage="1" sqref="H4:H102 L4:L102">
      <formula1>12</formula1>
    </dataValidation>
    <dataValidation type="whole" showInputMessage="1" showErrorMessage="1" errorTitle="Please check the year " error="You have entered wrong year." sqref="I4:I102 M4:M102">
      <formula1>1980</formula1>
      <formula2>2100</formula2>
    </dataValidation>
  </dataValidations>
  <pageMargins left="0.25" right="0.25" top="0.75" bottom="0.75" header="0.3" footer="0.3"/>
  <pageSetup paperSize="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3" sqref="B13"/>
    </sheetView>
  </sheetViews>
  <sheetFormatPr defaultRowHeight="15" x14ac:dyDescent="0.25"/>
  <cols>
    <col min="1" max="1" width="3.5703125" style="35" bestFit="1" customWidth="1"/>
    <col min="2" max="2" width="12.85546875" style="36" customWidth="1"/>
    <col min="3" max="3" width="22.5703125" style="4" customWidth="1"/>
    <col min="4" max="4" width="11.85546875" style="4" customWidth="1"/>
    <col min="5" max="5" width="5.42578125" style="4" hidden="1" customWidth="1"/>
    <col min="6" max="6" width="5.85546875" style="4" hidden="1" customWidth="1"/>
    <col min="7" max="7" width="3.85546875" style="4" bestFit="1" customWidth="1"/>
    <col min="8" max="8" width="4.28515625" style="4" customWidth="1"/>
    <col min="9" max="9" width="7.5703125" style="4" customWidth="1"/>
    <col min="10" max="10" width="10.7109375" style="4" hidden="1" customWidth="1"/>
    <col min="11" max="11" width="3.42578125" style="4" customWidth="1"/>
    <col min="12" max="12" width="3.5703125" style="4" bestFit="1" customWidth="1"/>
    <col min="13" max="13" width="5.85546875" style="4" customWidth="1"/>
    <col min="14" max="14" width="13" style="4" hidden="1" customWidth="1"/>
    <col min="15" max="15" width="10.42578125" style="4" hidden="1" customWidth="1"/>
    <col min="16" max="16" width="10.85546875" style="4" hidden="1" customWidth="1"/>
    <col min="17" max="17" width="10.7109375" style="4" hidden="1" customWidth="1"/>
    <col min="18" max="18" width="10.85546875" style="4" hidden="1" customWidth="1"/>
    <col min="19" max="25" width="4.5703125" style="4" hidden="1" customWidth="1"/>
    <col min="26" max="26" width="8.7109375" style="4" hidden="1" customWidth="1"/>
    <col min="27" max="27" width="8.85546875" style="4" hidden="1" customWidth="1"/>
    <col min="28" max="30" width="4.5703125" style="4" hidden="1" customWidth="1"/>
    <col min="31" max="31" width="7.42578125" style="4" hidden="1" customWidth="1"/>
    <col min="32" max="32" width="9.140625" style="4" customWidth="1"/>
    <col min="33" max="33" width="6.5703125" style="4" customWidth="1"/>
    <col min="34" max="34" width="6.85546875" style="4" hidden="1" customWidth="1"/>
    <col min="35" max="35" width="9.140625" style="4" customWidth="1"/>
    <col min="36" max="36" width="18.140625" style="4" customWidth="1"/>
    <col min="37" max="38" width="9.140625" style="4" customWidth="1"/>
    <col min="39" max="16384" width="9.140625" style="4"/>
  </cols>
  <sheetData>
    <row r="1" spans="1:37" ht="15" customHeight="1" x14ac:dyDescent="0.25">
      <c r="A1" s="37"/>
      <c r="C1" s="37"/>
      <c r="D1" s="37"/>
      <c r="E1" s="33"/>
      <c r="F1" s="33"/>
      <c r="G1" s="37"/>
      <c r="H1" s="37"/>
      <c r="I1" s="37"/>
      <c r="J1" s="37"/>
      <c r="K1" s="37"/>
      <c r="L1" s="37"/>
      <c r="M1" s="37"/>
      <c r="N1" s="38"/>
    </row>
    <row r="2" spans="1:37" ht="23.25" customHeight="1" x14ac:dyDescent="0.25">
      <c r="A2" s="37"/>
      <c r="B2" s="37"/>
      <c r="C2" s="37"/>
      <c r="D2" s="37"/>
      <c r="E2" s="33"/>
      <c r="F2" s="33"/>
      <c r="G2" s="37"/>
      <c r="H2" s="37"/>
      <c r="I2" s="37"/>
      <c r="J2" s="37"/>
      <c r="K2" s="37"/>
      <c r="L2" s="37"/>
      <c r="M2" s="37"/>
      <c r="N2" s="38"/>
      <c r="O2" s="34"/>
      <c r="P2" s="34"/>
      <c r="Q2" s="34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4"/>
      <c r="AD2" s="34"/>
      <c r="AE2" s="38"/>
      <c r="AF2" s="38"/>
      <c r="AG2" s="38"/>
      <c r="AH2" s="38"/>
      <c r="AI2" s="38"/>
      <c r="AJ2" s="3"/>
    </row>
    <row r="3" spans="1:37" ht="41.25" customHeight="1" x14ac:dyDescent="0.25">
      <c r="A3" s="175" t="s">
        <v>46</v>
      </c>
      <c r="B3" s="175" t="s">
        <v>45</v>
      </c>
      <c r="C3" s="175" t="s">
        <v>23</v>
      </c>
      <c r="D3" s="175" t="s">
        <v>11</v>
      </c>
      <c r="E3" s="52"/>
      <c r="F3" s="53"/>
      <c r="G3" s="179" t="s">
        <v>75</v>
      </c>
      <c r="H3" s="180"/>
      <c r="I3" s="181"/>
      <c r="J3" s="59"/>
      <c r="K3" s="177" t="s">
        <v>44</v>
      </c>
      <c r="L3" s="177"/>
      <c r="M3" s="178"/>
      <c r="N3" s="52"/>
      <c r="O3" s="52"/>
      <c r="P3" s="52"/>
      <c r="Q3" s="175" t="s">
        <v>18</v>
      </c>
      <c r="R3" s="175" t="s">
        <v>19</v>
      </c>
      <c r="S3" s="175" t="s">
        <v>10</v>
      </c>
      <c r="T3" s="175" t="s">
        <v>6</v>
      </c>
      <c r="U3" s="175" t="s">
        <v>7</v>
      </c>
      <c r="V3" s="175" t="s">
        <v>7</v>
      </c>
      <c r="W3" s="175" t="s">
        <v>7</v>
      </c>
      <c r="X3" s="175" t="s">
        <v>8</v>
      </c>
      <c r="Y3" s="175" t="s">
        <v>9</v>
      </c>
      <c r="Z3" s="175" t="s">
        <v>62</v>
      </c>
      <c r="AA3" s="175" t="s">
        <v>63</v>
      </c>
      <c r="AB3" s="175" t="s">
        <v>20</v>
      </c>
      <c r="AC3" s="175" t="s">
        <v>31</v>
      </c>
      <c r="AD3" s="102"/>
      <c r="AE3" s="175" t="s">
        <v>43</v>
      </c>
      <c r="AF3" s="175" t="s">
        <v>5</v>
      </c>
      <c r="AG3" s="175" t="s">
        <v>42</v>
      </c>
      <c r="AH3" s="175" t="s">
        <v>42</v>
      </c>
      <c r="AI3" s="54" t="s">
        <v>26</v>
      </c>
      <c r="AJ3" s="39"/>
      <c r="AK3" s="40"/>
    </row>
    <row r="4" spans="1:37" ht="29.25" customHeight="1" x14ac:dyDescent="0.25">
      <c r="A4" s="176"/>
      <c r="B4" s="176"/>
      <c r="C4" s="176"/>
      <c r="D4" s="176"/>
      <c r="E4" s="55" t="s">
        <v>12</v>
      </c>
      <c r="F4" s="56" t="s">
        <v>13</v>
      </c>
      <c r="G4" s="123" t="s">
        <v>2</v>
      </c>
      <c r="H4" s="124" t="s">
        <v>3</v>
      </c>
      <c r="I4" s="124" t="s">
        <v>4</v>
      </c>
      <c r="J4" s="60"/>
      <c r="K4" s="61" t="s">
        <v>2</v>
      </c>
      <c r="L4" s="62" t="s">
        <v>3</v>
      </c>
      <c r="M4" s="62" t="s">
        <v>4</v>
      </c>
      <c r="N4" s="55" t="s">
        <v>36</v>
      </c>
      <c r="O4" s="55" t="s">
        <v>16</v>
      </c>
      <c r="P4" s="55" t="s">
        <v>16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03" t="s">
        <v>61</v>
      </c>
      <c r="AE4" s="176"/>
      <c r="AF4" s="176"/>
      <c r="AG4" s="176"/>
      <c r="AH4" s="176"/>
      <c r="AI4" s="57" t="s">
        <v>30</v>
      </c>
      <c r="AJ4" s="41"/>
      <c r="AK4" s="40"/>
    </row>
    <row r="5" spans="1:37" s="46" customFormat="1" x14ac:dyDescent="0.25">
      <c r="A5" s="58">
        <f>+'INPUT SHEET'!A4</f>
        <v>1</v>
      </c>
      <c r="B5" s="111" t="str">
        <f>+'INPUT SHEET'!B4</f>
        <v>194B</v>
      </c>
      <c r="C5" s="74" t="str">
        <f>+'INPUT SHEET'!C4</f>
        <v>Abcd</v>
      </c>
      <c r="D5" s="58" t="str">
        <f>+'INPUT SHEET'!D4</f>
        <v>AIOPC2312M</v>
      </c>
      <c r="E5" s="44" t="str">
        <f>+'INPUT SHEET'!E4</f>
        <v>AIOP</v>
      </c>
      <c r="F5" s="44" t="str">
        <f>+'INPUT SHEET'!F4</f>
        <v>P</v>
      </c>
      <c r="G5" s="50">
        <v>11</v>
      </c>
      <c r="H5" s="50">
        <v>2</v>
      </c>
      <c r="I5" s="50">
        <v>2012</v>
      </c>
      <c r="J5" s="47">
        <f>+DATE(I5,H5,G5)</f>
        <v>40950</v>
      </c>
      <c r="K5" s="50">
        <v>1</v>
      </c>
      <c r="L5" s="50">
        <v>11</v>
      </c>
      <c r="M5" s="50">
        <v>2012</v>
      </c>
      <c r="N5" s="47">
        <f>+DATE(M5,L5,K5)</f>
        <v>41214</v>
      </c>
      <c r="O5" s="47">
        <f t="shared" ref="O5:O36" si="0">+EOMONTH(J5,0)</f>
        <v>40968</v>
      </c>
      <c r="P5" s="27">
        <f t="shared" ref="P5:P36" si="1">+IF(H5=3,30,7)</f>
        <v>7</v>
      </c>
      <c r="Q5" s="47">
        <f t="shared" ref="Q5:Q36" si="2">+O5+P5</f>
        <v>40975</v>
      </c>
      <c r="R5" s="29">
        <f t="shared" ref="R5:R36" si="3">DAYS360(J5,N5)+1</f>
        <v>261</v>
      </c>
      <c r="S5" s="44">
        <f>+'INPUT SHEET'!S4</f>
        <v>10</v>
      </c>
      <c r="T5" s="44">
        <f>+'INPUT SHEET'!T4</f>
        <v>30</v>
      </c>
      <c r="U5" s="44">
        <f>+'INPUT SHEET'!U4</f>
        <v>2</v>
      </c>
      <c r="V5" s="44">
        <f>+'INPUT SHEET'!V4</f>
        <v>2</v>
      </c>
      <c r="W5" s="44">
        <f>+'INPUT SHEET'!W4</f>
        <v>1</v>
      </c>
      <c r="X5" s="44">
        <f>+'INPUT SHEET'!X4</f>
        <v>10</v>
      </c>
      <c r="Y5" s="44">
        <f>+'INPUT SHEET'!Y4</f>
        <v>10</v>
      </c>
      <c r="Z5" s="44">
        <f>+'INPUT SHEET'!Z4</f>
        <v>2</v>
      </c>
      <c r="AA5" s="44">
        <f>+'INPUT SHEET'!AA4</f>
        <v>10</v>
      </c>
      <c r="AB5" s="44">
        <f>+'INPUT SHEET'!AB4</f>
        <v>10</v>
      </c>
      <c r="AC5" s="44">
        <f>+'INPUT SHEET'!AC4</f>
        <v>30</v>
      </c>
      <c r="AD5" s="58">
        <f>+'INPUT SHEET'!AD4</f>
        <v>30</v>
      </c>
      <c r="AE5" s="58">
        <f>+'INPUT SHEET'!AE4</f>
        <v>10000</v>
      </c>
      <c r="AF5" s="58">
        <f>+'INPUT SHEET'!AF4</f>
        <v>3000</v>
      </c>
      <c r="AG5" s="63">
        <f>+IF(N5&lt;=J5,0,AH5)</f>
        <v>9</v>
      </c>
      <c r="AH5" s="64">
        <f t="shared" ref="AH5:AH36" si="4">+ROUNDUP(R5/30,0)</f>
        <v>9</v>
      </c>
      <c r="AI5" s="65">
        <f>+AF5*1%*AG5</f>
        <v>270</v>
      </c>
      <c r="AJ5" s="51"/>
      <c r="AK5" s="45"/>
    </row>
    <row r="6" spans="1:37" ht="15" customHeight="1" x14ac:dyDescent="0.25">
      <c r="A6" s="58">
        <f>+'INPUT SHEET'!A5</f>
        <v>2</v>
      </c>
      <c r="B6" s="111" t="str">
        <f>+'INPUT SHEET'!B5</f>
        <v>194B</v>
      </c>
      <c r="C6" s="74" t="str">
        <f>+'INPUT SHEET'!C5</f>
        <v>Abcd</v>
      </c>
      <c r="D6" s="58" t="str">
        <f>+'INPUT SHEET'!D5</f>
        <v>AIOPC2312M</v>
      </c>
      <c r="E6" s="44" t="str">
        <f>+'INPUT SHEET'!E5</f>
        <v>AIOP</v>
      </c>
      <c r="F6" s="44" t="str">
        <f>+'INPUT SHEET'!F5</f>
        <v>P</v>
      </c>
      <c r="G6" s="50">
        <v>31</v>
      </c>
      <c r="H6" s="50">
        <v>11</v>
      </c>
      <c r="I6" s="50">
        <v>2012</v>
      </c>
      <c r="J6" s="47">
        <f t="shared" ref="J6:J69" si="5">+DATE(I6,H6,G6)</f>
        <v>41244</v>
      </c>
      <c r="K6" s="50">
        <v>1</v>
      </c>
      <c r="L6" s="50">
        <v>11</v>
      </c>
      <c r="M6" s="50">
        <v>2012</v>
      </c>
      <c r="N6" s="47">
        <f t="shared" ref="N6:N69" si="6">+DATE(M6,L6,K6)</f>
        <v>41214</v>
      </c>
      <c r="O6" s="47">
        <f t="shared" si="0"/>
        <v>41274</v>
      </c>
      <c r="P6" s="27">
        <f t="shared" si="1"/>
        <v>7</v>
      </c>
      <c r="Q6" s="47">
        <f t="shared" si="2"/>
        <v>41281</v>
      </c>
      <c r="R6" s="29">
        <f t="shared" si="3"/>
        <v>-29</v>
      </c>
      <c r="S6" s="44">
        <f>+'INPUT SHEET'!S5</f>
        <v>10</v>
      </c>
      <c r="T6" s="44">
        <f>+'INPUT SHEET'!T5</f>
        <v>30</v>
      </c>
      <c r="U6" s="44">
        <f>+'INPUT SHEET'!U5</f>
        <v>2</v>
      </c>
      <c r="V6" s="44">
        <f>+'INPUT SHEET'!V5</f>
        <v>2</v>
      </c>
      <c r="W6" s="44">
        <f>+'INPUT SHEET'!W5</f>
        <v>1</v>
      </c>
      <c r="X6" s="44">
        <f>+'INPUT SHEET'!X5</f>
        <v>10</v>
      </c>
      <c r="Y6" s="44">
        <f>+'INPUT SHEET'!Y5</f>
        <v>10</v>
      </c>
      <c r="Z6" s="44">
        <f>+'INPUT SHEET'!Z5</f>
        <v>2</v>
      </c>
      <c r="AA6" s="44">
        <f>+'INPUT SHEET'!AA5</f>
        <v>10</v>
      </c>
      <c r="AB6" s="44">
        <f>+'INPUT SHEET'!AB5</f>
        <v>10</v>
      </c>
      <c r="AC6" s="44">
        <f>+'INPUT SHEET'!AC5</f>
        <v>30</v>
      </c>
      <c r="AD6" s="58">
        <f>+'INPUT SHEET'!AD5</f>
        <v>30</v>
      </c>
      <c r="AE6" s="58">
        <f>+'INPUT SHEET'!AE5</f>
        <v>10000</v>
      </c>
      <c r="AF6" s="58">
        <f>+'INPUT SHEET'!AF5</f>
        <v>3000</v>
      </c>
      <c r="AG6" s="63">
        <f t="shared" ref="AG6:AG69" si="7">+IF(N6&lt;=J6,0,AH6)</f>
        <v>0</v>
      </c>
      <c r="AH6" s="64">
        <f t="shared" si="4"/>
        <v>-1</v>
      </c>
      <c r="AI6" s="65">
        <f t="shared" ref="AI6:AI69" si="8">+AF6*1%*AG6</f>
        <v>0</v>
      </c>
      <c r="AJ6" s="42"/>
      <c r="AK6" s="43"/>
    </row>
    <row r="7" spans="1:37" ht="26.25" x14ac:dyDescent="0.25">
      <c r="A7" s="58">
        <f>+'INPUT SHEET'!A6</f>
        <v>3</v>
      </c>
      <c r="B7" s="111" t="str">
        <f>+'INPUT SHEET'!B6</f>
        <v>194B</v>
      </c>
      <c r="C7" s="74" t="str">
        <f>+'INPUT SHEET'!C6</f>
        <v>Abcd</v>
      </c>
      <c r="D7" s="58" t="str">
        <f>+'INPUT SHEET'!D6</f>
        <v>AIOPC1234D</v>
      </c>
      <c r="E7" s="44" t="str">
        <f>+'INPUT SHEET'!E6</f>
        <v>AIOP</v>
      </c>
      <c r="F7" s="44" t="str">
        <f>+'INPUT SHEET'!F6</f>
        <v>P</v>
      </c>
      <c r="G7" s="50">
        <v>31</v>
      </c>
      <c r="H7" s="50">
        <v>11</v>
      </c>
      <c r="I7" s="50">
        <v>2012</v>
      </c>
      <c r="J7" s="47">
        <f t="shared" si="5"/>
        <v>41244</v>
      </c>
      <c r="K7" s="50">
        <v>1</v>
      </c>
      <c r="L7" s="50">
        <v>11</v>
      </c>
      <c r="M7" s="50">
        <v>2012</v>
      </c>
      <c r="N7" s="47">
        <f t="shared" si="6"/>
        <v>41214</v>
      </c>
      <c r="O7" s="47">
        <f t="shared" si="0"/>
        <v>41274</v>
      </c>
      <c r="P7" s="27">
        <f t="shared" si="1"/>
        <v>7</v>
      </c>
      <c r="Q7" s="47">
        <f t="shared" si="2"/>
        <v>41281</v>
      </c>
      <c r="R7" s="29">
        <f t="shared" si="3"/>
        <v>-29</v>
      </c>
      <c r="S7" s="44">
        <f>+'INPUT SHEET'!S6</f>
        <v>10</v>
      </c>
      <c r="T7" s="44">
        <f>+'INPUT SHEET'!T6</f>
        <v>30</v>
      </c>
      <c r="U7" s="44">
        <f>+'INPUT SHEET'!U6</f>
        <v>2</v>
      </c>
      <c r="V7" s="44">
        <f>+'INPUT SHEET'!V6</f>
        <v>2</v>
      </c>
      <c r="W7" s="44">
        <f>+'INPUT SHEET'!W6</f>
        <v>1</v>
      </c>
      <c r="X7" s="44">
        <f>+'INPUT SHEET'!X6</f>
        <v>10</v>
      </c>
      <c r="Y7" s="44">
        <f>+'INPUT SHEET'!Y6</f>
        <v>10</v>
      </c>
      <c r="Z7" s="44">
        <f>+'INPUT SHEET'!Z6</f>
        <v>2</v>
      </c>
      <c r="AA7" s="44">
        <f>+'INPUT SHEET'!AA6</f>
        <v>10</v>
      </c>
      <c r="AB7" s="44">
        <f>+'INPUT SHEET'!AB6</f>
        <v>10</v>
      </c>
      <c r="AC7" s="44">
        <f>+'INPUT SHEET'!AC6</f>
        <v>30</v>
      </c>
      <c r="AD7" s="58">
        <f>+'INPUT SHEET'!AD6</f>
        <v>30</v>
      </c>
      <c r="AE7" s="58">
        <f>+'INPUT SHEET'!AE6</f>
        <v>10000</v>
      </c>
      <c r="AF7" s="58">
        <f>+'INPUT SHEET'!AF6</f>
        <v>3000</v>
      </c>
      <c r="AG7" s="63">
        <f t="shared" si="7"/>
        <v>0</v>
      </c>
      <c r="AH7" s="64">
        <f t="shared" si="4"/>
        <v>-1</v>
      </c>
      <c r="AI7" s="65">
        <f t="shared" si="8"/>
        <v>0</v>
      </c>
      <c r="AJ7" s="42"/>
      <c r="AK7" s="43"/>
    </row>
    <row r="8" spans="1:37" x14ac:dyDescent="0.25">
      <c r="A8" s="58">
        <f>+'INPUT SHEET'!A7</f>
        <v>4</v>
      </c>
      <c r="B8" s="111" t="str">
        <f>+'INPUT SHEET'!B7</f>
        <v>194D</v>
      </c>
      <c r="C8" s="74" t="str">
        <f>+'INPUT SHEET'!C7</f>
        <v>Abcd</v>
      </c>
      <c r="D8" s="58" t="str">
        <f>+'INPUT SHEET'!D7</f>
        <v>AIOPC1234D</v>
      </c>
      <c r="E8" s="44" t="str">
        <f>+'INPUT SHEET'!E7</f>
        <v>AIOP</v>
      </c>
      <c r="F8" s="44" t="str">
        <f>+'INPUT SHEET'!F7</f>
        <v>P</v>
      </c>
      <c r="G8" s="50">
        <v>2</v>
      </c>
      <c r="H8" s="50">
        <v>2</v>
      </c>
      <c r="I8" s="50">
        <v>2012</v>
      </c>
      <c r="J8" s="47">
        <f t="shared" si="5"/>
        <v>40941</v>
      </c>
      <c r="K8" s="50">
        <v>2</v>
      </c>
      <c r="L8" s="50">
        <v>3</v>
      </c>
      <c r="M8" s="50">
        <v>2012</v>
      </c>
      <c r="N8" s="47">
        <f t="shared" si="6"/>
        <v>40970</v>
      </c>
      <c r="O8" s="47">
        <f t="shared" si="0"/>
        <v>40968</v>
      </c>
      <c r="P8" s="27">
        <f t="shared" si="1"/>
        <v>7</v>
      </c>
      <c r="Q8" s="47">
        <f t="shared" si="2"/>
        <v>40975</v>
      </c>
      <c r="R8" s="29">
        <f t="shared" si="3"/>
        <v>31</v>
      </c>
      <c r="S8" s="44">
        <f>+'INPUT SHEET'!S7</f>
        <v>10</v>
      </c>
      <c r="T8" s="44">
        <f>+'INPUT SHEET'!T7</f>
        <v>30</v>
      </c>
      <c r="U8" s="44">
        <f>+'INPUT SHEET'!U7</f>
        <v>2</v>
      </c>
      <c r="V8" s="44">
        <f>+'INPUT SHEET'!V7</f>
        <v>2</v>
      </c>
      <c r="W8" s="44">
        <f>+'INPUT SHEET'!W7</f>
        <v>1</v>
      </c>
      <c r="X8" s="44">
        <f>+'INPUT SHEET'!X7</f>
        <v>10</v>
      </c>
      <c r="Y8" s="44">
        <f>+'INPUT SHEET'!Y7</f>
        <v>10</v>
      </c>
      <c r="Z8" s="44">
        <f>+'INPUT SHEET'!Z7</f>
        <v>2</v>
      </c>
      <c r="AA8" s="44">
        <f>+'INPUT SHEET'!AA7</f>
        <v>10</v>
      </c>
      <c r="AB8" s="44">
        <f>+'INPUT SHEET'!AB7</f>
        <v>10</v>
      </c>
      <c r="AC8" s="44">
        <f>+'INPUT SHEET'!AC7</f>
        <v>10</v>
      </c>
      <c r="AD8" s="58">
        <f>+'INPUT SHEET'!AD7</f>
        <v>10</v>
      </c>
      <c r="AE8" s="58">
        <f>+'INPUT SHEET'!AE7</f>
        <v>10000</v>
      </c>
      <c r="AF8" s="58">
        <f>+'INPUT SHEET'!AF7</f>
        <v>1000</v>
      </c>
      <c r="AG8" s="63">
        <f t="shared" si="7"/>
        <v>2</v>
      </c>
      <c r="AH8" s="64">
        <f t="shared" si="4"/>
        <v>2</v>
      </c>
      <c r="AI8" s="65">
        <f t="shared" si="8"/>
        <v>20</v>
      </c>
      <c r="AJ8" s="42"/>
      <c r="AK8" s="43"/>
    </row>
    <row r="9" spans="1:37" x14ac:dyDescent="0.25">
      <c r="A9" s="58">
        <f>+'INPUT SHEET'!A8</f>
        <v>5</v>
      </c>
      <c r="B9" s="111" t="str">
        <f>+'INPUT SHEET'!B8</f>
        <v>194H</v>
      </c>
      <c r="C9" s="74" t="str">
        <f>+'INPUT SHEET'!C8</f>
        <v>Abcd</v>
      </c>
      <c r="D9" s="58" t="str">
        <f>+'INPUT SHEET'!D8</f>
        <v>AIOPC1234D</v>
      </c>
      <c r="E9" s="44" t="str">
        <f>+'INPUT SHEET'!E8</f>
        <v>AIOP</v>
      </c>
      <c r="F9" s="44" t="str">
        <f>+'INPUT SHEET'!F8</f>
        <v>P</v>
      </c>
      <c r="G9" s="50">
        <v>31</v>
      </c>
      <c r="H9" s="50">
        <v>11</v>
      </c>
      <c r="I9" s="50">
        <v>2012</v>
      </c>
      <c r="J9" s="47">
        <f t="shared" si="5"/>
        <v>41244</v>
      </c>
      <c r="K9" s="50">
        <v>1</v>
      </c>
      <c r="L9" s="50">
        <v>11</v>
      </c>
      <c r="M9" s="50">
        <v>2012</v>
      </c>
      <c r="N9" s="47">
        <f t="shared" si="6"/>
        <v>41214</v>
      </c>
      <c r="O9" s="47">
        <f t="shared" si="0"/>
        <v>41274</v>
      </c>
      <c r="P9" s="27">
        <f t="shared" si="1"/>
        <v>7</v>
      </c>
      <c r="Q9" s="47">
        <f t="shared" si="2"/>
        <v>41281</v>
      </c>
      <c r="R9" s="29">
        <f t="shared" si="3"/>
        <v>-29</v>
      </c>
      <c r="S9" s="44">
        <f>+'INPUT SHEET'!S8</f>
        <v>10</v>
      </c>
      <c r="T9" s="44">
        <f>+'INPUT SHEET'!T8</f>
        <v>30</v>
      </c>
      <c r="U9" s="44">
        <f>+'INPUT SHEET'!U8</f>
        <v>2</v>
      </c>
      <c r="V9" s="44">
        <f>+'INPUT SHEET'!V8</f>
        <v>2</v>
      </c>
      <c r="W9" s="44">
        <f>+'INPUT SHEET'!W8</f>
        <v>1</v>
      </c>
      <c r="X9" s="44">
        <f>+'INPUT SHEET'!X8</f>
        <v>10</v>
      </c>
      <c r="Y9" s="44">
        <f>+'INPUT SHEET'!Y8</f>
        <v>10</v>
      </c>
      <c r="Z9" s="44">
        <f>+'INPUT SHEET'!Z8</f>
        <v>2</v>
      </c>
      <c r="AA9" s="44">
        <f>+'INPUT SHEET'!AA8</f>
        <v>10</v>
      </c>
      <c r="AB9" s="44">
        <f>+'INPUT SHEET'!AB8</f>
        <v>10</v>
      </c>
      <c r="AC9" s="44">
        <f>+'INPUT SHEET'!AC8</f>
        <v>10</v>
      </c>
      <c r="AD9" s="58">
        <f>+'INPUT SHEET'!AD8</f>
        <v>10</v>
      </c>
      <c r="AE9" s="58">
        <f>+'INPUT SHEET'!AE8</f>
        <v>10000</v>
      </c>
      <c r="AF9" s="58">
        <f>+'INPUT SHEET'!AF8</f>
        <v>1000</v>
      </c>
      <c r="AG9" s="63">
        <f t="shared" si="7"/>
        <v>0</v>
      </c>
      <c r="AH9" s="64">
        <f t="shared" si="4"/>
        <v>-1</v>
      </c>
      <c r="AI9" s="65">
        <f t="shared" si="8"/>
        <v>0</v>
      </c>
      <c r="AJ9" s="42"/>
      <c r="AK9" s="43"/>
    </row>
    <row r="10" spans="1:37" ht="26.25" x14ac:dyDescent="0.25">
      <c r="A10" s="58">
        <f>+'INPUT SHEET'!A9</f>
        <v>6</v>
      </c>
      <c r="B10" s="111" t="str">
        <f>+'INPUT SHEET'!B9</f>
        <v>194A</v>
      </c>
      <c r="C10" s="74" t="str">
        <f>+'INPUT SHEET'!C9</f>
        <v>Abcd</v>
      </c>
      <c r="D10" s="58" t="str">
        <f>+'INPUT SHEET'!D9</f>
        <v>AIOPC1234D</v>
      </c>
      <c r="E10" s="44" t="str">
        <f>+'INPUT SHEET'!E9</f>
        <v>AIOP</v>
      </c>
      <c r="F10" s="44" t="str">
        <f>+'INPUT SHEET'!F9</f>
        <v>P</v>
      </c>
      <c r="G10" s="50">
        <v>1</v>
      </c>
      <c r="H10" s="50">
        <v>11</v>
      </c>
      <c r="I10" s="50">
        <v>2012</v>
      </c>
      <c r="J10" s="47">
        <f t="shared" si="5"/>
        <v>41214</v>
      </c>
      <c r="K10" s="50">
        <v>1</v>
      </c>
      <c r="L10" s="50">
        <v>11</v>
      </c>
      <c r="M10" s="50">
        <v>2012</v>
      </c>
      <c r="N10" s="47">
        <f t="shared" si="6"/>
        <v>41214</v>
      </c>
      <c r="O10" s="47">
        <f t="shared" si="0"/>
        <v>41243</v>
      </c>
      <c r="P10" s="27">
        <f t="shared" si="1"/>
        <v>7</v>
      </c>
      <c r="Q10" s="47">
        <f t="shared" si="2"/>
        <v>41250</v>
      </c>
      <c r="R10" s="29">
        <f t="shared" si="3"/>
        <v>1</v>
      </c>
      <c r="S10" s="44">
        <f>+'INPUT SHEET'!S9</f>
        <v>10</v>
      </c>
      <c r="T10" s="44">
        <f>+'INPUT SHEET'!T9</f>
        <v>30</v>
      </c>
      <c r="U10" s="44">
        <f>+'INPUT SHEET'!U9</f>
        <v>2</v>
      </c>
      <c r="V10" s="44">
        <f>+'INPUT SHEET'!V9</f>
        <v>2</v>
      </c>
      <c r="W10" s="44">
        <f>+'INPUT SHEET'!W9</f>
        <v>1</v>
      </c>
      <c r="X10" s="44">
        <f>+'INPUT SHEET'!X9</f>
        <v>10</v>
      </c>
      <c r="Y10" s="44">
        <f>+'INPUT SHEET'!Y9</f>
        <v>10</v>
      </c>
      <c r="Z10" s="44">
        <f>+'INPUT SHEET'!Z9</f>
        <v>2</v>
      </c>
      <c r="AA10" s="44">
        <f>+'INPUT SHEET'!AA9</f>
        <v>10</v>
      </c>
      <c r="AB10" s="44">
        <f>+'INPUT SHEET'!AB9</f>
        <v>10</v>
      </c>
      <c r="AC10" s="44">
        <f>+'INPUT SHEET'!AC9</f>
        <v>20</v>
      </c>
      <c r="AD10" s="58">
        <f>+'INPUT SHEET'!AD9</f>
        <v>20</v>
      </c>
      <c r="AE10" s="58">
        <f>+'INPUT SHEET'!AE9</f>
        <v>10000</v>
      </c>
      <c r="AF10" s="58">
        <f>+'INPUT SHEET'!AF9</f>
        <v>2000</v>
      </c>
      <c r="AG10" s="63">
        <f t="shared" si="7"/>
        <v>0</v>
      </c>
      <c r="AH10" s="64">
        <f t="shared" si="4"/>
        <v>1</v>
      </c>
      <c r="AI10" s="65">
        <f t="shared" si="8"/>
        <v>0</v>
      </c>
      <c r="AJ10" s="42"/>
      <c r="AK10" s="43"/>
    </row>
    <row r="11" spans="1:37" ht="26.25" x14ac:dyDescent="0.25">
      <c r="A11" s="58">
        <f>+'INPUT SHEET'!A10</f>
        <v>7</v>
      </c>
      <c r="B11" s="111" t="str">
        <f>+'INPUT SHEET'!B10</f>
        <v>194A</v>
      </c>
      <c r="C11" s="74" t="str">
        <f>+'INPUT SHEET'!C10</f>
        <v>Abcd</v>
      </c>
      <c r="D11" s="58" t="str">
        <f>+'INPUT SHEET'!D10</f>
        <v>AIOPC1234D</v>
      </c>
      <c r="E11" s="44" t="str">
        <f>+'INPUT SHEET'!E10</f>
        <v>AIOP</v>
      </c>
      <c r="F11" s="44" t="str">
        <f>+'INPUT SHEET'!F10</f>
        <v>P</v>
      </c>
      <c r="G11" s="50">
        <v>1</v>
      </c>
      <c r="H11" s="50">
        <v>11</v>
      </c>
      <c r="I11" s="50">
        <v>2012</v>
      </c>
      <c r="J11" s="47">
        <f t="shared" si="5"/>
        <v>41214</v>
      </c>
      <c r="K11" s="50">
        <v>1</v>
      </c>
      <c r="L11" s="50">
        <v>11</v>
      </c>
      <c r="M11" s="50">
        <v>2012</v>
      </c>
      <c r="N11" s="47">
        <f t="shared" si="6"/>
        <v>41214</v>
      </c>
      <c r="O11" s="47">
        <f t="shared" si="0"/>
        <v>41243</v>
      </c>
      <c r="P11" s="27">
        <f t="shared" si="1"/>
        <v>7</v>
      </c>
      <c r="Q11" s="47">
        <f t="shared" si="2"/>
        <v>41250</v>
      </c>
      <c r="R11" s="29">
        <f t="shared" si="3"/>
        <v>1</v>
      </c>
      <c r="S11" s="44">
        <f>+'INPUT SHEET'!S10</f>
        <v>10</v>
      </c>
      <c r="T11" s="44">
        <f>+'INPUT SHEET'!T10</f>
        <v>30</v>
      </c>
      <c r="U11" s="44">
        <f>+'INPUT SHEET'!U10</f>
        <v>2</v>
      </c>
      <c r="V11" s="44">
        <f>+'INPUT SHEET'!V10</f>
        <v>2</v>
      </c>
      <c r="W11" s="44">
        <f>+'INPUT SHEET'!W10</f>
        <v>1</v>
      </c>
      <c r="X11" s="44">
        <f>+'INPUT SHEET'!X10</f>
        <v>10</v>
      </c>
      <c r="Y11" s="44">
        <f>+'INPUT SHEET'!Y10</f>
        <v>10</v>
      </c>
      <c r="Z11" s="44">
        <f>+'INPUT SHEET'!Z10</f>
        <v>2</v>
      </c>
      <c r="AA11" s="44">
        <f>+'INPUT SHEET'!AA10</f>
        <v>10</v>
      </c>
      <c r="AB11" s="44">
        <f>+'INPUT SHEET'!AB10</f>
        <v>10</v>
      </c>
      <c r="AC11" s="44">
        <f>+'INPUT SHEET'!AC10</f>
        <v>20</v>
      </c>
      <c r="AD11" s="58">
        <f>+'INPUT SHEET'!AD10</f>
        <v>20</v>
      </c>
      <c r="AE11" s="58">
        <f>+'INPUT SHEET'!AE10</f>
        <v>10000</v>
      </c>
      <c r="AF11" s="58">
        <f>+'INPUT SHEET'!AF10</f>
        <v>2000</v>
      </c>
      <c r="AG11" s="63">
        <f t="shared" si="7"/>
        <v>0</v>
      </c>
      <c r="AH11" s="64">
        <f t="shared" si="4"/>
        <v>1</v>
      </c>
      <c r="AI11" s="65">
        <f t="shared" si="8"/>
        <v>0</v>
      </c>
      <c r="AJ11" s="42"/>
      <c r="AK11" s="43"/>
    </row>
    <row r="12" spans="1:37" x14ac:dyDescent="0.25">
      <c r="A12" s="58">
        <f>+'INPUT SHEET'!A11</f>
        <v>8</v>
      </c>
      <c r="B12" s="111" t="str">
        <f>+'INPUT SHEET'!B11</f>
        <v>194 J</v>
      </c>
      <c r="C12" s="74" t="str">
        <f>+'INPUT SHEET'!C11</f>
        <v>Abcd</v>
      </c>
      <c r="D12" s="58" t="str">
        <f>+'INPUT SHEET'!D11</f>
        <v>AIOPC1234D</v>
      </c>
      <c r="E12" s="44" t="str">
        <f>+'INPUT SHEET'!E11</f>
        <v>AIOP</v>
      </c>
      <c r="F12" s="44" t="str">
        <f>+'INPUT SHEET'!F11</f>
        <v>P</v>
      </c>
      <c r="G12" s="50">
        <v>1</v>
      </c>
      <c r="H12" s="50">
        <v>11</v>
      </c>
      <c r="I12" s="50">
        <v>2012</v>
      </c>
      <c r="J12" s="47">
        <f t="shared" si="5"/>
        <v>41214</v>
      </c>
      <c r="K12" s="50">
        <v>1</v>
      </c>
      <c r="L12" s="50">
        <v>11</v>
      </c>
      <c r="M12" s="50">
        <v>2012</v>
      </c>
      <c r="N12" s="47">
        <f t="shared" si="6"/>
        <v>41214</v>
      </c>
      <c r="O12" s="47">
        <f t="shared" si="0"/>
        <v>41243</v>
      </c>
      <c r="P12" s="27">
        <f t="shared" si="1"/>
        <v>7</v>
      </c>
      <c r="Q12" s="47">
        <f t="shared" si="2"/>
        <v>41250</v>
      </c>
      <c r="R12" s="29">
        <f t="shared" si="3"/>
        <v>1</v>
      </c>
      <c r="S12" s="44">
        <f>+'INPUT SHEET'!S11</f>
        <v>10</v>
      </c>
      <c r="T12" s="44">
        <f>+'INPUT SHEET'!T11</f>
        <v>30</v>
      </c>
      <c r="U12" s="44">
        <f>+'INPUT SHEET'!U11</f>
        <v>2</v>
      </c>
      <c r="V12" s="44">
        <f>+'INPUT SHEET'!V11</f>
        <v>2</v>
      </c>
      <c r="W12" s="44">
        <f>+'INPUT SHEET'!W11</f>
        <v>1</v>
      </c>
      <c r="X12" s="44">
        <f>+'INPUT SHEET'!X11</f>
        <v>10</v>
      </c>
      <c r="Y12" s="44">
        <f>+'INPUT SHEET'!Y11</f>
        <v>10</v>
      </c>
      <c r="Z12" s="44">
        <f>+'INPUT SHEET'!Z11</f>
        <v>2</v>
      </c>
      <c r="AA12" s="44">
        <f>+'INPUT SHEET'!AA11</f>
        <v>10</v>
      </c>
      <c r="AB12" s="44">
        <f>+'INPUT SHEET'!AB11</f>
        <v>10</v>
      </c>
      <c r="AC12" s="44">
        <f>+'INPUT SHEET'!AC11</f>
        <v>10</v>
      </c>
      <c r="AD12" s="58">
        <f>+'INPUT SHEET'!AD11</f>
        <v>10</v>
      </c>
      <c r="AE12" s="58">
        <f>+'INPUT SHEET'!AE11</f>
        <v>10000</v>
      </c>
      <c r="AF12" s="58">
        <f>+'INPUT SHEET'!AF11</f>
        <v>1000</v>
      </c>
      <c r="AG12" s="63">
        <f t="shared" si="7"/>
        <v>0</v>
      </c>
      <c r="AH12" s="64">
        <f t="shared" si="4"/>
        <v>1</v>
      </c>
      <c r="AI12" s="65">
        <f t="shared" si="8"/>
        <v>0</v>
      </c>
      <c r="AJ12" s="42"/>
      <c r="AK12" s="43"/>
    </row>
    <row r="13" spans="1:37" x14ac:dyDescent="0.25">
      <c r="A13" s="58">
        <f>+'INPUT SHEET'!A12</f>
        <v>9</v>
      </c>
      <c r="B13" s="111" t="str">
        <f>+'INPUT SHEET'!B12</f>
        <v>194H</v>
      </c>
      <c r="C13" s="74" t="str">
        <f>+'INPUT SHEET'!C12</f>
        <v>Abcd</v>
      </c>
      <c r="D13" s="58" t="str">
        <f>+'INPUT SHEET'!D12</f>
        <v>AIOPC1234D</v>
      </c>
      <c r="E13" s="44" t="str">
        <f>+'INPUT SHEET'!E12</f>
        <v>AIOP</v>
      </c>
      <c r="F13" s="44" t="str">
        <f>+'INPUT SHEET'!F12</f>
        <v>P</v>
      </c>
      <c r="G13" s="50">
        <v>1</v>
      </c>
      <c r="H13" s="50">
        <v>11</v>
      </c>
      <c r="I13" s="50">
        <v>2012</v>
      </c>
      <c r="J13" s="47">
        <f t="shared" si="5"/>
        <v>41214</v>
      </c>
      <c r="K13" s="50">
        <v>1</v>
      </c>
      <c r="L13" s="50">
        <v>11</v>
      </c>
      <c r="M13" s="50">
        <v>2012</v>
      </c>
      <c r="N13" s="47">
        <f t="shared" si="6"/>
        <v>41214</v>
      </c>
      <c r="O13" s="47">
        <f t="shared" si="0"/>
        <v>41243</v>
      </c>
      <c r="P13" s="27">
        <f t="shared" si="1"/>
        <v>7</v>
      </c>
      <c r="Q13" s="47">
        <f t="shared" si="2"/>
        <v>41250</v>
      </c>
      <c r="R13" s="29">
        <f t="shared" si="3"/>
        <v>1</v>
      </c>
      <c r="S13" s="44">
        <f>+'INPUT SHEET'!S12</f>
        <v>10</v>
      </c>
      <c r="T13" s="44">
        <f>+'INPUT SHEET'!T12</f>
        <v>30</v>
      </c>
      <c r="U13" s="44">
        <f>+'INPUT SHEET'!U12</f>
        <v>2</v>
      </c>
      <c r="V13" s="44">
        <f>+'INPUT SHEET'!V12</f>
        <v>2</v>
      </c>
      <c r="W13" s="44">
        <f>+'INPUT SHEET'!W12</f>
        <v>1</v>
      </c>
      <c r="X13" s="44">
        <f>+'INPUT SHEET'!X12</f>
        <v>10</v>
      </c>
      <c r="Y13" s="44">
        <f>+'INPUT SHEET'!Y12</f>
        <v>10</v>
      </c>
      <c r="Z13" s="44">
        <f>+'INPUT SHEET'!Z12</f>
        <v>2</v>
      </c>
      <c r="AA13" s="44">
        <f>+'INPUT SHEET'!AA12</f>
        <v>10</v>
      </c>
      <c r="AB13" s="44">
        <f>+'INPUT SHEET'!AB12</f>
        <v>10</v>
      </c>
      <c r="AC13" s="44">
        <f>+'INPUT SHEET'!AC12</f>
        <v>10</v>
      </c>
      <c r="AD13" s="58">
        <f>+'INPUT SHEET'!AD12</f>
        <v>10</v>
      </c>
      <c r="AE13" s="58">
        <f>+'INPUT SHEET'!AE12</f>
        <v>10000</v>
      </c>
      <c r="AF13" s="58">
        <f>+'INPUT SHEET'!AF12</f>
        <v>1000</v>
      </c>
      <c r="AG13" s="63">
        <f t="shared" si="7"/>
        <v>0</v>
      </c>
      <c r="AH13" s="64">
        <f t="shared" si="4"/>
        <v>1</v>
      </c>
      <c r="AI13" s="65">
        <f t="shared" si="8"/>
        <v>0</v>
      </c>
      <c r="AJ13" s="42"/>
      <c r="AK13" s="43"/>
    </row>
    <row r="14" spans="1:37" x14ac:dyDescent="0.25">
      <c r="A14" s="58">
        <f>+'INPUT SHEET'!A13</f>
        <v>10</v>
      </c>
      <c r="B14" s="111" t="str">
        <f>+'INPUT SHEET'!B13</f>
        <v>194I Rent on Building</v>
      </c>
      <c r="C14" s="74" t="str">
        <f>+'INPUT SHEET'!C13</f>
        <v>Abcd</v>
      </c>
      <c r="D14" s="58" t="str">
        <f>+'INPUT SHEET'!D13</f>
        <v>AIOPC1234D</v>
      </c>
      <c r="E14" s="44" t="str">
        <f>+'INPUT SHEET'!E13</f>
        <v>AIOP</v>
      </c>
      <c r="F14" s="44" t="str">
        <f>+'INPUT SHEET'!F13</f>
        <v>P</v>
      </c>
      <c r="G14" s="50">
        <v>1</v>
      </c>
      <c r="H14" s="50">
        <v>11</v>
      </c>
      <c r="I14" s="50">
        <v>2012</v>
      </c>
      <c r="J14" s="47">
        <f t="shared" si="5"/>
        <v>41214</v>
      </c>
      <c r="K14" s="50">
        <v>1</v>
      </c>
      <c r="L14" s="50">
        <v>11</v>
      </c>
      <c r="M14" s="50">
        <v>2012</v>
      </c>
      <c r="N14" s="47">
        <f t="shared" si="6"/>
        <v>41214</v>
      </c>
      <c r="O14" s="47">
        <f t="shared" si="0"/>
        <v>41243</v>
      </c>
      <c r="P14" s="27">
        <f t="shared" si="1"/>
        <v>7</v>
      </c>
      <c r="Q14" s="47">
        <f t="shared" si="2"/>
        <v>41250</v>
      </c>
      <c r="R14" s="29">
        <f t="shared" si="3"/>
        <v>1</v>
      </c>
      <c r="S14" s="44">
        <f>+'INPUT SHEET'!S13</f>
        <v>10</v>
      </c>
      <c r="T14" s="44">
        <f>+'INPUT SHEET'!T13</f>
        <v>30</v>
      </c>
      <c r="U14" s="44">
        <f>+'INPUT SHEET'!U13</f>
        <v>2</v>
      </c>
      <c r="V14" s="44">
        <f>+'INPUT SHEET'!V13</f>
        <v>2</v>
      </c>
      <c r="W14" s="44">
        <f>+'INPUT SHEET'!W13</f>
        <v>1</v>
      </c>
      <c r="X14" s="44">
        <f>+'INPUT SHEET'!X13</f>
        <v>10</v>
      </c>
      <c r="Y14" s="44">
        <f>+'INPUT SHEET'!Y13</f>
        <v>10</v>
      </c>
      <c r="Z14" s="44">
        <f>+'INPUT SHEET'!Z13</f>
        <v>2</v>
      </c>
      <c r="AA14" s="44">
        <f>+'INPUT SHEET'!AA13</f>
        <v>10</v>
      </c>
      <c r="AB14" s="44">
        <f>+'INPUT SHEET'!AB13</f>
        <v>10</v>
      </c>
      <c r="AC14" s="44">
        <f>+'INPUT SHEET'!AC13</f>
        <v>10</v>
      </c>
      <c r="AD14" s="58">
        <f>+'INPUT SHEET'!AD13</f>
        <v>10</v>
      </c>
      <c r="AE14" s="58">
        <f>+'INPUT SHEET'!AE13</f>
        <v>10000</v>
      </c>
      <c r="AF14" s="58">
        <f>+'INPUT SHEET'!AF13</f>
        <v>1000</v>
      </c>
      <c r="AG14" s="63">
        <f t="shared" si="7"/>
        <v>0</v>
      </c>
      <c r="AH14" s="64">
        <f t="shared" si="4"/>
        <v>1</v>
      </c>
      <c r="AI14" s="65">
        <f t="shared" si="8"/>
        <v>0</v>
      </c>
      <c r="AJ14" s="42"/>
      <c r="AK14" s="43"/>
    </row>
    <row r="15" spans="1:37" x14ac:dyDescent="0.25">
      <c r="A15" s="58">
        <f>+'INPUT SHEET'!A14</f>
        <v>11</v>
      </c>
      <c r="B15" s="111" t="str">
        <f>+'INPUT SHEET'!B14</f>
        <v>194H</v>
      </c>
      <c r="C15" s="74" t="str">
        <f>+'INPUT SHEET'!C14</f>
        <v>Abcd</v>
      </c>
      <c r="D15" s="58" t="str">
        <f>+'INPUT SHEET'!D14</f>
        <v>AIOPC1234D</v>
      </c>
      <c r="E15" s="44" t="str">
        <f>+'INPUT SHEET'!E14</f>
        <v>AIOP</v>
      </c>
      <c r="F15" s="44" t="str">
        <f>+'INPUT SHEET'!F14</f>
        <v>P</v>
      </c>
      <c r="G15" s="50">
        <v>1</v>
      </c>
      <c r="H15" s="50">
        <v>11</v>
      </c>
      <c r="I15" s="50">
        <v>2012</v>
      </c>
      <c r="J15" s="47">
        <f t="shared" si="5"/>
        <v>41214</v>
      </c>
      <c r="K15" s="50">
        <v>1</v>
      </c>
      <c r="L15" s="50">
        <v>11</v>
      </c>
      <c r="M15" s="50">
        <v>2012</v>
      </c>
      <c r="N15" s="47">
        <f t="shared" si="6"/>
        <v>41214</v>
      </c>
      <c r="O15" s="47">
        <f t="shared" si="0"/>
        <v>41243</v>
      </c>
      <c r="P15" s="27">
        <f t="shared" si="1"/>
        <v>7</v>
      </c>
      <c r="Q15" s="47">
        <f t="shared" si="2"/>
        <v>41250</v>
      </c>
      <c r="R15" s="29">
        <f t="shared" si="3"/>
        <v>1</v>
      </c>
      <c r="S15" s="44">
        <f>+'INPUT SHEET'!S14</f>
        <v>10</v>
      </c>
      <c r="T15" s="44">
        <f>+'INPUT SHEET'!T14</f>
        <v>30</v>
      </c>
      <c r="U15" s="44">
        <f>+'INPUT SHEET'!U14</f>
        <v>2</v>
      </c>
      <c r="V15" s="44">
        <f>+'INPUT SHEET'!V14</f>
        <v>2</v>
      </c>
      <c r="W15" s="44">
        <f>+'INPUT SHEET'!W14</f>
        <v>1</v>
      </c>
      <c r="X15" s="44">
        <f>+'INPUT SHEET'!X14</f>
        <v>10</v>
      </c>
      <c r="Y15" s="44">
        <f>+'INPUT SHEET'!Y14</f>
        <v>10</v>
      </c>
      <c r="Z15" s="44">
        <f>+'INPUT SHEET'!Z14</f>
        <v>2</v>
      </c>
      <c r="AA15" s="44">
        <f>+'INPUT SHEET'!AA14</f>
        <v>10</v>
      </c>
      <c r="AB15" s="44">
        <f>+'INPUT SHEET'!AB14</f>
        <v>10</v>
      </c>
      <c r="AC15" s="44">
        <f>+'INPUT SHEET'!AC14</f>
        <v>10</v>
      </c>
      <c r="AD15" s="58">
        <f>+'INPUT SHEET'!AD14</f>
        <v>10</v>
      </c>
      <c r="AE15" s="58">
        <f>+'INPUT SHEET'!AE14</f>
        <v>10000</v>
      </c>
      <c r="AF15" s="58">
        <f>+'INPUT SHEET'!AF14</f>
        <v>1000</v>
      </c>
      <c r="AG15" s="63">
        <f t="shared" si="7"/>
        <v>0</v>
      </c>
      <c r="AH15" s="64">
        <f t="shared" si="4"/>
        <v>1</v>
      </c>
      <c r="AI15" s="65">
        <f t="shared" si="8"/>
        <v>0</v>
      </c>
      <c r="AJ15" s="42"/>
      <c r="AK15" s="43"/>
    </row>
    <row r="16" spans="1:37" x14ac:dyDescent="0.25">
      <c r="A16" s="58">
        <f>+'INPUT SHEET'!A15</f>
        <v>12</v>
      </c>
      <c r="B16" s="111" t="str">
        <f>+'INPUT SHEET'!B15</f>
        <v>194H</v>
      </c>
      <c r="C16" s="74" t="str">
        <f>+'INPUT SHEET'!C15</f>
        <v>Abcd</v>
      </c>
      <c r="D16" s="58" t="str">
        <f>+'INPUT SHEET'!D15</f>
        <v>AIOPC1234D</v>
      </c>
      <c r="E16" s="44" t="str">
        <f>+'INPUT SHEET'!E15</f>
        <v>AIOP</v>
      </c>
      <c r="F16" s="44" t="str">
        <f>+'INPUT SHEET'!F15</f>
        <v>P</v>
      </c>
      <c r="G16" s="50">
        <v>1</v>
      </c>
      <c r="H16" s="50">
        <v>11</v>
      </c>
      <c r="I16" s="50">
        <v>2012</v>
      </c>
      <c r="J16" s="47">
        <f t="shared" si="5"/>
        <v>41214</v>
      </c>
      <c r="K16" s="50">
        <v>1</v>
      </c>
      <c r="L16" s="50">
        <v>11</v>
      </c>
      <c r="M16" s="50">
        <v>2012</v>
      </c>
      <c r="N16" s="47">
        <f t="shared" si="6"/>
        <v>41214</v>
      </c>
      <c r="O16" s="47">
        <f t="shared" si="0"/>
        <v>41243</v>
      </c>
      <c r="P16" s="27">
        <f t="shared" si="1"/>
        <v>7</v>
      </c>
      <c r="Q16" s="47">
        <f t="shared" si="2"/>
        <v>41250</v>
      </c>
      <c r="R16" s="29">
        <f t="shared" si="3"/>
        <v>1</v>
      </c>
      <c r="S16" s="44">
        <f>+'INPUT SHEET'!S15</f>
        <v>10</v>
      </c>
      <c r="T16" s="44">
        <f>+'INPUT SHEET'!T15</f>
        <v>30</v>
      </c>
      <c r="U16" s="44">
        <f>+'INPUT SHEET'!U15</f>
        <v>2</v>
      </c>
      <c r="V16" s="44">
        <f>+'INPUT SHEET'!V15</f>
        <v>2</v>
      </c>
      <c r="W16" s="44">
        <f>+'INPUT SHEET'!W15</f>
        <v>1</v>
      </c>
      <c r="X16" s="44">
        <f>+'INPUT SHEET'!X15</f>
        <v>10</v>
      </c>
      <c r="Y16" s="44">
        <f>+'INPUT SHEET'!Y15</f>
        <v>10</v>
      </c>
      <c r="Z16" s="44">
        <f>+'INPUT SHEET'!Z15</f>
        <v>2</v>
      </c>
      <c r="AA16" s="44">
        <f>+'INPUT SHEET'!AA15</f>
        <v>10</v>
      </c>
      <c r="AB16" s="44">
        <f>+'INPUT SHEET'!AB15</f>
        <v>10</v>
      </c>
      <c r="AC16" s="44">
        <f>+'INPUT SHEET'!AC15</f>
        <v>10</v>
      </c>
      <c r="AD16" s="58">
        <f>+'INPUT SHEET'!AD15</f>
        <v>10</v>
      </c>
      <c r="AE16" s="58">
        <f>+'INPUT SHEET'!AE15</f>
        <v>10000</v>
      </c>
      <c r="AF16" s="58">
        <f>+'INPUT SHEET'!AF15</f>
        <v>1000</v>
      </c>
      <c r="AG16" s="63">
        <f t="shared" si="7"/>
        <v>0</v>
      </c>
      <c r="AH16" s="64">
        <f t="shared" si="4"/>
        <v>1</v>
      </c>
      <c r="AI16" s="65">
        <f t="shared" si="8"/>
        <v>0</v>
      </c>
      <c r="AJ16" s="42"/>
      <c r="AK16" s="43"/>
    </row>
    <row r="17" spans="1:37" x14ac:dyDescent="0.25">
      <c r="A17" s="58">
        <f>+'INPUT SHEET'!A16</f>
        <v>13</v>
      </c>
      <c r="B17" s="111" t="str">
        <f>+'INPUT SHEET'!B16</f>
        <v>194H</v>
      </c>
      <c r="C17" s="74" t="str">
        <f>+'INPUT SHEET'!C16</f>
        <v>Abcd</v>
      </c>
      <c r="D17" s="58" t="str">
        <f>+'INPUT SHEET'!D16</f>
        <v>AIOPC1234D</v>
      </c>
      <c r="E17" s="44" t="str">
        <f>+'INPUT SHEET'!E16</f>
        <v>AIOP</v>
      </c>
      <c r="F17" s="44" t="str">
        <f>+'INPUT SHEET'!F16</f>
        <v>P</v>
      </c>
      <c r="G17" s="50">
        <v>1</v>
      </c>
      <c r="H17" s="50">
        <v>11</v>
      </c>
      <c r="I17" s="50">
        <v>2012</v>
      </c>
      <c r="J17" s="47">
        <f t="shared" si="5"/>
        <v>41214</v>
      </c>
      <c r="K17" s="50">
        <v>1</v>
      </c>
      <c r="L17" s="50">
        <v>11</v>
      </c>
      <c r="M17" s="50">
        <v>2012</v>
      </c>
      <c r="N17" s="47">
        <f t="shared" si="6"/>
        <v>41214</v>
      </c>
      <c r="O17" s="47">
        <f t="shared" si="0"/>
        <v>41243</v>
      </c>
      <c r="P17" s="27">
        <f t="shared" si="1"/>
        <v>7</v>
      </c>
      <c r="Q17" s="47">
        <f t="shared" si="2"/>
        <v>41250</v>
      </c>
      <c r="R17" s="29">
        <f t="shared" si="3"/>
        <v>1</v>
      </c>
      <c r="S17" s="44">
        <f>+'INPUT SHEET'!S16</f>
        <v>10</v>
      </c>
      <c r="T17" s="44">
        <f>+'INPUT SHEET'!T16</f>
        <v>30</v>
      </c>
      <c r="U17" s="44">
        <f>+'INPUT SHEET'!U16</f>
        <v>2</v>
      </c>
      <c r="V17" s="44">
        <f>+'INPUT SHEET'!V16</f>
        <v>2</v>
      </c>
      <c r="W17" s="44">
        <f>+'INPUT SHEET'!W16</f>
        <v>1</v>
      </c>
      <c r="X17" s="44">
        <f>+'INPUT SHEET'!X16</f>
        <v>10</v>
      </c>
      <c r="Y17" s="44">
        <f>+'INPUT SHEET'!Y16</f>
        <v>10</v>
      </c>
      <c r="Z17" s="44">
        <f>+'INPUT SHEET'!Z16</f>
        <v>2</v>
      </c>
      <c r="AA17" s="44">
        <f>+'INPUT SHEET'!AA16</f>
        <v>10</v>
      </c>
      <c r="AB17" s="44">
        <f>+'INPUT SHEET'!AB16</f>
        <v>10</v>
      </c>
      <c r="AC17" s="44">
        <f>+'INPUT SHEET'!AC16</f>
        <v>10</v>
      </c>
      <c r="AD17" s="58">
        <f>+'INPUT SHEET'!AD16</f>
        <v>10</v>
      </c>
      <c r="AE17" s="58">
        <f>+'INPUT SHEET'!AE16</f>
        <v>10000</v>
      </c>
      <c r="AF17" s="58">
        <f>+'INPUT SHEET'!AF16</f>
        <v>1000</v>
      </c>
      <c r="AG17" s="63">
        <f t="shared" si="7"/>
        <v>0</v>
      </c>
      <c r="AH17" s="64">
        <f t="shared" si="4"/>
        <v>1</v>
      </c>
      <c r="AI17" s="65">
        <f t="shared" si="8"/>
        <v>0</v>
      </c>
      <c r="AJ17" s="42"/>
      <c r="AK17" s="43"/>
    </row>
    <row r="18" spans="1:37" x14ac:dyDescent="0.25">
      <c r="A18" s="58">
        <f>+'INPUT SHEET'!A17</f>
        <v>14</v>
      </c>
      <c r="B18" s="111" t="str">
        <f>+'INPUT SHEET'!B17</f>
        <v>194H</v>
      </c>
      <c r="C18" s="74" t="str">
        <f>+'INPUT SHEET'!C17</f>
        <v>Abcd</v>
      </c>
      <c r="D18" s="58" t="str">
        <f>+'INPUT SHEET'!D17</f>
        <v>AIOPC1234D</v>
      </c>
      <c r="E18" s="44" t="str">
        <f>+'INPUT SHEET'!E17</f>
        <v>AIOP</v>
      </c>
      <c r="F18" s="44" t="str">
        <f>+'INPUT SHEET'!F17</f>
        <v>P</v>
      </c>
      <c r="G18" s="50">
        <v>1</v>
      </c>
      <c r="H18" s="50">
        <v>11</v>
      </c>
      <c r="I18" s="50">
        <v>2012</v>
      </c>
      <c r="J18" s="47">
        <f t="shared" si="5"/>
        <v>41214</v>
      </c>
      <c r="K18" s="50">
        <v>1</v>
      </c>
      <c r="L18" s="50">
        <v>11</v>
      </c>
      <c r="M18" s="50">
        <v>2012</v>
      </c>
      <c r="N18" s="47">
        <f t="shared" si="6"/>
        <v>41214</v>
      </c>
      <c r="O18" s="47">
        <f t="shared" si="0"/>
        <v>41243</v>
      </c>
      <c r="P18" s="27">
        <f t="shared" si="1"/>
        <v>7</v>
      </c>
      <c r="Q18" s="47">
        <f t="shared" si="2"/>
        <v>41250</v>
      </c>
      <c r="R18" s="29">
        <f t="shared" si="3"/>
        <v>1</v>
      </c>
      <c r="S18" s="44">
        <f>+'INPUT SHEET'!S17</f>
        <v>10</v>
      </c>
      <c r="T18" s="44">
        <f>+'INPUT SHEET'!T17</f>
        <v>30</v>
      </c>
      <c r="U18" s="44">
        <f>+'INPUT SHEET'!U17</f>
        <v>2</v>
      </c>
      <c r="V18" s="44">
        <f>+'INPUT SHEET'!V17</f>
        <v>2</v>
      </c>
      <c r="W18" s="44">
        <f>+'INPUT SHEET'!W17</f>
        <v>1</v>
      </c>
      <c r="X18" s="44">
        <f>+'INPUT SHEET'!X17</f>
        <v>10</v>
      </c>
      <c r="Y18" s="44">
        <f>+'INPUT SHEET'!Y17</f>
        <v>10</v>
      </c>
      <c r="Z18" s="44">
        <f>+'INPUT SHEET'!Z17</f>
        <v>2</v>
      </c>
      <c r="AA18" s="44">
        <f>+'INPUT SHEET'!AA17</f>
        <v>10</v>
      </c>
      <c r="AB18" s="44">
        <f>+'INPUT SHEET'!AB17</f>
        <v>10</v>
      </c>
      <c r="AC18" s="44">
        <f>+'INPUT SHEET'!AC17</f>
        <v>10</v>
      </c>
      <c r="AD18" s="58">
        <f>+'INPUT SHEET'!AD17</f>
        <v>10</v>
      </c>
      <c r="AE18" s="58">
        <f>+'INPUT SHEET'!AE17</f>
        <v>10000</v>
      </c>
      <c r="AF18" s="58">
        <f>+'INPUT SHEET'!AF17</f>
        <v>1000</v>
      </c>
      <c r="AG18" s="63">
        <f t="shared" si="7"/>
        <v>0</v>
      </c>
      <c r="AH18" s="64">
        <f t="shared" si="4"/>
        <v>1</v>
      </c>
      <c r="AI18" s="65">
        <f t="shared" si="8"/>
        <v>0</v>
      </c>
    </row>
    <row r="19" spans="1:37" x14ac:dyDescent="0.25">
      <c r="A19" s="58">
        <f>+'INPUT SHEET'!A18</f>
        <v>15</v>
      </c>
      <c r="B19" s="111" t="str">
        <f>+'INPUT SHEET'!B18</f>
        <v>194I Rent on Machine</v>
      </c>
      <c r="C19" s="74" t="str">
        <f>+'INPUT SHEET'!C18</f>
        <v>Abcd</v>
      </c>
      <c r="D19" s="58" t="str">
        <f>+'INPUT SHEET'!D18</f>
        <v>AIOPC1234D</v>
      </c>
      <c r="E19" s="44" t="str">
        <f>+'INPUT SHEET'!E18</f>
        <v>AIOP</v>
      </c>
      <c r="F19" s="44" t="str">
        <f>+'INPUT SHEET'!F18</f>
        <v>P</v>
      </c>
      <c r="G19" s="50">
        <v>1</v>
      </c>
      <c r="H19" s="50">
        <v>11</v>
      </c>
      <c r="I19" s="50">
        <v>2012</v>
      </c>
      <c r="J19" s="47">
        <f t="shared" si="5"/>
        <v>41214</v>
      </c>
      <c r="K19" s="50">
        <v>1</v>
      </c>
      <c r="L19" s="50">
        <v>11</v>
      </c>
      <c r="M19" s="50">
        <v>2012</v>
      </c>
      <c r="N19" s="47">
        <f t="shared" si="6"/>
        <v>41214</v>
      </c>
      <c r="O19" s="47">
        <f t="shared" si="0"/>
        <v>41243</v>
      </c>
      <c r="P19" s="27">
        <f t="shared" si="1"/>
        <v>7</v>
      </c>
      <c r="Q19" s="47">
        <f t="shared" si="2"/>
        <v>41250</v>
      </c>
      <c r="R19" s="29">
        <f t="shared" si="3"/>
        <v>1</v>
      </c>
      <c r="S19" s="44">
        <f>+'INPUT SHEET'!S18</f>
        <v>10</v>
      </c>
      <c r="T19" s="44">
        <f>+'INPUT SHEET'!T18</f>
        <v>30</v>
      </c>
      <c r="U19" s="44">
        <f>+'INPUT SHEET'!U18</f>
        <v>2</v>
      </c>
      <c r="V19" s="44">
        <f>+'INPUT SHEET'!V18</f>
        <v>2</v>
      </c>
      <c r="W19" s="44">
        <f>+'INPUT SHEET'!W18</f>
        <v>1</v>
      </c>
      <c r="X19" s="44">
        <f>+'INPUT SHEET'!X18</f>
        <v>10</v>
      </c>
      <c r="Y19" s="44">
        <f>+'INPUT SHEET'!Y18</f>
        <v>10</v>
      </c>
      <c r="Z19" s="44">
        <f>+'INPUT SHEET'!Z18</f>
        <v>2</v>
      </c>
      <c r="AA19" s="44">
        <f>+'INPUT SHEET'!AA18</f>
        <v>10</v>
      </c>
      <c r="AB19" s="44">
        <f>+'INPUT SHEET'!AB18</f>
        <v>10</v>
      </c>
      <c r="AC19" s="44">
        <f>+'INPUT SHEET'!AC18</f>
        <v>2</v>
      </c>
      <c r="AD19" s="58">
        <f>+'INPUT SHEET'!AD18</f>
        <v>2</v>
      </c>
      <c r="AE19" s="58">
        <f>+'INPUT SHEET'!AE18</f>
        <v>10000</v>
      </c>
      <c r="AF19" s="58">
        <f>+'INPUT SHEET'!AF18</f>
        <v>200</v>
      </c>
      <c r="AG19" s="63">
        <f t="shared" si="7"/>
        <v>0</v>
      </c>
      <c r="AH19" s="64">
        <f t="shared" si="4"/>
        <v>1</v>
      </c>
      <c r="AI19" s="65">
        <f t="shared" si="8"/>
        <v>0</v>
      </c>
    </row>
    <row r="20" spans="1:37" x14ac:dyDescent="0.25">
      <c r="A20" s="58">
        <f>+'INPUT SHEET'!A19</f>
        <v>16</v>
      </c>
      <c r="B20" s="111" t="str">
        <f>+'INPUT SHEET'!B19</f>
        <v>194H</v>
      </c>
      <c r="C20" s="74" t="str">
        <f>+'INPUT SHEET'!C19</f>
        <v>Abcd</v>
      </c>
      <c r="D20" s="58" t="str">
        <f>+'INPUT SHEET'!D19</f>
        <v>AIOPC1234D</v>
      </c>
      <c r="E20" s="44" t="str">
        <f>+'INPUT SHEET'!E19</f>
        <v>AIOP</v>
      </c>
      <c r="F20" s="44" t="str">
        <f>+'INPUT SHEET'!F19</f>
        <v>P</v>
      </c>
      <c r="G20" s="50">
        <v>1</v>
      </c>
      <c r="H20" s="50">
        <v>11</v>
      </c>
      <c r="I20" s="50">
        <v>2012</v>
      </c>
      <c r="J20" s="47">
        <f t="shared" si="5"/>
        <v>41214</v>
      </c>
      <c r="K20" s="50">
        <v>1</v>
      </c>
      <c r="L20" s="50">
        <v>11</v>
      </c>
      <c r="M20" s="50">
        <v>2012</v>
      </c>
      <c r="N20" s="47">
        <f t="shared" si="6"/>
        <v>41214</v>
      </c>
      <c r="O20" s="47">
        <f t="shared" si="0"/>
        <v>41243</v>
      </c>
      <c r="P20" s="27">
        <f t="shared" si="1"/>
        <v>7</v>
      </c>
      <c r="Q20" s="47">
        <f t="shared" si="2"/>
        <v>41250</v>
      </c>
      <c r="R20" s="29">
        <f t="shared" si="3"/>
        <v>1</v>
      </c>
      <c r="S20" s="44">
        <f>+'INPUT SHEET'!S19</f>
        <v>10</v>
      </c>
      <c r="T20" s="44">
        <f>+'INPUT SHEET'!T19</f>
        <v>30</v>
      </c>
      <c r="U20" s="44">
        <f>+'INPUT SHEET'!U19</f>
        <v>2</v>
      </c>
      <c r="V20" s="44">
        <f>+'INPUT SHEET'!V19</f>
        <v>2</v>
      </c>
      <c r="W20" s="44">
        <f>+'INPUT SHEET'!W19</f>
        <v>1</v>
      </c>
      <c r="X20" s="44">
        <f>+'INPUT SHEET'!X19</f>
        <v>10</v>
      </c>
      <c r="Y20" s="44">
        <f>+'INPUT SHEET'!Y19</f>
        <v>10</v>
      </c>
      <c r="Z20" s="44">
        <f>+'INPUT SHEET'!Z19</f>
        <v>2</v>
      </c>
      <c r="AA20" s="44">
        <f>+'INPUT SHEET'!AA19</f>
        <v>10</v>
      </c>
      <c r="AB20" s="44">
        <f>+'INPUT SHEET'!AB19</f>
        <v>10</v>
      </c>
      <c r="AC20" s="44">
        <f>+'INPUT SHEET'!AC19</f>
        <v>10</v>
      </c>
      <c r="AD20" s="58">
        <f>+'INPUT SHEET'!AD19</f>
        <v>10</v>
      </c>
      <c r="AE20" s="58">
        <f>+'INPUT SHEET'!AE19</f>
        <v>10000</v>
      </c>
      <c r="AF20" s="58">
        <f>+'INPUT SHEET'!AF19</f>
        <v>1000</v>
      </c>
      <c r="AG20" s="63">
        <f t="shared" si="7"/>
        <v>0</v>
      </c>
      <c r="AH20" s="64">
        <f t="shared" si="4"/>
        <v>1</v>
      </c>
      <c r="AI20" s="65">
        <f t="shared" si="8"/>
        <v>0</v>
      </c>
    </row>
    <row r="21" spans="1:37" x14ac:dyDescent="0.25">
      <c r="A21" s="58">
        <f>+'INPUT SHEET'!A20</f>
        <v>17</v>
      </c>
      <c r="B21" s="111" t="str">
        <f>+'INPUT SHEET'!B20</f>
        <v>194H</v>
      </c>
      <c r="C21" s="74" t="str">
        <f>+'INPUT SHEET'!C20</f>
        <v>Abcd</v>
      </c>
      <c r="D21" s="58" t="str">
        <f>+'INPUT SHEET'!D20</f>
        <v>AIOPC1234D</v>
      </c>
      <c r="E21" s="44" t="str">
        <f>+'INPUT SHEET'!E20</f>
        <v>AIOP</v>
      </c>
      <c r="F21" s="44" t="str">
        <f>+'INPUT SHEET'!F20</f>
        <v>P</v>
      </c>
      <c r="G21" s="50">
        <v>1</v>
      </c>
      <c r="H21" s="50">
        <v>11</v>
      </c>
      <c r="I21" s="50">
        <v>2012</v>
      </c>
      <c r="J21" s="47">
        <f t="shared" si="5"/>
        <v>41214</v>
      </c>
      <c r="K21" s="50">
        <v>1</v>
      </c>
      <c r="L21" s="50">
        <v>11</v>
      </c>
      <c r="M21" s="50">
        <v>2012</v>
      </c>
      <c r="N21" s="47">
        <f t="shared" si="6"/>
        <v>41214</v>
      </c>
      <c r="O21" s="47">
        <f t="shared" si="0"/>
        <v>41243</v>
      </c>
      <c r="P21" s="27">
        <f t="shared" si="1"/>
        <v>7</v>
      </c>
      <c r="Q21" s="47">
        <f t="shared" si="2"/>
        <v>41250</v>
      </c>
      <c r="R21" s="29">
        <f t="shared" si="3"/>
        <v>1</v>
      </c>
      <c r="S21" s="44">
        <f>+'INPUT SHEET'!S20</f>
        <v>10</v>
      </c>
      <c r="T21" s="44">
        <f>+'INPUT SHEET'!T20</f>
        <v>30</v>
      </c>
      <c r="U21" s="44">
        <f>+'INPUT SHEET'!U20</f>
        <v>2</v>
      </c>
      <c r="V21" s="44">
        <f>+'INPUT SHEET'!V20</f>
        <v>2</v>
      </c>
      <c r="W21" s="44">
        <f>+'INPUT SHEET'!W20</f>
        <v>1</v>
      </c>
      <c r="X21" s="44">
        <f>+'INPUT SHEET'!X20</f>
        <v>10</v>
      </c>
      <c r="Y21" s="44">
        <f>+'INPUT SHEET'!Y20</f>
        <v>10</v>
      </c>
      <c r="Z21" s="44">
        <f>+'INPUT SHEET'!Z20</f>
        <v>2</v>
      </c>
      <c r="AA21" s="44">
        <f>+'INPUT SHEET'!AA20</f>
        <v>10</v>
      </c>
      <c r="AB21" s="44">
        <f>+'INPUT SHEET'!AB20</f>
        <v>10</v>
      </c>
      <c r="AC21" s="44">
        <f>+'INPUT SHEET'!AC20</f>
        <v>10</v>
      </c>
      <c r="AD21" s="58">
        <f>+'INPUT SHEET'!AD20</f>
        <v>10</v>
      </c>
      <c r="AE21" s="58">
        <f>+'INPUT SHEET'!AE20</f>
        <v>10000</v>
      </c>
      <c r="AF21" s="58">
        <f>+'INPUT SHEET'!AF20</f>
        <v>1000</v>
      </c>
      <c r="AG21" s="63">
        <f t="shared" si="7"/>
        <v>0</v>
      </c>
      <c r="AH21" s="64">
        <f t="shared" si="4"/>
        <v>1</v>
      </c>
      <c r="AI21" s="65">
        <f t="shared" si="8"/>
        <v>0</v>
      </c>
    </row>
    <row r="22" spans="1:37" x14ac:dyDescent="0.25">
      <c r="A22" s="58">
        <f>+'INPUT SHEET'!A21</f>
        <v>18</v>
      </c>
      <c r="B22" s="111" t="str">
        <f>+'INPUT SHEET'!B21</f>
        <v>194H</v>
      </c>
      <c r="C22" s="74" t="str">
        <f>+'INPUT SHEET'!C21</f>
        <v>Abcd</v>
      </c>
      <c r="D22" s="58" t="str">
        <f>+'INPUT SHEET'!D21</f>
        <v>AIOPC1234D</v>
      </c>
      <c r="E22" s="44" t="str">
        <f>+'INPUT SHEET'!E21</f>
        <v>AIOP</v>
      </c>
      <c r="F22" s="44" t="str">
        <f>+'INPUT SHEET'!F21</f>
        <v>P</v>
      </c>
      <c r="G22" s="50">
        <v>1</v>
      </c>
      <c r="H22" s="50">
        <v>11</v>
      </c>
      <c r="I22" s="50">
        <v>2012</v>
      </c>
      <c r="J22" s="47">
        <f t="shared" si="5"/>
        <v>41214</v>
      </c>
      <c r="K22" s="50">
        <v>1</v>
      </c>
      <c r="L22" s="50">
        <v>11</v>
      </c>
      <c r="M22" s="50">
        <v>2012</v>
      </c>
      <c r="N22" s="47">
        <f t="shared" si="6"/>
        <v>41214</v>
      </c>
      <c r="O22" s="47">
        <f t="shared" si="0"/>
        <v>41243</v>
      </c>
      <c r="P22" s="27">
        <f t="shared" si="1"/>
        <v>7</v>
      </c>
      <c r="Q22" s="47">
        <f t="shared" si="2"/>
        <v>41250</v>
      </c>
      <c r="R22" s="29">
        <f t="shared" si="3"/>
        <v>1</v>
      </c>
      <c r="S22" s="44">
        <f>+'INPUT SHEET'!S21</f>
        <v>10</v>
      </c>
      <c r="T22" s="44">
        <f>+'INPUT SHEET'!T21</f>
        <v>30</v>
      </c>
      <c r="U22" s="44">
        <f>+'INPUT SHEET'!U21</f>
        <v>2</v>
      </c>
      <c r="V22" s="44">
        <f>+'INPUT SHEET'!V21</f>
        <v>2</v>
      </c>
      <c r="W22" s="44">
        <f>+'INPUT SHEET'!W21</f>
        <v>1</v>
      </c>
      <c r="X22" s="44">
        <f>+'INPUT SHEET'!X21</f>
        <v>10</v>
      </c>
      <c r="Y22" s="44">
        <f>+'INPUT SHEET'!Y21</f>
        <v>10</v>
      </c>
      <c r="Z22" s="44">
        <f>+'INPUT SHEET'!Z21</f>
        <v>2</v>
      </c>
      <c r="AA22" s="44">
        <f>+'INPUT SHEET'!AA21</f>
        <v>10</v>
      </c>
      <c r="AB22" s="44">
        <f>+'INPUT SHEET'!AB21</f>
        <v>10</v>
      </c>
      <c r="AC22" s="44">
        <f>+'INPUT SHEET'!AC21</f>
        <v>10</v>
      </c>
      <c r="AD22" s="58">
        <f>+'INPUT SHEET'!AD21</f>
        <v>10</v>
      </c>
      <c r="AE22" s="58">
        <f>+'INPUT SHEET'!AE21</f>
        <v>10000</v>
      </c>
      <c r="AF22" s="58">
        <f>+'INPUT SHEET'!AF21</f>
        <v>1000</v>
      </c>
      <c r="AG22" s="63">
        <f t="shared" si="7"/>
        <v>0</v>
      </c>
      <c r="AH22" s="64">
        <f t="shared" si="4"/>
        <v>1</v>
      </c>
      <c r="AI22" s="65">
        <f t="shared" si="8"/>
        <v>0</v>
      </c>
    </row>
    <row r="23" spans="1:37" x14ac:dyDescent="0.25">
      <c r="A23" s="58">
        <f>+'INPUT SHEET'!A22</f>
        <v>19</v>
      </c>
      <c r="B23" s="111" t="str">
        <f>+'INPUT SHEET'!B22</f>
        <v>194H</v>
      </c>
      <c r="C23" s="74" t="str">
        <f>+'INPUT SHEET'!C22</f>
        <v>Abcd</v>
      </c>
      <c r="D23" s="58" t="str">
        <f>+'INPUT SHEET'!D22</f>
        <v>AIOPC1234D</v>
      </c>
      <c r="E23" s="44" t="str">
        <f>+'INPUT SHEET'!E22</f>
        <v>AIOP</v>
      </c>
      <c r="F23" s="44" t="str">
        <f>+'INPUT SHEET'!F22</f>
        <v>P</v>
      </c>
      <c r="G23" s="50">
        <v>1</v>
      </c>
      <c r="H23" s="50">
        <v>11</v>
      </c>
      <c r="I23" s="50">
        <v>2012</v>
      </c>
      <c r="J23" s="47">
        <f t="shared" si="5"/>
        <v>41214</v>
      </c>
      <c r="K23" s="50">
        <v>1</v>
      </c>
      <c r="L23" s="50">
        <v>11</v>
      </c>
      <c r="M23" s="50">
        <v>2012</v>
      </c>
      <c r="N23" s="47">
        <f t="shared" si="6"/>
        <v>41214</v>
      </c>
      <c r="O23" s="47">
        <f t="shared" si="0"/>
        <v>41243</v>
      </c>
      <c r="P23" s="27">
        <f t="shared" si="1"/>
        <v>7</v>
      </c>
      <c r="Q23" s="47">
        <f t="shared" si="2"/>
        <v>41250</v>
      </c>
      <c r="R23" s="29">
        <f t="shared" si="3"/>
        <v>1</v>
      </c>
      <c r="S23" s="44">
        <f>+'INPUT SHEET'!S22</f>
        <v>10</v>
      </c>
      <c r="T23" s="44">
        <f>+'INPUT SHEET'!T22</f>
        <v>30</v>
      </c>
      <c r="U23" s="44">
        <f>+'INPUT SHEET'!U22</f>
        <v>2</v>
      </c>
      <c r="V23" s="44">
        <f>+'INPUT SHEET'!V22</f>
        <v>2</v>
      </c>
      <c r="W23" s="44">
        <f>+'INPUT SHEET'!W22</f>
        <v>1</v>
      </c>
      <c r="X23" s="44">
        <f>+'INPUT SHEET'!X22</f>
        <v>10</v>
      </c>
      <c r="Y23" s="44">
        <f>+'INPUT SHEET'!Y22</f>
        <v>10</v>
      </c>
      <c r="Z23" s="44">
        <f>+'INPUT SHEET'!Z22</f>
        <v>2</v>
      </c>
      <c r="AA23" s="44">
        <f>+'INPUT SHEET'!AA22</f>
        <v>10</v>
      </c>
      <c r="AB23" s="44">
        <f>+'INPUT SHEET'!AB22</f>
        <v>10</v>
      </c>
      <c r="AC23" s="44">
        <f>+'INPUT SHEET'!AC22</f>
        <v>10</v>
      </c>
      <c r="AD23" s="58">
        <f>+'INPUT SHEET'!AD22</f>
        <v>10</v>
      </c>
      <c r="AE23" s="58">
        <f>+'INPUT SHEET'!AE22</f>
        <v>10000</v>
      </c>
      <c r="AF23" s="58">
        <f>+'INPUT SHEET'!AF22</f>
        <v>1000</v>
      </c>
      <c r="AG23" s="63">
        <f t="shared" si="7"/>
        <v>0</v>
      </c>
      <c r="AH23" s="64">
        <f t="shared" si="4"/>
        <v>1</v>
      </c>
      <c r="AI23" s="65">
        <f t="shared" si="8"/>
        <v>0</v>
      </c>
    </row>
    <row r="24" spans="1:37" x14ac:dyDescent="0.25">
      <c r="A24" s="58">
        <f>+'INPUT SHEET'!A23</f>
        <v>20</v>
      </c>
      <c r="B24" s="111" t="str">
        <f>+'INPUT SHEET'!B23</f>
        <v>194H</v>
      </c>
      <c r="C24" s="74" t="str">
        <f>+'INPUT SHEET'!C23</f>
        <v>Abcd</v>
      </c>
      <c r="D24" s="58" t="str">
        <f>+'INPUT SHEET'!D23</f>
        <v>AIOPC1234D</v>
      </c>
      <c r="E24" s="44" t="str">
        <f>+'INPUT SHEET'!E23</f>
        <v>AIOP</v>
      </c>
      <c r="F24" s="44" t="str">
        <f>+'INPUT SHEET'!F23</f>
        <v>P</v>
      </c>
      <c r="G24" s="50">
        <v>1</v>
      </c>
      <c r="H24" s="50">
        <v>11</v>
      </c>
      <c r="I24" s="50">
        <v>2012</v>
      </c>
      <c r="J24" s="47">
        <f t="shared" si="5"/>
        <v>41214</v>
      </c>
      <c r="K24" s="50">
        <v>1</v>
      </c>
      <c r="L24" s="50">
        <v>11</v>
      </c>
      <c r="M24" s="50">
        <v>2012</v>
      </c>
      <c r="N24" s="47">
        <f t="shared" si="6"/>
        <v>41214</v>
      </c>
      <c r="O24" s="47">
        <f t="shared" si="0"/>
        <v>41243</v>
      </c>
      <c r="P24" s="27">
        <f t="shared" si="1"/>
        <v>7</v>
      </c>
      <c r="Q24" s="47">
        <f t="shared" si="2"/>
        <v>41250</v>
      </c>
      <c r="R24" s="29">
        <f t="shared" si="3"/>
        <v>1</v>
      </c>
      <c r="S24" s="44">
        <f>+'INPUT SHEET'!S23</f>
        <v>10</v>
      </c>
      <c r="T24" s="44">
        <f>+'INPUT SHEET'!T23</f>
        <v>30</v>
      </c>
      <c r="U24" s="44">
        <f>+'INPUT SHEET'!U23</f>
        <v>2</v>
      </c>
      <c r="V24" s="44">
        <f>+'INPUT SHEET'!V23</f>
        <v>2</v>
      </c>
      <c r="W24" s="44">
        <f>+'INPUT SHEET'!W23</f>
        <v>1</v>
      </c>
      <c r="X24" s="44">
        <f>+'INPUT SHEET'!X23</f>
        <v>10</v>
      </c>
      <c r="Y24" s="44">
        <f>+'INPUT SHEET'!Y23</f>
        <v>10</v>
      </c>
      <c r="Z24" s="44">
        <f>+'INPUT SHEET'!Z23</f>
        <v>2</v>
      </c>
      <c r="AA24" s="44">
        <f>+'INPUT SHEET'!AA23</f>
        <v>10</v>
      </c>
      <c r="AB24" s="44">
        <f>+'INPUT SHEET'!AB23</f>
        <v>10</v>
      </c>
      <c r="AC24" s="44">
        <f>+'INPUT SHEET'!AC23</f>
        <v>10</v>
      </c>
      <c r="AD24" s="58">
        <f>+'INPUT SHEET'!AD23</f>
        <v>10</v>
      </c>
      <c r="AE24" s="58">
        <f>+'INPUT SHEET'!AE23</f>
        <v>10000</v>
      </c>
      <c r="AF24" s="58">
        <f>+'INPUT SHEET'!AF23</f>
        <v>1000</v>
      </c>
      <c r="AG24" s="63">
        <f t="shared" si="7"/>
        <v>0</v>
      </c>
      <c r="AH24" s="64">
        <f t="shared" si="4"/>
        <v>1</v>
      </c>
      <c r="AI24" s="65">
        <f t="shared" si="8"/>
        <v>0</v>
      </c>
    </row>
    <row r="25" spans="1:37" x14ac:dyDescent="0.25">
      <c r="A25" s="58">
        <f>+'INPUT SHEET'!A24</f>
        <v>21</v>
      </c>
      <c r="B25" s="111" t="str">
        <f>+'INPUT SHEET'!B24</f>
        <v>194H</v>
      </c>
      <c r="C25" s="74" t="str">
        <f>+'INPUT SHEET'!C24</f>
        <v>Abcd</v>
      </c>
      <c r="D25" s="58" t="str">
        <f>+'INPUT SHEET'!D24</f>
        <v>AIOPC1234D</v>
      </c>
      <c r="E25" s="44" t="str">
        <f>+'INPUT SHEET'!E24</f>
        <v>AIOP</v>
      </c>
      <c r="F25" s="44" t="str">
        <f>+'INPUT SHEET'!F24</f>
        <v>P</v>
      </c>
      <c r="G25" s="50">
        <v>1</v>
      </c>
      <c r="H25" s="50">
        <v>11</v>
      </c>
      <c r="I25" s="50">
        <v>2012</v>
      </c>
      <c r="J25" s="47">
        <f t="shared" si="5"/>
        <v>41214</v>
      </c>
      <c r="K25" s="50">
        <v>1</v>
      </c>
      <c r="L25" s="50">
        <v>11</v>
      </c>
      <c r="M25" s="50">
        <v>2012</v>
      </c>
      <c r="N25" s="47">
        <f t="shared" si="6"/>
        <v>41214</v>
      </c>
      <c r="O25" s="47">
        <f t="shared" si="0"/>
        <v>41243</v>
      </c>
      <c r="P25" s="27">
        <f t="shared" si="1"/>
        <v>7</v>
      </c>
      <c r="Q25" s="47">
        <f t="shared" si="2"/>
        <v>41250</v>
      </c>
      <c r="R25" s="29">
        <f t="shared" si="3"/>
        <v>1</v>
      </c>
      <c r="S25" s="44">
        <f>+'INPUT SHEET'!S24</f>
        <v>10</v>
      </c>
      <c r="T25" s="44">
        <f>+'INPUT SHEET'!T24</f>
        <v>30</v>
      </c>
      <c r="U25" s="44">
        <f>+'INPUT SHEET'!U24</f>
        <v>2</v>
      </c>
      <c r="V25" s="44">
        <f>+'INPUT SHEET'!V24</f>
        <v>2</v>
      </c>
      <c r="W25" s="44">
        <f>+'INPUT SHEET'!W24</f>
        <v>1</v>
      </c>
      <c r="X25" s="44">
        <f>+'INPUT SHEET'!X24</f>
        <v>10</v>
      </c>
      <c r="Y25" s="44">
        <f>+'INPUT SHEET'!Y24</f>
        <v>10</v>
      </c>
      <c r="Z25" s="44">
        <f>+'INPUT SHEET'!Z24</f>
        <v>2</v>
      </c>
      <c r="AA25" s="44">
        <f>+'INPUT SHEET'!AA24</f>
        <v>10</v>
      </c>
      <c r="AB25" s="44">
        <f>+'INPUT SHEET'!AB24</f>
        <v>10</v>
      </c>
      <c r="AC25" s="44">
        <f>+'INPUT SHEET'!AC24</f>
        <v>10</v>
      </c>
      <c r="AD25" s="58">
        <f>+'INPUT SHEET'!AD24</f>
        <v>10</v>
      </c>
      <c r="AE25" s="58">
        <f>+'INPUT SHEET'!AE24</f>
        <v>10000</v>
      </c>
      <c r="AF25" s="58">
        <f>+'INPUT SHEET'!AF24</f>
        <v>1000</v>
      </c>
      <c r="AG25" s="63">
        <f t="shared" si="7"/>
        <v>0</v>
      </c>
      <c r="AH25" s="64">
        <f t="shared" si="4"/>
        <v>1</v>
      </c>
      <c r="AI25" s="65">
        <f t="shared" si="8"/>
        <v>0</v>
      </c>
    </row>
    <row r="26" spans="1:37" x14ac:dyDescent="0.25">
      <c r="A26" s="58">
        <f>+'INPUT SHEET'!A25</f>
        <v>22</v>
      </c>
      <c r="B26" s="111" t="str">
        <f>+'INPUT SHEET'!B25</f>
        <v>194H</v>
      </c>
      <c r="C26" s="74" t="str">
        <f>+'INPUT SHEET'!C25</f>
        <v>Abcd</v>
      </c>
      <c r="D26" s="58" t="str">
        <f>+'INPUT SHEET'!D25</f>
        <v>AIOPC1234D</v>
      </c>
      <c r="E26" s="44" t="str">
        <f>+'INPUT SHEET'!E25</f>
        <v>AIOP</v>
      </c>
      <c r="F26" s="44" t="str">
        <f>+'INPUT SHEET'!F25</f>
        <v>P</v>
      </c>
      <c r="G26" s="50">
        <v>1</v>
      </c>
      <c r="H26" s="50">
        <v>11</v>
      </c>
      <c r="I26" s="50">
        <v>2012</v>
      </c>
      <c r="J26" s="47">
        <f t="shared" si="5"/>
        <v>41214</v>
      </c>
      <c r="K26" s="50">
        <v>1</v>
      </c>
      <c r="L26" s="50">
        <v>11</v>
      </c>
      <c r="M26" s="50">
        <v>2012</v>
      </c>
      <c r="N26" s="47">
        <f t="shared" si="6"/>
        <v>41214</v>
      </c>
      <c r="O26" s="47">
        <f t="shared" si="0"/>
        <v>41243</v>
      </c>
      <c r="P26" s="27">
        <f t="shared" si="1"/>
        <v>7</v>
      </c>
      <c r="Q26" s="47">
        <f t="shared" si="2"/>
        <v>41250</v>
      </c>
      <c r="R26" s="29">
        <f t="shared" si="3"/>
        <v>1</v>
      </c>
      <c r="S26" s="44">
        <f>+'INPUT SHEET'!S25</f>
        <v>10</v>
      </c>
      <c r="T26" s="44">
        <f>+'INPUT SHEET'!T25</f>
        <v>30</v>
      </c>
      <c r="U26" s="44">
        <f>+'INPUT SHEET'!U25</f>
        <v>2</v>
      </c>
      <c r="V26" s="44">
        <f>+'INPUT SHEET'!V25</f>
        <v>2</v>
      </c>
      <c r="W26" s="44">
        <f>+'INPUT SHEET'!W25</f>
        <v>1</v>
      </c>
      <c r="X26" s="44">
        <f>+'INPUT SHEET'!X25</f>
        <v>10</v>
      </c>
      <c r="Y26" s="44">
        <f>+'INPUT SHEET'!Y25</f>
        <v>10</v>
      </c>
      <c r="Z26" s="44">
        <f>+'INPUT SHEET'!Z25</f>
        <v>2</v>
      </c>
      <c r="AA26" s="44">
        <f>+'INPUT SHEET'!AA25</f>
        <v>10</v>
      </c>
      <c r="AB26" s="44">
        <f>+'INPUT SHEET'!AB25</f>
        <v>10</v>
      </c>
      <c r="AC26" s="44">
        <f>+'INPUT SHEET'!AC25</f>
        <v>10</v>
      </c>
      <c r="AD26" s="58">
        <f>+'INPUT SHEET'!AD25</f>
        <v>10</v>
      </c>
      <c r="AE26" s="58">
        <f>+'INPUT SHEET'!AE25</f>
        <v>0</v>
      </c>
      <c r="AF26" s="58">
        <f>+'INPUT SHEET'!AF25</f>
        <v>0</v>
      </c>
      <c r="AG26" s="63">
        <f t="shared" si="7"/>
        <v>0</v>
      </c>
      <c r="AH26" s="64">
        <f t="shared" si="4"/>
        <v>1</v>
      </c>
      <c r="AI26" s="65">
        <f t="shared" si="8"/>
        <v>0</v>
      </c>
    </row>
    <row r="27" spans="1:37" x14ac:dyDescent="0.25">
      <c r="A27" s="58">
        <f>+'INPUT SHEET'!A26</f>
        <v>23</v>
      </c>
      <c r="B27" s="111" t="str">
        <f>+'INPUT SHEET'!B26</f>
        <v>194H</v>
      </c>
      <c r="C27" s="74" t="str">
        <f>+'INPUT SHEET'!C26</f>
        <v>Abcd</v>
      </c>
      <c r="D27" s="58" t="str">
        <f>+'INPUT SHEET'!D26</f>
        <v>AIOPC1234D</v>
      </c>
      <c r="E27" s="44" t="str">
        <f>+'INPUT SHEET'!E26</f>
        <v>AIOP</v>
      </c>
      <c r="F27" s="44" t="str">
        <f>+'INPUT SHEET'!F26</f>
        <v>P</v>
      </c>
      <c r="G27" s="50">
        <v>1</v>
      </c>
      <c r="H27" s="50">
        <v>11</v>
      </c>
      <c r="I27" s="50">
        <v>2012</v>
      </c>
      <c r="J27" s="47">
        <f t="shared" si="5"/>
        <v>41214</v>
      </c>
      <c r="K27" s="50">
        <v>1</v>
      </c>
      <c r="L27" s="50">
        <v>11</v>
      </c>
      <c r="M27" s="50">
        <v>2012</v>
      </c>
      <c r="N27" s="47">
        <f t="shared" si="6"/>
        <v>41214</v>
      </c>
      <c r="O27" s="47">
        <f t="shared" si="0"/>
        <v>41243</v>
      </c>
      <c r="P27" s="27">
        <f t="shared" si="1"/>
        <v>7</v>
      </c>
      <c r="Q27" s="47">
        <f t="shared" si="2"/>
        <v>41250</v>
      </c>
      <c r="R27" s="29">
        <f t="shared" si="3"/>
        <v>1</v>
      </c>
      <c r="S27" s="44">
        <f>+'INPUT SHEET'!S26</f>
        <v>10</v>
      </c>
      <c r="T27" s="44">
        <f>+'INPUT SHEET'!T26</f>
        <v>30</v>
      </c>
      <c r="U27" s="44">
        <f>+'INPUT SHEET'!U26</f>
        <v>2</v>
      </c>
      <c r="V27" s="44">
        <f>+'INPUT SHEET'!V26</f>
        <v>2</v>
      </c>
      <c r="W27" s="44">
        <f>+'INPUT SHEET'!W26</f>
        <v>1</v>
      </c>
      <c r="X27" s="44">
        <f>+'INPUT SHEET'!X26</f>
        <v>10</v>
      </c>
      <c r="Y27" s="44">
        <f>+'INPUT SHEET'!Y26</f>
        <v>10</v>
      </c>
      <c r="Z27" s="44">
        <f>+'INPUT SHEET'!Z26</f>
        <v>2</v>
      </c>
      <c r="AA27" s="44">
        <f>+'INPUT SHEET'!AA26</f>
        <v>10</v>
      </c>
      <c r="AB27" s="44">
        <f>+'INPUT SHEET'!AB26</f>
        <v>10</v>
      </c>
      <c r="AC27" s="44">
        <f>+'INPUT SHEET'!AC26</f>
        <v>10</v>
      </c>
      <c r="AD27" s="58">
        <f>+'INPUT SHEET'!AD26</f>
        <v>10</v>
      </c>
      <c r="AE27" s="58">
        <f>+'INPUT SHEET'!AE26</f>
        <v>10000</v>
      </c>
      <c r="AF27" s="58">
        <f>+'INPUT SHEET'!AF26</f>
        <v>1000</v>
      </c>
      <c r="AG27" s="63">
        <f t="shared" si="7"/>
        <v>0</v>
      </c>
      <c r="AH27" s="64">
        <f t="shared" si="4"/>
        <v>1</v>
      </c>
      <c r="AI27" s="65">
        <f t="shared" si="8"/>
        <v>0</v>
      </c>
    </row>
    <row r="28" spans="1:37" x14ac:dyDescent="0.25">
      <c r="A28" s="58">
        <f>+'INPUT SHEET'!A27</f>
        <v>24</v>
      </c>
      <c r="B28" s="111" t="str">
        <f>+'INPUT SHEET'!B27</f>
        <v>194H</v>
      </c>
      <c r="C28" s="74" t="str">
        <f>+'INPUT SHEET'!C27</f>
        <v>Abcd</v>
      </c>
      <c r="D28" s="58" t="str">
        <f>+'INPUT SHEET'!D27</f>
        <v>AIOPC1234D</v>
      </c>
      <c r="E28" s="44" t="str">
        <f>+'INPUT SHEET'!E27</f>
        <v>AIOP</v>
      </c>
      <c r="F28" s="44" t="str">
        <f>+'INPUT SHEET'!F27</f>
        <v>P</v>
      </c>
      <c r="G28" s="50">
        <v>1</v>
      </c>
      <c r="H28" s="50">
        <v>11</v>
      </c>
      <c r="I28" s="50">
        <v>2012</v>
      </c>
      <c r="J28" s="47">
        <f t="shared" si="5"/>
        <v>41214</v>
      </c>
      <c r="K28" s="50">
        <v>1</v>
      </c>
      <c r="L28" s="50">
        <v>11</v>
      </c>
      <c r="M28" s="50">
        <v>2012</v>
      </c>
      <c r="N28" s="47">
        <f t="shared" si="6"/>
        <v>41214</v>
      </c>
      <c r="O28" s="47">
        <f t="shared" si="0"/>
        <v>41243</v>
      </c>
      <c r="P28" s="27">
        <f t="shared" si="1"/>
        <v>7</v>
      </c>
      <c r="Q28" s="47">
        <f t="shared" si="2"/>
        <v>41250</v>
      </c>
      <c r="R28" s="29">
        <f t="shared" si="3"/>
        <v>1</v>
      </c>
      <c r="S28" s="44">
        <f>+'INPUT SHEET'!S27</f>
        <v>10</v>
      </c>
      <c r="T28" s="44">
        <f>+'INPUT SHEET'!T27</f>
        <v>30</v>
      </c>
      <c r="U28" s="44">
        <f>+'INPUT SHEET'!U27</f>
        <v>2</v>
      </c>
      <c r="V28" s="44">
        <f>+'INPUT SHEET'!V27</f>
        <v>2</v>
      </c>
      <c r="W28" s="44">
        <f>+'INPUT SHEET'!W27</f>
        <v>1</v>
      </c>
      <c r="X28" s="44">
        <f>+'INPUT SHEET'!X27</f>
        <v>10</v>
      </c>
      <c r="Y28" s="44">
        <f>+'INPUT SHEET'!Y27</f>
        <v>10</v>
      </c>
      <c r="Z28" s="44">
        <f>+'INPUT SHEET'!Z27</f>
        <v>2</v>
      </c>
      <c r="AA28" s="44">
        <f>+'INPUT SHEET'!AA27</f>
        <v>10</v>
      </c>
      <c r="AB28" s="44">
        <f>+'INPUT SHEET'!AB27</f>
        <v>10</v>
      </c>
      <c r="AC28" s="44">
        <f>+'INPUT SHEET'!AC27</f>
        <v>10</v>
      </c>
      <c r="AD28" s="58">
        <f>+'INPUT SHEET'!AD27</f>
        <v>10</v>
      </c>
      <c r="AE28" s="58">
        <f>+'INPUT SHEET'!AE27</f>
        <v>10000</v>
      </c>
      <c r="AF28" s="58">
        <f>+'INPUT SHEET'!AF27</f>
        <v>1000</v>
      </c>
      <c r="AG28" s="63">
        <f t="shared" si="7"/>
        <v>0</v>
      </c>
      <c r="AH28" s="64">
        <f t="shared" si="4"/>
        <v>1</v>
      </c>
      <c r="AI28" s="65">
        <f t="shared" si="8"/>
        <v>0</v>
      </c>
    </row>
    <row r="29" spans="1:37" x14ac:dyDescent="0.25">
      <c r="A29" s="58">
        <f>+'INPUT SHEET'!A28</f>
        <v>25</v>
      </c>
      <c r="B29" s="111" t="str">
        <f>+'INPUT SHEET'!B28</f>
        <v>194H</v>
      </c>
      <c r="C29" s="74" t="str">
        <f>+'INPUT SHEET'!C28</f>
        <v>Abcd</v>
      </c>
      <c r="D29" s="58" t="str">
        <f>+'INPUT SHEET'!D28</f>
        <v>AIOPC1234D</v>
      </c>
      <c r="E29" s="44" t="str">
        <f>+'INPUT SHEET'!E28</f>
        <v>AIOP</v>
      </c>
      <c r="F29" s="44" t="str">
        <f>+'INPUT SHEET'!F28</f>
        <v>P</v>
      </c>
      <c r="G29" s="50">
        <v>1</v>
      </c>
      <c r="H29" s="50">
        <v>11</v>
      </c>
      <c r="I29" s="50">
        <v>2012</v>
      </c>
      <c r="J29" s="47">
        <f t="shared" si="5"/>
        <v>41214</v>
      </c>
      <c r="K29" s="50">
        <v>1</v>
      </c>
      <c r="L29" s="50">
        <v>11</v>
      </c>
      <c r="M29" s="50">
        <v>2012</v>
      </c>
      <c r="N29" s="47">
        <f t="shared" si="6"/>
        <v>41214</v>
      </c>
      <c r="O29" s="47">
        <f t="shared" si="0"/>
        <v>41243</v>
      </c>
      <c r="P29" s="27">
        <f t="shared" si="1"/>
        <v>7</v>
      </c>
      <c r="Q29" s="47">
        <f t="shared" si="2"/>
        <v>41250</v>
      </c>
      <c r="R29" s="29">
        <f t="shared" si="3"/>
        <v>1</v>
      </c>
      <c r="S29" s="44">
        <f>+'INPUT SHEET'!S28</f>
        <v>10</v>
      </c>
      <c r="T29" s="44">
        <f>+'INPUT SHEET'!T28</f>
        <v>30</v>
      </c>
      <c r="U29" s="44">
        <f>+'INPUT SHEET'!U28</f>
        <v>2</v>
      </c>
      <c r="V29" s="44">
        <f>+'INPUT SHEET'!V28</f>
        <v>2</v>
      </c>
      <c r="W29" s="44">
        <f>+'INPUT SHEET'!W28</f>
        <v>1</v>
      </c>
      <c r="X29" s="44">
        <f>+'INPUT SHEET'!X28</f>
        <v>10</v>
      </c>
      <c r="Y29" s="44">
        <f>+'INPUT SHEET'!Y28</f>
        <v>10</v>
      </c>
      <c r="Z29" s="44">
        <f>+'INPUT SHEET'!Z28</f>
        <v>2</v>
      </c>
      <c r="AA29" s="44">
        <f>+'INPUT SHEET'!AA28</f>
        <v>10</v>
      </c>
      <c r="AB29" s="44">
        <f>+'INPUT SHEET'!AB28</f>
        <v>10</v>
      </c>
      <c r="AC29" s="44">
        <f>+'INPUT SHEET'!AC28</f>
        <v>10</v>
      </c>
      <c r="AD29" s="58">
        <f>+'INPUT SHEET'!AD28</f>
        <v>10</v>
      </c>
      <c r="AE29" s="58">
        <f>+'INPUT SHEET'!AE28</f>
        <v>10000</v>
      </c>
      <c r="AF29" s="58">
        <f>+'INPUT SHEET'!AF28</f>
        <v>1000</v>
      </c>
      <c r="AG29" s="63">
        <f t="shared" si="7"/>
        <v>0</v>
      </c>
      <c r="AH29" s="64">
        <f t="shared" si="4"/>
        <v>1</v>
      </c>
      <c r="AI29" s="65">
        <f t="shared" si="8"/>
        <v>0</v>
      </c>
    </row>
    <row r="30" spans="1:37" x14ac:dyDescent="0.25">
      <c r="A30" s="58">
        <f>+'INPUT SHEET'!A29</f>
        <v>26</v>
      </c>
      <c r="B30" s="111" t="str">
        <f>+'INPUT SHEET'!B29</f>
        <v>194H</v>
      </c>
      <c r="C30" s="74" t="str">
        <f>+'INPUT SHEET'!C29</f>
        <v>Abcd</v>
      </c>
      <c r="D30" s="58" t="str">
        <f>+'INPUT SHEET'!D29</f>
        <v>AIOPC1234D</v>
      </c>
      <c r="E30" s="44" t="str">
        <f>+'INPUT SHEET'!E29</f>
        <v>AIOP</v>
      </c>
      <c r="F30" s="44" t="str">
        <f>+'INPUT SHEET'!F29</f>
        <v>P</v>
      </c>
      <c r="G30" s="50">
        <v>1</v>
      </c>
      <c r="H30" s="50">
        <v>11</v>
      </c>
      <c r="I30" s="50">
        <v>2012</v>
      </c>
      <c r="J30" s="47">
        <f t="shared" si="5"/>
        <v>41214</v>
      </c>
      <c r="K30" s="50">
        <v>1</v>
      </c>
      <c r="L30" s="50">
        <v>11</v>
      </c>
      <c r="M30" s="50">
        <v>2012</v>
      </c>
      <c r="N30" s="47">
        <f t="shared" si="6"/>
        <v>41214</v>
      </c>
      <c r="O30" s="47">
        <f t="shared" si="0"/>
        <v>41243</v>
      </c>
      <c r="P30" s="27">
        <f t="shared" si="1"/>
        <v>7</v>
      </c>
      <c r="Q30" s="47">
        <f t="shared" si="2"/>
        <v>41250</v>
      </c>
      <c r="R30" s="29">
        <f t="shared" si="3"/>
        <v>1</v>
      </c>
      <c r="S30" s="44">
        <f>+'INPUT SHEET'!S29</f>
        <v>10</v>
      </c>
      <c r="T30" s="44">
        <f>+'INPUT SHEET'!T29</f>
        <v>30</v>
      </c>
      <c r="U30" s="44">
        <f>+'INPUT SHEET'!U29</f>
        <v>2</v>
      </c>
      <c r="V30" s="44">
        <f>+'INPUT SHEET'!V29</f>
        <v>2</v>
      </c>
      <c r="W30" s="44">
        <f>+'INPUT SHEET'!W29</f>
        <v>1</v>
      </c>
      <c r="X30" s="44">
        <f>+'INPUT SHEET'!X29</f>
        <v>10</v>
      </c>
      <c r="Y30" s="44">
        <f>+'INPUT SHEET'!Y29</f>
        <v>10</v>
      </c>
      <c r="Z30" s="44">
        <f>+'INPUT SHEET'!Z29</f>
        <v>2</v>
      </c>
      <c r="AA30" s="44">
        <f>+'INPUT SHEET'!AA29</f>
        <v>10</v>
      </c>
      <c r="AB30" s="44">
        <f>+'INPUT SHEET'!AB29</f>
        <v>10</v>
      </c>
      <c r="AC30" s="44">
        <f>+'INPUT SHEET'!AC29</f>
        <v>10</v>
      </c>
      <c r="AD30" s="58">
        <f>+'INPUT SHEET'!AD29</f>
        <v>10</v>
      </c>
      <c r="AE30" s="58">
        <f>+'INPUT SHEET'!AE29</f>
        <v>10000</v>
      </c>
      <c r="AF30" s="58">
        <f>+'INPUT SHEET'!AF29</f>
        <v>1000</v>
      </c>
      <c r="AG30" s="63">
        <f t="shared" si="7"/>
        <v>0</v>
      </c>
      <c r="AH30" s="64">
        <f t="shared" si="4"/>
        <v>1</v>
      </c>
      <c r="AI30" s="65">
        <f t="shared" si="8"/>
        <v>0</v>
      </c>
    </row>
    <row r="31" spans="1:37" x14ac:dyDescent="0.25">
      <c r="A31" s="58">
        <f>+'INPUT SHEET'!A30</f>
        <v>27</v>
      </c>
      <c r="B31" s="111" t="str">
        <f>+'INPUT SHEET'!B30</f>
        <v>194H</v>
      </c>
      <c r="C31" s="74" t="str">
        <f>+'INPUT SHEET'!C30</f>
        <v>Abcd</v>
      </c>
      <c r="D31" s="58" t="str">
        <f>+'INPUT SHEET'!D30</f>
        <v>AIOPC1234D</v>
      </c>
      <c r="E31" s="44" t="str">
        <f>+'INPUT SHEET'!E30</f>
        <v>AIOP</v>
      </c>
      <c r="F31" s="44" t="str">
        <f>+'INPUT SHEET'!F30</f>
        <v>P</v>
      </c>
      <c r="G31" s="50">
        <v>1</v>
      </c>
      <c r="H31" s="50">
        <v>11</v>
      </c>
      <c r="I31" s="50">
        <v>2012</v>
      </c>
      <c r="J31" s="47">
        <f t="shared" si="5"/>
        <v>41214</v>
      </c>
      <c r="K31" s="50">
        <v>1</v>
      </c>
      <c r="L31" s="50">
        <v>11</v>
      </c>
      <c r="M31" s="50">
        <v>2012</v>
      </c>
      <c r="N31" s="47">
        <f t="shared" si="6"/>
        <v>41214</v>
      </c>
      <c r="O31" s="47">
        <f t="shared" si="0"/>
        <v>41243</v>
      </c>
      <c r="P31" s="27">
        <f t="shared" si="1"/>
        <v>7</v>
      </c>
      <c r="Q31" s="47">
        <f t="shared" si="2"/>
        <v>41250</v>
      </c>
      <c r="R31" s="29">
        <f t="shared" si="3"/>
        <v>1</v>
      </c>
      <c r="S31" s="44">
        <f>+'INPUT SHEET'!S30</f>
        <v>10</v>
      </c>
      <c r="T31" s="44">
        <f>+'INPUT SHEET'!T30</f>
        <v>30</v>
      </c>
      <c r="U31" s="44">
        <f>+'INPUT SHEET'!U30</f>
        <v>2</v>
      </c>
      <c r="V31" s="44">
        <f>+'INPUT SHEET'!V30</f>
        <v>2</v>
      </c>
      <c r="W31" s="44">
        <f>+'INPUT SHEET'!W30</f>
        <v>1</v>
      </c>
      <c r="X31" s="44">
        <f>+'INPUT SHEET'!X30</f>
        <v>10</v>
      </c>
      <c r="Y31" s="44">
        <f>+'INPUT SHEET'!Y30</f>
        <v>10</v>
      </c>
      <c r="Z31" s="44">
        <f>+'INPUT SHEET'!Z30</f>
        <v>2</v>
      </c>
      <c r="AA31" s="44">
        <f>+'INPUT SHEET'!AA30</f>
        <v>10</v>
      </c>
      <c r="AB31" s="44">
        <f>+'INPUT SHEET'!AB30</f>
        <v>10</v>
      </c>
      <c r="AC31" s="44">
        <f>+'INPUT SHEET'!AC30</f>
        <v>10</v>
      </c>
      <c r="AD31" s="58">
        <f>+'INPUT SHEET'!AD30</f>
        <v>10</v>
      </c>
      <c r="AE31" s="58">
        <f>+'INPUT SHEET'!AE30</f>
        <v>10000</v>
      </c>
      <c r="AF31" s="58">
        <f>+'INPUT SHEET'!AF30</f>
        <v>1000</v>
      </c>
      <c r="AG31" s="63">
        <f t="shared" si="7"/>
        <v>0</v>
      </c>
      <c r="AH31" s="64">
        <f t="shared" si="4"/>
        <v>1</v>
      </c>
      <c r="AI31" s="65">
        <f t="shared" si="8"/>
        <v>0</v>
      </c>
    </row>
    <row r="32" spans="1:37" x14ac:dyDescent="0.25">
      <c r="A32" s="58">
        <f>+'INPUT SHEET'!A31</f>
        <v>28</v>
      </c>
      <c r="B32" s="111" t="str">
        <f>+'INPUT SHEET'!B31</f>
        <v>194H</v>
      </c>
      <c r="C32" s="74" t="str">
        <f>+'INPUT SHEET'!C31</f>
        <v>Abcd</v>
      </c>
      <c r="D32" s="58" t="str">
        <f>+'INPUT SHEET'!D31</f>
        <v>AIOPC1234D</v>
      </c>
      <c r="E32" s="44" t="str">
        <f>+'INPUT SHEET'!E31</f>
        <v>AIOP</v>
      </c>
      <c r="F32" s="44" t="str">
        <f>+'INPUT SHEET'!F31</f>
        <v>P</v>
      </c>
      <c r="G32" s="50">
        <v>1</v>
      </c>
      <c r="H32" s="50">
        <v>11</v>
      </c>
      <c r="I32" s="50">
        <v>2012</v>
      </c>
      <c r="J32" s="47">
        <f t="shared" si="5"/>
        <v>41214</v>
      </c>
      <c r="K32" s="50">
        <v>1</v>
      </c>
      <c r="L32" s="50">
        <v>11</v>
      </c>
      <c r="M32" s="50">
        <v>2012</v>
      </c>
      <c r="N32" s="47">
        <f t="shared" si="6"/>
        <v>41214</v>
      </c>
      <c r="O32" s="47">
        <f t="shared" si="0"/>
        <v>41243</v>
      </c>
      <c r="P32" s="27">
        <f t="shared" si="1"/>
        <v>7</v>
      </c>
      <c r="Q32" s="47">
        <f t="shared" si="2"/>
        <v>41250</v>
      </c>
      <c r="R32" s="29">
        <f t="shared" si="3"/>
        <v>1</v>
      </c>
      <c r="S32" s="44">
        <f>+'INPUT SHEET'!S31</f>
        <v>10</v>
      </c>
      <c r="T32" s="44">
        <f>+'INPUT SHEET'!T31</f>
        <v>30</v>
      </c>
      <c r="U32" s="44">
        <f>+'INPUT SHEET'!U31</f>
        <v>2</v>
      </c>
      <c r="V32" s="44">
        <f>+'INPUT SHEET'!V31</f>
        <v>2</v>
      </c>
      <c r="W32" s="44">
        <f>+'INPUT SHEET'!W31</f>
        <v>1</v>
      </c>
      <c r="X32" s="44">
        <f>+'INPUT SHEET'!X31</f>
        <v>10</v>
      </c>
      <c r="Y32" s="44">
        <f>+'INPUT SHEET'!Y31</f>
        <v>10</v>
      </c>
      <c r="Z32" s="44">
        <f>+'INPUT SHEET'!Z31</f>
        <v>2</v>
      </c>
      <c r="AA32" s="44">
        <f>+'INPUT SHEET'!AA31</f>
        <v>10</v>
      </c>
      <c r="AB32" s="44">
        <f>+'INPUT SHEET'!AB31</f>
        <v>10</v>
      </c>
      <c r="AC32" s="44">
        <f>+'INPUT SHEET'!AC31</f>
        <v>10</v>
      </c>
      <c r="AD32" s="58">
        <f>+'INPUT SHEET'!AD31</f>
        <v>10</v>
      </c>
      <c r="AE32" s="58">
        <f>+'INPUT SHEET'!AE31</f>
        <v>10000</v>
      </c>
      <c r="AF32" s="58">
        <f>+'INPUT SHEET'!AF31</f>
        <v>1000</v>
      </c>
      <c r="AG32" s="63">
        <f t="shared" si="7"/>
        <v>0</v>
      </c>
      <c r="AH32" s="64">
        <f t="shared" si="4"/>
        <v>1</v>
      </c>
      <c r="AI32" s="65">
        <f t="shared" si="8"/>
        <v>0</v>
      </c>
    </row>
    <row r="33" spans="1:35" x14ac:dyDescent="0.25">
      <c r="A33" s="58">
        <f>+'INPUT SHEET'!A32</f>
        <v>29</v>
      </c>
      <c r="B33" s="111" t="str">
        <f>+'INPUT SHEET'!B32</f>
        <v>194H</v>
      </c>
      <c r="C33" s="74" t="str">
        <f>+'INPUT SHEET'!C32</f>
        <v>Abcd</v>
      </c>
      <c r="D33" s="58" t="str">
        <f>+'INPUT SHEET'!D32</f>
        <v>AIOPC1234D</v>
      </c>
      <c r="E33" s="44" t="str">
        <f>+'INPUT SHEET'!E32</f>
        <v>AIOP</v>
      </c>
      <c r="F33" s="44" t="str">
        <f>+'INPUT SHEET'!F32</f>
        <v>P</v>
      </c>
      <c r="G33" s="50">
        <v>1</v>
      </c>
      <c r="H33" s="50">
        <v>11</v>
      </c>
      <c r="I33" s="50">
        <v>2012</v>
      </c>
      <c r="J33" s="47">
        <f t="shared" si="5"/>
        <v>41214</v>
      </c>
      <c r="K33" s="50">
        <v>1</v>
      </c>
      <c r="L33" s="50">
        <v>11</v>
      </c>
      <c r="M33" s="50">
        <v>2012</v>
      </c>
      <c r="N33" s="47">
        <f t="shared" si="6"/>
        <v>41214</v>
      </c>
      <c r="O33" s="47">
        <f t="shared" si="0"/>
        <v>41243</v>
      </c>
      <c r="P33" s="27">
        <f t="shared" si="1"/>
        <v>7</v>
      </c>
      <c r="Q33" s="47">
        <f t="shared" si="2"/>
        <v>41250</v>
      </c>
      <c r="R33" s="29">
        <f t="shared" si="3"/>
        <v>1</v>
      </c>
      <c r="S33" s="44">
        <f>+'INPUT SHEET'!S32</f>
        <v>10</v>
      </c>
      <c r="T33" s="44">
        <f>+'INPUT SHEET'!T32</f>
        <v>30</v>
      </c>
      <c r="U33" s="44">
        <f>+'INPUT SHEET'!U32</f>
        <v>2</v>
      </c>
      <c r="V33" s="44">
        <f>+'INPUT SHEET'!V32</f>
        <v>2</v>
      </c>
      <c r="W33" s="44">
        <f>+'INPUT SHEET'!W32</f>
        <v>1</v>
      </c>
      <c r="X33" s="44">
        <f>+'INPUT SHEET'!X32</f>
        <v>10</v>
      </c>
      <c r="Y33" s="44">
        <f>+'INPUT SHEET'!Y32</f>
        <v>10</v>
      </c>
      <c r="Z33" s="44">
        <f>+'INPUT SHEET'!Z32</f>
        <v>2</v>
      </c>
      <c r="AA33" s="44">
        <f>+'INPUT SHEET'!AA32</f>
        <v>10</v>
      </c>
      <c r="AB33" s="44">
        <f>+'INPUT SHEET'!AB32</f>
        <v>10</v>
      </c>
      <c r="AC33" s="44">
        <f>+'INPUT SHEET'!AC32</f>
        <v>10</v>
      </c>
      <c r="AD33" s="58">
        <f>+'INPUT SHEET'!AD32</f>
        <v>10</v>
      </c>
      <c r="AE33" s="58">
        <f>+'INPUT SHEET'!AE32</f>
        <v>10000</v>
      </c>
      <c r="AF33" s="58">
        <f>+'INPUT SHEET'!AF32</f>
        <v>1000</v>
      </c>
      <c r="AG33" s="63">
        <f t="shared" si="7"/>
        <v>0</v>
      </c>
      <c r="AH33" s="64">
        <f t="shared" si="4"/>
        <v>1</v>
      </c>
      <c r="AI33" s="65">
        <f t="shared" si="8"/>
        <v>0</v>
      </c>
    </row>
    <row r="34" spans="1:35" x14ac:dyDescent="0.25">
      <c r="A34" s="58">
        <f>+'INPUT SHEET'!A33</f>
        <v>30</v>
      </c>
      <c r="B34" s="111" t="str">
        <f>+'INPUT SHEET'!B33</f>
        <v>194H</v>
      </c>
      <c r="C34" s="74" t="str">
        <f>+'INPUT SHEET'!C33</f>
        <v>Abcd</v>
      </c>
      <c r="D34" s="58" t="str">
        <f>+'INPUT SHEET'!D33</f>
        <v>AIOPC1234D</v>
      </c>
      <c r="E34" s="44" t="str">
        <f>+'INPUT SHEET'!E33</f>
        <v>AIOP</v>
      </c>
      <c r="F34" s="44" t="str">
        <f>+'INPUT SHEET'!F33</f>
        <v>P</v>
      </c>
      <c r="G34" s="50">
        <v>1</v>
      </c>
      <c r="H34" s="50">
        <v>11</v>
      </c>
      <c r="I34" s="50">
        <v>2012</v>
      </c>
      <c r="J34" s="47">
        <f t="shared" si="5"/>
        <v>41214</v>
      </c>
      <c r="K34" s="50">
        <v>1</v>
      </c>
      <c r="L34" s="50">
        <v>11</v>
      </c>
      <c r="M34" s="50">
        <v>2012</v>
      </c>
      <c r="N34" s="47">
        <f t="shared" si="6"/>
        <v>41214</v>
      </c>
      <c r="O34" s="47">
        <f t="shared" si="0"/>
        <v>41243</v>
      </c>
      <c r="P34" s="27">
        <f t="shared" si="1"/>
        <v>7</v>
      </c>
      <c r="Q34" s="47">
        <f t="shared" si="2"/>
        <v>41250</v>
      </c>
      <c r="R34" s="29">
        <f t="shared" si="3"/>
        <v>1</v>
      </c>
      <c r="S34" s="44">
        <f>+'INPUT SHEET'!S33</f>
        <v>10</v>
      </c>
      <c r="T34" s="44">
        <f>+'INPUT SHEET'!T33</f>
        <v>30</v>
      </c>
      <c r="U34" s="44">
        <f>+'INPUT SHEET'!U33</f>
        <v>2</v>
      </c>
      <c r="V34" s="44">
        <f>+'INPUT SHEET'!V33</f>
        <v>2</v>
      </c>
      <c r="W34" s="44">
        <f>+'INPUT SHEET'!W33</f>
        <v>1</v>
      </c>
      <c r="X34" s="44">
        <f>+'INPUT SHEET'!X33</f>
        <v>10</v>
      </c>
      <c r="Y34" s="44">
        <f>+'INPUT SHEET'!Y33</f>
        <v>10</v>
      </c>
      <c r="Z34" s="44">
        <f>+'INPUT SHEET'!Z33</f>
        <v>2</v>
      </c>
      <c r="AA34" s="44">
        <f>+'INPUT SHEET'!AA33</f>
        <v>10</v>
      </c>
      <c r="AB34" s="44">
        <f>+'INPUT SHEET'!AB33</f>
        <v>10</v>
      </c>
      <c r="AC34" s="44">
        <f>+'INPUT SHEET'!AC33</f>
        <v>10</v>
      </c>
      <c r="AD34" s="58">
        <f>+'INPUT SHEET'!AD33</f>
        <v>10</v>
      </c>
      <c r="AE34" s="58">
        <f>+'INPUT SHEET'!AE33</f>
        <v>10000</v>
      </c>
      <c r="AF34" s="58">
        <f>+'INPUT SHEET'!AF33</f>
        <v>1000</v>
      </c>
      <c r="AG34" s="63">
        <f t="shared" si="7"/>
        <v>0</v>
      </c>
      <c r="AH34" s="64">
        <f t="shared" si="4"/>
        <v>1</v>
      </c>
      <c r="AI34" s="65">
        <f t="shared" si="8"/>
        <v>0</v>
      </c>
    </row>
    <row r="35" spans="1:35" x14ac:dyDescent="0.25">
      <c r="A35" s="58">
        <f>+'INPUT SHEET'!A34</f>
        <v>31</v>
      </c>
      <c r="B35" s="111" t="str">
        <f>+'INPUT SHEET'!B34</f>
        <v>194H</v>
      </c>
      <c r="C35" s="74" t="str">
        <f>+'INPUT SHEET'!C34</f>
        <v>Abcd</v>
      </c>
      <c r="D35" s="58" t="str">
        <f>+'INPUT SHEET'!D34</f>
        <v>AIOPC1234D</v>
      </c>
      <c r="E35" s="44" t="str">
        <f>+'INPUT SHEET'!E34</f>
        <v>AIOP</v>
      </c>
      <c r="F35" s="44" t="str">
        <f>+'INPUT SHEET'!F34</f>
        <v>P</v>
      </c>
      <c r="G35" s="50">
        <v>1</v>
      </c>
      <c r="H35" s="50">
        <v>11</v>
      </c>
      <c r="I35" s="50">
        <v>2012</v>
      </c>
      <c r="J35" s="47">
        <f t="shared" si="5"/>
        <v>41214</v>
      </c>
      <c r="K35" s="50">
        <v>1</v>
      </c>
      <c r="L35" s="50">
        <v>11</v>
      </c>
      <c r="M35" s="50">
        <v>2012</v>
      </c>
      <c r="N35" s="47">
        <f t="shared" si="6"/>
        <v>41214</v>
      </c>
      <c r="O35" s="47">
        <f t="shared" si="0"/>
        <v>41243</v>
      </c>
      <c r="P35" s="27">
        <f t="shared" si="1"/>
        <v>7</v>
      </c>
      <c r="Q35" s="47">
        <f t="shared" si="2"/>
        <v>41250</v>
      </c>
      <c r="R35" s="29">
        <f t="shared" si="3"/>
        <v>1</v>
      </c>
      <c r="S35" s="44">
        <f>+'INPUT SHEET'!S34</f>
        <v>10</v>
      </c>
      <c r="T35" s="44">
        <f>+'INPUT SHEET'!T34</f>
        <v>30</v>
      </c>
      <c r="U35" s="44">
        <f>+'INPUT SHEET'!U34</f>
        <v>2</v>
      </c>
      <c r="V35" s="44">
        <f>+'INPUT SHEET'!V34</f>
        <v>2</v>
      </c>
      <c r="W35" s="44">
        <f>+'INPUT SHEET'!W34</f>
        <v>1</v>
      </c>
      <c r="X35" s="44">
        <f>+'INPUT SHEET'!X34</f>
        <v>10</v>
      </c>
      <c r="Y35" s="44">
        <f>+'INPUT SHEET'!Y34</f>
        <v>10</v>
      </c>
      <c r="Z35" s="44">
        <f>+'INPUT SHEET'!Z34</f>
        <v>2</v>
      </c>
      <c r="AA35" s="44">
        <f>+'INPUT SHEET'!AA34</f>
        <v>10</v>
      </c>
      <c r="AB35" s="44">
        <f>+'INPUT SHEET'!AB34</f>
        <v>10</v>
      </c>
      <c r="AC35" s="44">
        <f>+'INPUT SHEET'!AC34</f>
        <v>10</v>
      </c>
      <c r="AD35" s="58">
        <f>+'INPUT SHEET'!AD34</f>
        <v>10</v>
      </c>
      <c r="AE35" s="58">
        <f>+'INPUT SHEET'!AE34</f>
        <v>10000</v>
      </c>
      <c r="AF35" s="58">
        <f>+'INPUT SHEET'!AF34</f>
        <v>1000</v>
      </c>
      <c r="AG35" s="63">
        <f t="shared" si="7"/>
        <v>0</v>
      </c>
      <c r="AH35" s="64">
        <f t="shared" si="4"/>
        <v>1</v>
      </c>
      <c r="AI35" s="65">
        <f t="shared" si="8"/>
        <v>0</v>
      </c>
    </row>
    <row r="36" spans="1:35" x14ac:dyDescent="0.25">
      <c r="A36" s="58">
        <f>+'INPUT SHEET'!A35</f>
        <v>32</v>
      </c>
      <c r="B36" s="111" t="str">
        <f>+'INPUT SHEET'!B35</f>
        <v>194H</v>
      </c>
      <c r="C36" s="74" t="str">
        <f>+'INPUT SHEET'!C35</f>
        <v>Abcd</v>
      </c>
      <c r="D36" s="58" t="str">
        <f>+'INPUT SHEET'!D35</f>
        <v>AIOPC1234D</v>
      </c>
      <c r="E36" s="44" t="str">
        <f>+'INPUT SHEET'!E35</f>
        <v>AIOP</v>
      </c>
      <c r="F36" s="44" t="str">
        <f>+'INPUT SHEET'!F35</f>
        <v>P</v>
      </c>
      <c r="G36" s="50">
        <v>1</v>
      </c>
      <c r="H36" s="50">
        <v>11</v>
      </c>
      <c r="I36" s="50">
        <v>2012</v>
      </c>
      <c r="J36" s="47">
        <f t="shared" si="5"/>
        <v>41214</v>
      </c>
      <c r="K36" s="50">
        <v>1</v>
      </c>
      <c r="L36" s="50">
        <v>11</v>
      </c>
      <c r="M36" s="50">
        <v>2012</v>
      </c>
      <c r="N36" s="47">
        <f t="shared" si="6"/>
        <v>41214</v>
      </c>
      <c r="O36" s="47">
        <f t="shared" si="0"/>
        <v>41243</v>
      </c>
      <c r="P36" s="27">
        <f t="shared" si="1"/>
        <v>7</v>
      </c>
      <c r="Q36" s="47">
        <f t="shared" si="2"/>
        <v>41250</v>
      </c>
      <c r="R36" s="29">
        <f t="shared" si="3"/>
        <v>1</v>
      </c>
      <c r="S36" s="44">
        <f>+'INPUT SHEET'!S35</f>
        <v>10</v>
      </c>
      <c r="T36" s="44">
        <f>+'INPUT SHEET'!T35</f>
        <v>30</v>
      </c>
      <c r="U36" s="44">
        <f>+'INPUT SHEET'!U35</f>
        <v>2</v>
      </c>
      <c r="V36" s="44">
        <f>+'INPUT SHEET'!V35</f>
        <v>2</v>
      </c>
      <c r="W36" s="44">
        <f>+'INPUT SHEET'!W35</f>
        <v>1</v>
      </c>
      <c r="X36" s="44">
        <f>+'INPUT SHEET'!X35</f>
        <v>10</v>
      </c>
      <c r="Y36" s="44">
        <f>+'INPUT SHEET'!Y35</f>
        <v>10</v>
      </c>
      <c r="Z36" s="44">
        <f>+'INPUT SHEET'!Z35</f>
        <v>2</v>
      </c>
      <c r="AA36" s="44">
        <f>+'INPUT SHEET'!AA35</f>
        <v>10</v>
      </c>
      <c r="AB36" s="44">
        <f>+'INPUT SHEET'!AB35</f>
        <v>10</v>
      </c>
      <c r="AC36" s="44">
        <f>+'INPUT SHEET'!AC35</f>
        <v>10</v>
      </c>
      <c r="AD36" s="58">
        <f>+'INPUT SHEET'!AD35</f>
        <v>10</v>
      </c>
      <c r="AE36" s="58">
        <f>+'INPUT SHEET'!AE35</f>
        <v>10000</v>
      </c>
      <c r="AF36" s="58">
        <f>+'INPUT SHEET'!AF35</f>
        <v>1000</v>
      </c>
      <c r="AG36" s="63">
        <f t="shared" si="7"/>
        <v>0</v>
      </c>
      <c r="AH36" s="64">
        <f t="shared" si="4"/>
        <v>1</v>
      </c>
      <c r="AI36" s="65">
        <f t="shared" si="8"/>
        <v>0</v>
      </c>
    </row>
    <row r="37" spans="1:35" x14ac:dyDescent="0.25">
      <c r="A37" s="58">
        <f>+'INPUT SHEET'!A36</f>
        <v>33</v>
      </c>
      <c r="B37" s="111" t="str">
        <f>+'INPUT SHEET'!B36</f>
        <v>194H</v>
      </c>
      <c r="C37" s="74" t="str">
        <f>+'INPUT SHEET'!C36</f>
        <v>Abcd</v>
      </c>
      <c r="D37" s="58" t="str">
        <f>+'INPUT SHEET'!D36</f>
        <v>AIOPC1234D</v>
      </c>
      <c r="E37" s="44" t="str">
        <f>+'INPUT SHEET'!E36</f>
        <v>AIOP</v>
      </c>
      <c r="F37" s="44" t="str">
        <f>+'INPUT SHEET'!F36</f>
        <v>P</v>
      </c>
      <c r="G37" s="50">
        <v>1</v>
      </c>
      <c r="H37" s="50">
        <v>11</v>
      </c>
      <c r="I37" s="50">
        <v>2012</v>
      </c>
      <c r="J37" s="47">
        <f t="shared" si="5"/>
        <v>41214</v>
      </c>
      <c r="K37" s="50">
        <v>1</v>
      </c>
      <c r="L37" s="50">
        <v>11</v>
      </c>
      <c r="M37" s="50">
        <v>2012</v>
      </c>
      <c r="N37" s="47">
        <f t="shared" si="6"/>
        <v>41214</v>
      </c>
      <c r="O37" s="47">
        <f t="shared" ref="O37:O68" si="9">+EOMONTH(J37,0)</f>
        <v>41243</v>
      </c>
      <c r="P37" s="27">
        <f t="shared" ref="P37:P68" si="10">+IF(H37=3,30,7)</f>
        <v>7</v>
      </c>
      <c r="Q37" s="47">
        <f t="shared" ref="Q37:Q68" si="11">+O37+P37</f>
        <v>41250</v>
      </c>
      <c r="R37" s="29">
        <f t="shared" ref="R37:R68" si="12">DAYS360(J37,N37)+1</f>
        <v>1</v>
      </c>
      <c r="S37" s="44">
        <f>+'INPUT SHEET'!S36</f>
        <v>10</v>
      </c>
      <c r="T37" s="44">
        <f>+'INPUT SHEET'!T36</f>
        <v>30</v>
      </c>
      <c r="U37" s="44">
        <f>+'INPUT SHEET'!U36</f>
        <v>2</v>
      </c>
      <c r="V37" s="44">
        <f>+'INPUT SHEET'!V36</f>
        <v>2</v>
      </c>
      <c r="W37" s="44">
        <f>+'INPUT SHEET'!W36</f>
        <v>1</v>
      </c>
      <c r="X37" s="44">
        <f>+'INPUT SHEET'!X36</f>
        <v>10</v>
      </c>
      <c r="Y37" s="44">
        <f>+'INPUT SHEET'!Y36</f>
        <v>10</v>
      </c>
      <c r="Z37" s="44">
        <f>+'INPUT SHEET'!Z36</f>
        <v>2</v>
      </c>
      <c r="AA37" s="44">
        <f>+'INPUT SHEET'!AA36</f>
        <v>10</v>
      </c>
      <c r="AB37" s="44">
        <f>+'INPUT SHEET'!AB36</f>
        <v>10</v>
      </c>
      <c r="AC37" s="44">
        <f>+'INPUT SHEET'!AC36</f>
        <v>10</v>
      </c>
      <c r="AD37" s="58">
        <f>+'INPUT SHEET'!AD36</f>
        <v>10</v>
      </c>
      <c r="AE37" s="58">
        <f>+'INPUT SHEET'!AE36</f>
        <v>10000</v>
      </c>
      <c r="AF37" s="58">
        <f>+'INPUT SHEET'!AF36</f>
        <v>1000</v>
      </c>
      <c r="AG37" s="63">
        <f t="shared" si="7"/>
        <v>0</v>
      </c>
      <c r="AH37" s="64">
        <f t="shared" ref="AH37:AH68" si="13">+ROUNDUP(R37/30,0)</f>
        <v>1</v>
      </c>
      <c r="AI37" s="65">
        <f t="shared" si="8"/>
        <v>0</v>
      </c>
    </row>
    <row r="38" spans="1:35" x14ac:dyDescent="0.25">
      <c r="A38" s="58">
        <f>+'INPUT SHEET'!A37</f>
        <v>34</v>
      </c>
      <c r="B38" s="111" t="str">
        <f>+'INPUT SHEET'!B37</f>
        <v>194H</v>
      </c>
      <c r="C38" s="74" t="str">
        <f>+'INPUT SHEET'!C37</f>
        <v>Abcd</v>
      </c>
      <c r="D38" s="58" t="str">
        <f>+'INPUT SHEET'!D37</f>
        <v>AIOPC1234D</v>
      </c>
      <c r="E38" s="44" t="str">
        <f>+'INPUT SHEET'!E37</f>
        <v>AIOP</v>
      </c>
      <c r="F38" s="44" t="str">
        <f>+'INPUT SHEET'!F37</f>
        <v>P</v>
      </c>
      <c r="G38" s="50">
        <v>1</v>
      </c>
      <c r="H38" s="50">
        <v>11</v>
      </c>
      <c r="I38" s="50">
        <v>2012</v>
      </c>
      <c r="J38" s="47">
        <f t="shared" si="5"/>
        <v>41214</v>
      </c>
      <c r="K38" s="50">
        <v>1</v>
      </c>
      <c r="L38" s="50">
        <v>11</v>
      </c>
      <c r="M38" s="50">
        <v>2012</v>
      </c>
      <c r="N38" s="47">
        <f t="shared" si="6"/>
        <v>41214</v>
      </c>
      <c r="O38" s="47">
        <f t="shared" si="9"/>
        <v>41243</v>
      </c>
      <c r="P38" s="27">
        <f t="shared" si="10"/>
        <v>7</v>
      </c>
      <c r="Q38" s="47">
        <f t="shared" si="11"/>
        <v>41250</v>
      </c>
      <c r="R38" s="29">
        <f t="shared" si="12"/>
        <v>1</v>
      </c>
      <c r="S38" s="44">
        <f>+'INPUT SHEET'!S37</f>
        <v>10</v>
      </c>
      <c r="T38" s="44">
        <f>+'INPUT SHEET'!T37</f>
        <v>30</v>
      </c>
      <c r="U38" s="44">
        <f>+'INPUT SHEET'!U37</f>
        <v>2</v>
      </c>
      <c r="V38" s="44">
        <f>+'INPUT SHEET'!V37</f>
        <v>2</v>
      </c>
      <c r="W38" s="44">
        <f>+'INPUT SHEET'!W37</f>
        <v>1</v>
      </c>
      <c r="X38" s="44">
        <f>+'INPUT SHEET'!X37</f>
        <v>10</v>
      </c>
      <c r="Y38" s="44">
        <f>+'INPUT SHEET'!Y37</f>
        <v>10</v>
      </c>
      <c r="Z38" s="44">
        <f>+'INPUT SHEET'!Z37</f>
        <v>2</v>
      </c>
      <c r="AA38" s="44">
        <f>+'INPUT SHEET'!AA37</f>
        <v>10</v>
      </c>
      <c r="AB38" s="44">
        <f>+'INPUT SHEET'!AB37</f>
        <v>10</v>
      </c>
      <c r="AC38" s="44">
        <f>+'INPUT SHEET'!AC37</f>
        <v>10</v>
      </c>
      <c r="AD38" s="58">
        <f>+'INPUT SHEET'!AD37</f>
        <v>10</v>
      </c>
      <c r="AE38" s="58">
        <f>+'INPUT SHEET'!AE37</f>
        <v>10000</v>
      </c>
      <c r="AF38" s="58">
        <f>+'INPUT SHEET'!AF37</f>
        <v>1000</v>
      </c>
      <c r="AG38" s="63">
        <f t="shared" si="7"/>
        <v>0</v>
      </c>
      <c r="AH38" s="64">
        <f t="shared" si="13"/>
        <v>1</v>
      </c>
      <c r="AI38" s="65">
        <f t="shared" si="8"/>
        <v>0</v>
      </c>
    </row>
    <row r="39" spans="1:35" x14ac:dyDescent="0.25">
      <c r="A39" s="58">
        <f>+'INPUT SHEET'!A38</f>
        <v>35</v>
      </c>
      <c r="B39" s="111" t="str">
        <f>+'INPUT SHEET'!B38</f>
        <v>194H</v>
      </c>
      <c r="C39" s="74" t="str">
        <f>+'INPUT SHEET'!C38</f>
        <v>Abcd</v>
      </c>
      <c r="D39" s="58" t="str">
        <f>+'INPUT SHEET'!D38</f>
        <v>AIOPC1234D</v>
      </c>
      <c r="E39" s="44" t="str">
        <f>+'INPUT SHEET'!E38</f>
        <v>AIOP</v>
      </c>
      <c r="F39" s="44" t="str">
        <f>+'INPUT SHEET'!F38</f>
        <v>P</v>
      </c>
      <c r="G39" s="50">
        <v>1</v>
      </c>
      <c r="H39" s="50">
        <v>11</v>
      </c>
      <c r="I39" s="50">
        <v>2012</v>
      </c>
      <c r="J39" s="47">
        <f t="shared" si="5"/>
        <v>41214</v>
      </c>
      <c r="K39" s="50">
        <v>1</v>
      </c>
      <c r="L39" s="50">
        <v>11</v>
      </c>
      <c r="M39" s="50">
        <v>2012</v>
      </c>
      <c r="N39" s="47">
        <f t="shared" si="6"/>
        <v>41214</v>
      </c>
      <c r="O39" s="47">
        <f t="shared" si="9"/>
        <v>41243</v>
      </c>
      <c r="P39" s="27">
        <f t="shared" si="10"/>
        <v>7</v>
      </c>
      <c r="Q39" s="47">
        <f t="shared" si="11"/>
        <v>41250</v>
      </c>
      <c r="R39" s="29">
        <f t="shared" si="12"/>
        <v>1</v>
      </c>
      <c r="S39" s="44">
        <f>+'INPUT SHEET'!S38</f>
        <v>10</v>
      </c>
      <c r="T39" s="44">
        <f>+'INPUT SHEET'!T38</f>
        <v>30</v>
      </c>
      <c r="U39" s="44">
        <f>+'INPUT SHEET'!U38</f>
        <v>2</v>
      </c>
      <c r="V39" s="44">
        <f>+'INPUT SHEET'!V38</f>
        <v>2</v>
      </c>
      <c r="W39" s="44">
        <f>+'INPUT SHEET'!W38</f>
        <v>1</v>
      </c>
      <c r="X39" s="44">
        <f>+'INPUT SHEET'!X38</f>
        <v>10</v>
      </c>
      <c r="Y39" s="44">
        <f>+'INPUT SHEET'!Y38</f>
        <v>10</v>
      </c>
      <c r="Z39" s="44">
        <f>+'INPUT SHEET'!Z38</f>
        <v>2</v>
      </c>
      <c r="AA39" s="44">
        <f>+'INPUT SHEET'!AA38</f>
        <v>10</v>
      </c>
      <c r="AB39" s="44">
        <f>+'INPUT SHEET'!AB38</f>
        <v>10</v>
      </c>
      <c r="AC39" s="44">
        <f>+'INPUT SHEET'!AC38</f>
        <v>10</v>
      </c>
      <c r="AD39" s="58">
        <f>+'INPUT SHEET'!AD38</f>
        <v>10</v>
      </c>
      <c r="AE39" s="58">
        <f>+'INPUT SHEET'!AE38</f>
        <v>10000</v>
      </c>
      <c r="AF39" s="58">
        <f>+'INPUT SHEET'!AF38</f>
        <v>1000</v>
      </c>
      <c r="AG39" s="63">
        <f t="shared" si="7"/>
        <v>0</v>
      </c>
      <c r="AH39" s="64">
        <f t="shared" si="13"/>
        <v>1</v>
      </c>
      <c r="AI39" s="65">
        <f t="shared" si="8"/>
        <v>0</v>
      </c>
    </row>
    <row r="40" spans="1:35" x14ac:dyDescent="0.25">
      <c r="A40" s="58">
        <f>+'INPUT SHEET'!A39</f>
        <v>36</v>
      </c>
      <c r="B40" s="111" t="str">
        <f>+'INPUT SHEET'!B39</f>
        <v>194H</v>
      </c>
      <c r="C40" s="74" t="str">
        <f>+'INPUT SHEET'!C39</f>
        <v>Abcd</v>
      </c>
      <c r="D40" s="58" t="str">
        <f>+'INPUT SHEET'!D39</f>
        <v>AIOPC1234D</v>
      </c>
      <c r="E40" s="44" t="str">
        <f>+'INPUT SHEET'!E39</f>
        <v>AIOP</v>
      </c>
      <c r="F40" s="44" t="str">
        <f>+'INPUT SHEET'!F39</f>
        <v>P</v>
      </c>
      <c r="G40" s="50">
        <v>1</v>
      </c>
      <c r="H40" s="50">
        <v>11</v>
      </c>
      <c r="I40" s="50">
        <v>2012</v>
      </c>
      <c r="J40" s="47">
        <f t="shared" si="5"/>
        <v>41214</v>
      </c>
      <c r="K40" s="50">
        <v>1</v>
      </c>
      <c r="L40" s="50">
        <v>11</v>
      </c>
      <c r="M40" s="50">
        <v>2012</v>
      </c>
      <c r="N40" s="47">
        <f t="shared" si="6"/>
        <v>41214</v>
      </c>
      <c r="O40" s="47">
        <f t="shared" si="9"/>
        <v>41243</v>
      </c>
      <c r="P40" s="27">
        <f t="shared" si="10"/>
        <v>7</v>
      </c>
      <c r="Q40" s="47">
        <f t="shared" si="11"/>
        <v>41250</v>
      </c>
      <c r="R40" s="29">
        <f t="shared" si="12"/>
        <v>1</v>
      </c>
      <c r="S40" s="44">
        <f>+'INPUT SHEET'!S39</f>
        <v>10</v>
      </c>
      <c r="T40" s="44">
        <f>+'INPUT SHEET'!T39</f>
        <v>30</v>
      </c>
      <c r="U40" s="44">
        <f>+'INPUT SHEET'!U39</f>
        <v>2</v>
      </c>
      <c r="V40" s="44">
        <f>+'INPUT SHEET'!V39</f>
        <v>2</v>
      </c>
      <c r="W40" s="44">
        <f>+'INPUT SHEET'!W39</f>
        <v>1</v>
      </c>
      <c r="X40" s="44">
        <f>+'INPUT SHEET'!X39</f>
        <v>10</v>
      </c>
      <c r="Y40" s="44">
        <f>+'INPUT SHEET'!Y39</f>
        <v>10</v>
      </c>
      <c r="Z40" s="44">
        <f>+'INPUT SHEET'!Z39</f>
        <v>2</v>
      </c>
      <c r="AA40" s="44">
        <f>+'INPUT SHEET'!AA39</f>
        <v>10</v>
      </c>
      <c r="AB40" s="44">
        <f>+'INPUT SHEET'!AB39</f>
        <v>10</v>
      </c>
      <c r="AC40" s="44">
        <f>+'INPUT SHEET'!AC39</f>
        <v>10</v>
      </c>
      <c r="AD40" s="58">
        <f>+'INPUT SHEET'!AD39</f>
        <v>10</v>
      </c>
      <c r="AE40" s="58">
        <f>+'INPUT SHEET'!AE39</f>
        <v>10000</v>
      </c>
      <c r="AF40" s="58">
        <f>+'INPUT SHEET'!AF39</f>
        <v>1000</v>
      </c>
      <c r="AG40" s="63">
        <f t="shared" si="7"/>
        <v>0</v>
      </c>
      <c r="AH40" s="64">
        <f t="shared" si="13"/>
        <v>1</v>
      </c>
      <c r="AI40" s="65">
        <f t="shared" si="8"/>
        <v>0</v>
      </c>
    </row>
    <row r="41" spans="1:35" x14ac:dyDescent="0.25">
      <c r="A41" s="58">
        <f>+'INPUT SHEET'!A40</f>
        <v>37</v>
      </c>
      <c r="B41" s="111" t="str">
        <f>+'INPUT SHEET'!B40</f>
        <v>194H</v>
      </c>
      <c r="C41" s="74" t="str">
        <f>+'INPUT SHEET'!C40</f>
        <v>Abcd</v>
      </c>
      <c r="D41" s="58" t="str">
        <f>+'INPUT SHEET'!D40</f>
        <v>AIOPC1234D</v>
      </c>
      <c r="E41" s="44" t="str">
        <f>+'INPUT SHEET'!E40</f>
        <v>AIOP</v>
      </c>
      <c r="F41" s="44" t="str">
        <f>+'INPUT SHEET'!F40</f>
        <v>P</v>
      </c>
      <c r="G41" s="50">
        <v>1</v>
      </c>
      <c r="H41" s="50">
        <v>11</v>
      </c>
      <c r="I41" s="50">
        <v>2012</v>
      </c>
      <c r="J41" s="47">
        <f t="shared" si="5"/>
        <v>41214</v>
      </c>
      <c r="K41" s="50">
        <v>1</v>
      </c>
      <c r="L41" s="50">
        <v>11</v>
      </c>
      <c r="M41" s="50">
        <v>2012</v>
      </c>
      <c r="N41" s="47">
        <f t="shared" si="6"/>
        <v>41214</v>
      </c>
      <c r="O41" s="47">
        <f t="shared" si="9"/>
        <v>41243</v>
      </c>
      <c r="P41" s="27">
        <f t="shared" si="10"/>
        <v>7</v>
      </c>
      <c r="Q41" s="47">
        <f t="shared" si="11"/>
        <v>41250</v>
      </c>
      <c r="R41" s="29">
        <f t="shared" si="12"/>
        <v>1</v>
      </c>
      <c r="S41" s="44">
        <f>+'INPUT SHEET'!S40</f>
        <v>10</v>
      </c>
      <c r="T41" s="44">
        <f>+'INPUT SHEET'!T40</f>
        <v>30</v>
      </c>
      <c r="U41" s="44">
        <f>+'INPUT SHEET'!U40</f>
        <v>2</v>
      </c>
      <c r="V41" s="44">
        <f>+'INPUT SHEET'!V40</f>
        <v>2</v>
      </c>
      <c r="W41" s="44">
        <f>+'INPUT SHEET'!W40</f>
        <v>1</v>
      </c>
      <c r="X41" s="44">
        <f>+'INPUT SHEET'!X40</f>
        <v>10</v>
      </c>
      <c r="Y41" s="44">
        <f>+'INPUT SHEET'!Y40</f>
        <v>10</v>
      </c>
      <c r="Z41" s="44">
        <f>+'INPUT SHEET'!Z40</f>
        <v>2</v>
      </c>
      <c r="AA41" s="44">
        <f>+'INPUT SHEET'!AA40</f>
        <v>10</v>
      </c>
      <c r="AB41" s="44">
        <f>+'INPUT SHEET'!AB40</f>
        <v>10</v>
      </c>
      <c r="AC41" s="44">
        <f>+'INPUT SHEET'!AC40</f>
        <v>10</v>
      </c>
      <c r="AD41" s="58">
        <f>+'INPUT SHEET'!AD40</f>
        <v>10</v>
      </c>
      <c r="AE41" s="58">
        <f>+'INPUT SHEET'!AE40</f>
        <v>10000</v>
      </c>
      <c r="AF41" s="58">
        <f>+'INPUT SHEET'!AF40</f>
        <v>1000</v>
      </c>
      <c r="AG41" s="63">
        <f t="shared" si="7"/>
        <v>0</v>
      </c>
      <c r="AH41" s="64">
        <f t="shared" si="13"/>
        <v>1</v>
      </c>
      <c r="AI41" s="65">
        <f t="shared" si="8"/>
        <v>0</v>
      </c>
    </row>
    <row r="42" spans="1:35" x14ac:dyDescent="0.25">
      <c r="A42" s="58">
        <f>+'INPUT SHEET'!A41</f>
        <v>38</v>
      </c>
      <c r="B42" s="111" t="str">
        <f>+'INPUT SHEET'!B41</f>
        <v>194H</v>
      </c>
      <c r="C42" s="74" t="str">
        <f>+'INPUT SHEET'!C41</f>
        <v>Abcd</v>
      </c>
      <c r="D42" s="58" t="str">
        <f>+'INPUT SHEET'!D41</f>
        <v>AIOPC1234D</v>
      </c>
      <c r="E42" s="44" t="str">
        <f>+'INPUT SHEET'!E41</f>
        <v>AIOP</v>
      </c>
      <c r="F42" s="44" t="str">
        <f>+'INPUT SHEET'!F41</f>
        <v>P</v>
      </c>
      <c r="G42" s="50">
        <v>1</v>
      </c>
      <c r="H42" s="50">
        <v>11</v>
      </c>
      <c r="I42" s="50">
        <v>2012</v>
      </c>
      <c r="J42" s="47">
        <f t="shared" si="5"/>
        <v>41214</v>
      </c>
      <c r="K42" s="50">
        <v>1</v>
      </c>
      <c r="L42" s="50">
        <v>11</v>
      </c>
      <c r="M42" s="50">
        <v>2012</v>
      </c>
      <c r="N42" s="47">
        <f t="shared" si="6"/>
        <v>41214</v>
      </c>
      <c r="O42" s="47">
        <f t="shared" si="9"/>
        <v>41243</v>
      </c>
      <c r="P42" s="27">
        <f t="shared" si="10"/>
        <v>7</v>
      </c>
      <c r="Q42" s="47">
        <f t="shared" si="11"/>
        <v>41250</v>
      </c>
      <c r="R42" s="29">
        <f t="shared" si="12"/>
        <v>1</v>
      </c>
      <c r="S42" s="44">
        <f>+'INPUT SHEET'!S41</f>
        <v>10</v>
      </c>
      <c r="T42" s="44">
        <f>+'INPUT SHEET'!T41</f>
        <v>30</v>
      </c>
      <c r="U42" s="44">
        <f>+'INPUT SHEET'!U41</f>
        <v>2</v>
      </c>
      <c r="V42" s="44">
        <f>+'INPUT SHEET'!V41</f>
        <v>2</v>
      </c>
      <c r="W42" s="44">
        <f>+'INPUT SHEET'!W41</f>
        <v>1</v>
      </c>
      <c r="X42" s="44">
        <f>+'INPUT SHEET'!X41</f>
        <v>10</v>
      </c>
      <c r="Y42" s="44">
        <f>+'INPUT SHEET'!Y41</f>
        <v>10</v>
      </c>
      <c r="Z42" s="44">
        <f>+'INPUT SHEET'!Z41</f>
        <v>2</v>
      </c>
      <c r="AA42" s="44">
        <f>+'INPUT SHEET'!AA41</f>
        <v>10</v>
      </c>
      <c r="AB42" s="44">
        <f>+'INPUT SHEET'!AB41</f>
        <v>10</v>
      </c>
      <c r="AC42" s="44">
        <f>+'INPUT SHEET'!AC41</f>
        <v>10</v>
      </c>
      <c r="AD42" s="58">
        <f>+'INPUT SHEET'!AD41</f>
        <v>10</v>
      </c>
      <c r="AE42" s="58">
        <f>+'INPUT SHEET'!AE41</f>
        <v>10000</v>
      </c>
      <c r="AF42" s="58">
        <f>+'INPUT SHEET'!AF41</f>
        <v>1000</v>
      </c>
      <c r="AG42" s="63">
        <f t="shared" si="7"/>
        <v>0</v>
      </c>
      <c r="AH42" s="64">
        <f t="shared" si="13"/>
        <v>1</v>
      </c>
      <c r="AI42" s="65">
        <f t="shared" si="8"/>
        <v>0</v>
      </c>
    </row>
    <row r="43" spans="1:35" x14ac:dyDescent="0.25">
      <c r="A43" s="58">
        <f>+'INPUT SHEET'!A42</f>
        <v>39</v>
      </c>
      <c r="B43" s="111" t="str">
        <f>+'INPUT SHEET'!B42</f>
        <v>194H</v>
      </c>
      <c r="C43" s="74" t="str">
        <f>+'INPUT SHEET'!C42</f>
        <v>Abcd</v>
      </c>
      <c r="D43" s="58" t="str">
        <f>+'INPUT SHEET'!D42</f>
        <v>AIOPC1234D</v>
      </c>
      <c r="E43" s="44" t="str">
        <f>+'INPUT SHEET'!E42</f>
        <v>AIOP</v>
      </c>
      <c r="F43" s="44" t="str">
        <f>+'INPUT SHEET'!F42</f>
        <v>P</v>
      </c>
      <c r="G43" s="50">
        <v>1</v>
      </c>
      <c r="H43" s="50">
        <v>11</v>
      </c>
      <c r="I43" s="50">
        <v>2012</v>
      </c>
      <c r="J43" s="47">
        <f t="shared" si="5"/>
        <v>41214</v>
      </c>
      <c r="K43" s="50">
        <v>1</v>
      </c>
      <c r="L43" s="50">
        <v>11</v>
      </c>
      <c r="M43" s="50">
        <v>2012</v>
      </c>
      <c r="N43" s="47">
        <f t="shared" si="6"/>
        <v>41214</v>
      </c>
      <c r="O43" s="47">
        <f t="shared" si="9"/>
        <v>41243</v>
      </c>
      <c r="P43" s="27">
        <f t="shared" si="10"/>
        <v>7</v>
      </c>
      <c r="Q43" s="47">
        <f t="shared" si="11"/>
        <v>41250</v>
      </c>
      <c r="R43" s="29">
        <f t="shared" si="12"/>
        <v>1</v>
      </c>
      <c r="S43" s="44">
        <f>+'INPUT SHEET'!S42</f>
        <v>10</v>
      </c>
      <c r="T43" s="44">
        <f>+'INPUT SHEET'!T42</f>
        <v>30</v>
      </c>
      <c r="U43" s="44">
        <f>+'INPUT SHEET'!U42</f>
        <v>2</v>
      </c>
      <c r="V43" s="44">
        <f>+'INPUT SHEET'!V42</f>
        <v>2</v>
      </c>
      <c r="W43" s="44">
        <f>+'INPUT SHEET'!W42</f>
        <v>1</v>
      </c>
      <c r="X43" s="44">
        <f>+'INPUT SHEET'!X42</f>
        <v>10</v>
      </c>
      <c r="Y43" s="44">
        <f>+'INPUT SHEET'!Y42</f>
        <v>10</v>
      </c>
      <c r="Z43" s="44">
        <f>+'INPUT SHEET'!Z42</f>
        <v>2</v>
      </c>
      <c r="AA43" s="44">
        <f>+'INPUT SHEET'!AA42</f>
        <v>10</v>
      </c>
      <c r="AB43" s="44">
        <f>+'INPUT SHEET'!AB42</f>
        <v>10</v>
      </c>
      <c r="AC43" s="44">
        <f>+'INPUT SHEET'!AC42</f>
        <v>10</v>
      </c>
      <c r="AD43" s="58">
        <f>+'INPUT SHEET'!AD42</f>
        <v>10</v>
      </c>
      <c r="AE43" s="58">
        <f>+'INPUT SHEET'!AE42</f>
        <v>10000</v>
      </c>
      <c r="AF43" s="58">
        <f>+'INPUT SHEET'!AF42</f>
        <v>1000</v>
      </c>
      <c r="AG43" s="63">
        <f t="shared" si="7"/>
        <v>0</v>
      </c>
      <c r="AH43" s="64">
        <f t="shared" si="13"/>
        <v>1</v>
      </c>
      <c r="AI43" s="65">
        <f t="shared" si="8"/>
        <v>0</v>
      </c>
    </row>
    <row r="44" spans="1:35" x14ac:dyDescent="0.25">
      <c r="A44" s="58">
        <f>+'INPUT SHEET'!A43</f>
        <v>40</v>
      </c>
      <c r="B44" s="111" t="str">
        <f>+'INPUT SHEET'!B43</f>
        <v>194H</v>
      </c>
      <c r="C44" s="74" t="str">
        <f>+'INPUT SHEET'!C43</f>
        <v>Abcd</v>
      </c>
      <c r="D44" s="58" t="str">
        <f>+'INPUT SHEET'!D43</f>
        <v>AIOPC1234D</v>
      </c>
      <c r="E44" s="44" t="str">
        <f>+'INPUT SHEET'!E43</f>
        <v>AIOP</v>
      </c>
      <c r="F44" s="44" t="str">
        <f>+'INPUT SHEET'!F43</f>
        <v>P</v>
      </c>
      <c r="G44" s="50">
        <v>1</v>
      </c>
      <c r="H44" s="50">
        <v>11</v>
      </c>
      <c r="I44" s="50">
        <v>2012</v>
      </c>
      <c r="J44" s="47">
        <f t="shared" si="5"/>
        <v>41214</v>
      </c>
      <c r="K44" s="50">
        <v>1</v>
      </c>
      <c r="L44" s="50">
        <v>11</v>
      </c>
      <c r="M44" s="50">
        <v>2012</v>
      </c>
      <c r="N44" s="47">
        <f t="shared" si="6"/>
        <v>41214</v>
      </c>
      <c r="O44" s="47">
        <f t="shared" si="9"/>
        <v>41243</v>
      </c>
      <c r="P44" s="27">
        <f t="shared" si="10"/>
        <v>7</v>
      </c>
      <c r="Q44" s="47">
        <f t="shared" si="11"/>
        <v>41250</v>
      </c>
      <c r="R44" s="29">
        <f t="shared" si="12"/>
        <v>1</v>
      </c>
      <c r="S44" s="44">
        <f>+'INPUT SHEET'!S43</f>
        <v>10</v>
      </c>
      <c r="T44" s="44">
        <f>+'INPUT SHEET'!T43</f>
        <v>30</v>
      </c>
      <c r="U44" s="44">
        <f>+'INPUT SHEET'!U43</f>
        <v>2</v>
      </c>
      <c r="V44" s="44">
        <f>+'INPUT SHEET'!V43</f>
        <v>2</v>
      </c>
      <c r="W44" s="44">
        <f>+'INPUT SHEET'!W43</f>
        <v>1</v>
      </c>
      <c r="X44" s="44">
        <f>+'INPUT SHEET'!X43</f>
        <v>10</v>
      </c>
      <c r="Y44" s="44">
        <f>+'INPUT SHEET'!Y43</f>
        <v>10</v>
      </c>
      <c r="Z44" s="44">
        <f>+'INPUT SHEET'!Z43</f>
        <v>2</v>
      </c>
      <c r="AA44" s="44">
        <f>+'INPUT SHEET'!AA43</f>
        <v>10</v>
      </c>
      <c r="AB44" s="44">
        <f>+'INPUT SHEET'!AB43</f>
        <v>10</v>
      </c>
      <c r="AC44" s="44">
        <f>+'INPUT SHEET'!AC43</f>
        <v>10</v>
      </c>
      <c r="AD44" s="58">
        <f>+'INPUT SHEET'!AD43</f>
        <v>10</v>
      </c>
      <c r="AE44" s="58">
        <f>+'INPUT SHEET'!AE43</f>
        <v>10000</v>
      </c>
      <c r="AF44" s="58">
        <f>+'INPUT SHEET'!AF43</f>
        <v>1000</v>
      </c>
      <c r="AG44" s="63">
        <f t="shared" si="7"/>
        <v>0</v>
      </c>
      <c r="AH44" s="64">
        <f t="shared" si="13"/>
        <v>1</v>
      </c>
      <c r="AI44" s="65">
        <f t="shared" si="8"/>
        <v>0</v>
      </c>
    </row>
    <row r="45" spans="1:35" x14ac:dyDescent="0.25">
      <c r="A45" s="58">
        <f>+'INPUT SHEET'!A44</f>
        <v>41</v>
      </c>
      <c r="B45" s="111" t="str">
        <f>+'INPUT SHEET'!B44</f>
        <v>194H</v>
      </c>
      <c r="C45" s="74" t="str">
        <f>+'INPUT SHEET'!C44</f>
        <v>Abcd</v>
      </c>
      <c r="D45" s="58" t="str">
        <f>+'INPUT SHEET'!D44</f>
        <v>AIOPC1234D</v>
      </c>
      <c r="E45" s="44" t="str">
        <f>+'INPUT SHEET'!E44</f>
        <v>AIOP</v>
      </c>
      <c r="F45" s="44" t="str">
        <f>+'INPUT SHEET'!F44</f>
        <v>P</v>
      </c>
      <c r="G45" s="50">
        <v>1</v>
      </c>
      <c r="H45" s="50">
        <v>11</v>
      </c>
      <c r="I45" s="50">
        <v>2012</v>
      </c>
      <c r="J45" s="47">
        <f t="shared" si="5"/>
        <v>41214</v>
      </c>
      <c r="K45" s="50">
        <v>1</v>
      </c>
      <c r="L45" s="50">
        <v>11</v>
      </c>
      <c r="M45" s="50">
        <v>2012</v>
      </c>
      <c r="N45" s="47">
        <f t="shared" si="6"/>
        <v>41214</v>
      </c>
      <c r="O45" s="47">
        <f t="shared" si="9"/>
        <v>41243</v>
      </c>
      <c r="P45" s="27">
        <f t="shared" si="10"/>
        <v>7</v>
      </c>
      <c r="Q45" s="47">
        <f t="shared" si="11"/>
        <v>41250</v>
      </c>
      <c r="R45" s="29">
        <f t="shared" si="12"/>
        <v>1</v>
      </c>
      <c r="S45" s="44">
        <f>+'INPUT SHEET'!S44</f>
        <v>10</v>
      </c>
      <c r="T45" s="44">
        <f>+'INPUT SHEET'!T44</f>
        <v>30</v>
      </c>
      <c r="U45" s="44">
        <f>+'INPUT SHEET'!U44</f>
        <v>2</v>
      </c>
      <c r="V45" s="44">
        <f>+'INPUT SHEET'!V44</f>
        <v>2</v>
      </c>
      <c r="W45" s="44">
        <f>+'INPUT SHEET'!W44</f>
        <v>1</v>
      </c>
      <c r="X45" s="44">
        <f>+'INPUT SHEET'!X44</f>
        <v>10</v>
      </c>
      <c r="Y45" s="44">
        <f>+'INPUT SHEET'!Y44</f>
        <v>10</v>
      </c>
      <c r="Z45" s="44">
        <f>+'INPUT SHEET'!Z44</f>
        <v>2</v>
      </c>
      <c r="AA45" s="44">
        <f>+'INPUT SHEET'!AA44</f>
        <v>10</v>
      </c>
      <c r="AB45" s="44">
        <f>+'INPUT SHEET'!AB44</f>
        <v>10</v>
      </c>
      <c r="AC45" s="44">
        <f>+'INPUT SHEET'!AC44</f>
        <v>10</v>
      </c>
      <c r="AD45" s="58">
        <f>+'INPUT SHEET'!AD44</f>
        <v>10</v>
      </c>
      <c r="AE45" s="58">
        <f>+'INPUT SHEET'!AE44</f>
        <v>10000</v>
      </c>
      <c r="AF45" s="58">
        <f>+'INPUT SHEET'!AF44</f>
        <v>1000</v>
      </c>
      <c r="AG45" s="63">
        <f t="shared" si="7"/>
        <v>0</v>
      </c>
      <c r="AH45" s="64">
        <f t="shared" si="13"/>
        <v>1</v>
      </c>
      <c r="AI45" s="65">
        <f t="shared" si="8"/>
        <v>0</v>
      </c>
    </row>
    <row r="46" spans="1:35" x14ac:dyDescent="0.25">
      <c r="A46" s="58">
        <f>+'INPUT SHEET'!A45</f>
        <v>42</v>
      </c>
      <c r="B46" s="111" t="str">
        <f>+'INPUT SHEET'!B45</f>
        <v>194H</v>
      </c>
      <c r="C46" s="74" t="str">
        <f>+'INPUT SHEET'!C45</f>
        <v>Abcd</v>
      </c>
      <c r="D46" s="58" t="str">
        <f>+'INPUT SHEET'!D45</f>
        <v>AIOPC1234D</v>
      </c>
      <c r="E46" s="44" t="str">
        <f>+'INPUT SHEET'!E45</f>
        <v>AIOP</v>
      </c>
      <c r="F46" s="44" t="str">
        <f>+'INPUT SHEET'!F45</f>
        <v>P</v>
      </c>
      <c r="G46" s="50">
        <v>1</v>
      </c>
      <c r="H46" s="50">
        <v>11</v>
      </c>
      <c r="I46" s="50">
        <v>2012</v>
      </c>
      <c r="J46" s="47">
        <f t="shared" si="5"/>
        <v>41214</v>
      </c>
      <c r="K46" s="50">
        <v>1</v>
      </c>
      <c r="L46" s="50">
        <v>11</v>
      </c>
      <c r="M46" s="50">
        <v>2012</v>
      </c>
      <c r="N46" s="47">
        <f t="shared" si="6"/>
        <v>41214</v>
      </c>
      <c r="O46" s="47">
        <f t="shared" si="9"/>
        <v>41243</v>
      </c>
      <c r="P46" s="27">
        <f t="shared" si="10"/>
        <v>7</v>
      </c>
      <c r="Q46" s="47">
        <f t="shared" si="11"/>
        <v>41250</v>
      </c>
      <c r="R46" s="29">
        <f t="shared" si="12"/>
        <v>1</v>
      </c>
      <c r="S46" s="44">
        <f>+'INPUT SHEET'!S45</f>
        <v>10</v>
      </c>
      <c r="T46" s="44">
        <f>+'INPUT SHEET'!T45</f>
        <v>30</v>
      </c>
      <c r="U46" s="44">
        <f>+'INPUT SHEET'!U45</f>
        <v>2</v>
      </c>
      <c r="V46" s="44">
        <f>+'INPUT SHEET'!V45</f>
        <v>2</v>
      </c>
      <c r="W46" s="44">
        <f>+'INPUT SHEET'!W45</f>
        <v>1</v>
      </c>
      <c r="X46" s="44">
        <f>+'INPUT SHEET'!X45</f>
        <v>10</v>
      </c>
      <c r="Y46" s="44">
        <f>+'INPUT SHEET'!Y45</f>
        <v>10</v>
      </c>
      <c r="Z46" s="44">
        <f>+'INPUT SHEET'!Z45</f>
        <v>2</v>
      </c>
      <c r="AA46" s="44">
        <f>+'INPUT SHEET'!AA45</f>
        <v>10</v>
      </c>
      <c r="AB46" s="44">
        <f>+'INPUT SHEET'!AB45</f>
        <v>10</v>
      </c>
      <c r="AC46" s="44">
        <f>+'INPUT SHEET'!AC45</f>
        <v>10</v>
      </c>
      <c r="AD46" s="58">
        <f>+'INPUT SHEET'!AD45</f>
        <v>10</v>
      </c>
      <c r="AE46" s="58">
        <f>+'INPUT SHEET'!AE45</f>
        <v>10000</v>
      </c>
      <c r="AF46" s="58">
        <f>+'INPUT SHEET'!AF45</f>
        <v>1000</v>
      </c>
      <c r="AG46" s="63">
        <f t="shared" si="7"/>
        <v>0</v>
      </c>
      <c r="AH46" s="64">
        <f t="shared" si="13"/>
        <v>1</v>
      </c>
      <c r="AI46" s="65">
        <f t="shared" si="8"/>
        <v>0</v>
      </c>
    </row>
    <row r="47" spans="1:35" x14ac:dyDescent="0.25">
      <c r="A47" s="58">
        <f>+'INPUT SHEET'!A46</f>
        <v>43</v>
      </c>
      <c r="B47" s="111" t="str">
        <f>+'INPUT SHEET'!B46</f>
        <v>194H</v>
      </c>
      <c r="C47" s="74" t="str">
        <f>+'INPUT SHEET'!C46</f>
        <v>Abcd</v>
      </c>
      <c r="D47" s="58" t="str">
        <f>+'INPUT SHEET'!D46</f>
        <v>AIOPC1234D</v>
      </c>
      <c r="E47" s="44" t="str">
        <f>+'INPUT SHEET'!E46</f>
        <v>AIOP</v>
      </c>
      <c r="F47" s="44" t="str">
        <f>+'INPUT SHEET'!F46</f>
        <v>P</v>
      </c>
      <c r="G47" s="50">
        <v>1</v>
      </c>
      <c r="H47" s="50">
        <v>11</v>
      </c>
      <c r="I47" s="50">
        <v>2012</v>
      </c>
      <c r="J47" s="47">
        <f t="shared" si="5"/>
        <v>41214</v>
      </c>
      <c r="K47" s="50">
        <v>1</v>
      </c>
      <c r="L47" s="50">
        <v>11</v>
      </c>
      <c r="M47" s="50">
        <v>2012</v>
      </c>
      <c r="N47" s="47">
        <f t="shared" si="6"/>
        <v>41214</v>
      </c>
      <c r="O47" s="47">
        <f t="shared" si="9"/>
        <v>41243</v>
      </c>
      <c r="P47" s="27">
        <f t="shared" si="10"/>
        <v>7</v>
      </c>
      <c r="Q47" s="47">
        <f t="shared" si="11"/>
        <v>41250</v>
      </c>
      <c r="R47" s="29">
        <f t="shared" si="12"/>
        <v>1</v>
      </c>
      <c r="S47" s="44">
        <f>+'INPUT SHEET'!S46</f>
        <v>10</v>
      </c>
      <c r="T47" s="44">
        <f>+'INPUT SHEET'!T46</f>
        <v>30</v>
      </c>
      <c r="U47" s="44">
        <f>+'INPUT SHEET'!U46</f>
        <v>2</v>
      </c>
      <c r="V47" s="44">
        <f>+'INPUT SHEET'!V46</f>
        <v>2</v>
      </c>
      <c r="W47" s="44">
        <f>+'INPUT SHEET'!W46</f>
        <v>1</v>
      </c>
      <c r="X47" s="44">
        <f>+'INPUT SHEET'!X46</f>
        <v>10</v>
      </c>
      <c r="Y47" s="44">
        <f>+'INPUT SHEET'!Y46</f>
        <v>10</v>
      </c>
      <c r="Z47" s="44">
        <f>+'INPUT SHEET'!Z46</f>
        <v>2</v>
      </c>
      <c r="AA47" s="44">
        <f>+'INPUT SHEET'!AA46</f>
        <v>10</v>
      </c>
      <c r="AB47" s="44">
        <f>+'INPUT SHEET'!AB46</f>
        <v>10</v>
      </c>
      <c r="AC47" s="44">
        <f>+'INPUT SHEET'!AC46</f>
        <v>10</v>
      </c>
      <c r="AD47" s="58">
        <f>+'INPUT SHEET'!AD46</f>
        <v>10</v>
      </c>
      <c r="AE47" s="58">
        <f>+'INPUT SHEET'!AE46</f>
        <v>10000</v>
      </c>
      <c r="AF47" s="58">
        <f>+'INPUT SHEET'!AF46</f>
        <v>1000</v>
      </c>
      <c r="AG47" s="63">
        <f t="shared" si="7"/>
        <v>0</v>
      </c>
      <c r="AH47" s="64">
        <f t="shared" si="13"/>
        <v>1</v>
      </c>
      <c r="AI47" s="65">
        <f t="shared" si="8"/>
        <v>0</v>
      </c>
    </row>
    <row r="48" spans="1:35" x14ac:dyDescent="0.25">
      <c r="A48" s="58">
        <f>+'INPUT SHEET'!A47</f>
        <v>44</v>
      </c>
      <c r="B48" s="111" t="str">
        <f>+'INPUT SHEET'!B47</f>
        <v>194H</v>
      </c>
      <c r="C48" s="74" t="str">
        <f>+'INPUT SHEET'!C47</f>
        <v>Abcd</v>
      </c>
      <c r="D48" s="58" t="str">
        <f>+'INPUT SHEET'!D47</f>
        <v>AIOPC1234D</v>
      </c>
      <c r="E48" s="44" t="str">
        <f>+'INPUT SHEET'!E47</f>
        <v>AIOP</v>
      </c>
      <c r="F48" s="44" t="str">
        <f>+'INPUT SHEET'!F47</f>
        <v>P</v>
      </c>
      <c r="G48" s="50">
        <v>1</v>
      </c>
      <c r="H48" s="50">
        <v>11</v>
      </c>
      <c r="I48" s="50">
        <v>2012</v>
      </c>
      <c r="J48" s="47">
        <f t="shared" si="5"/>
        <v>41214</v>
      </c>
      <c r="K48" s="50">
        <v>1</v>
      </c>
      <c r="L48" s="50">
        <v>11</v>
      </c>
      <c r="M48" s="50">
        <v>2012</v>
      </c>
      <c r="N48" s="47">
        <f t="shared" si="6"/>
        <v>41214</v>
      </c>
      <c r="O48" s="47">
        <f t="shared" si="9"/>
        <v>41243</v>
      </c>
      <c r="P48" s="27">
        <f t="shared" si="10"/>
        <v>7</v>
      </c>
      <c r="Q48" s="47">
        <f t="shared" si="11"/>
        <v>41250</v>
      </c>
      <c r="R48" s="29">
        <f t="shared" si="12"/>
        <v>1</v>
      </c>
      <c r="S48" s="44">
        <f>+'INPUT SHEET'!S47</f>
        <v>10</v>
      </c>
      <c r="T48" s="44">
        <f>+'INPUT SHEET'!T47</f>
        <v>30</v>
      </c>
      <c r="U48" s="44">
        <f>+'INPUT SHEET'!U47</f>
        <v>2</v>
      </c>
      <c r="V48" s="44">
        <f>+'INPUT SHEET'!V47</f>
        <v>2</v>
      </c>
      <c r="W48" s="44">
        <f>+'INPUT SHEET'!W47</f>
        <v>1</v>
      </c>
      <c r="X48" s="44">
        <f>+'INPUT SHEET'!X47</f>
        <v>10</v>
      </c>
      <c r="Y48" s="44">
        <f>+'INPUT SHEET'!Y47</f>
        <v>10</v>
      </c>
      <c r="Z48" s="44">
        <f>+'INPUT SHEET'!Z47</f>
        <v>2</v>
      </c>
      <c r="AA48" s="44">
        <f>+'INPUT SHEET'!AA47</f>
        <v>10</v>
      </c>
      <c r="AB48" s="44">
        <f>+'INPUT SHEET'!AB47</f>
        <v>10</v>
      </c>
      <c r="AC48" s="44">
        <f>+'INPUT SHEET'!AC47</f>
        <v>10</v>
      </c>
      <c r="AD48" s="58">
        <f>+'INPUT SHEET'!AD47</f>
        <v>10</v>
      </c>
      <c r="AE48" s="58">
        <f>+'INPUT SHEET'!AE47</f>
        <v>10000</v>
      </c>
      <c r="AF48" s="58">
        <f>+'INPUT SHEET'!AF47</f>
        <v>1000</v>
      </c>
      <c r="AG48" s="63">
        <f t="shared" si="7"/>
        <v>0</v>
      </c>
      <c r="AH48" s="64">
        <f t="shared" si="13"/>
        <v>1</v>
      </c>
      <c r="AI48" s="65">
        <f t="shared" si="8"/>
        <v>0</v>
      </c>
    </row>
    <row r="49" spans="1:35" x14ac:dyDescent="0.25">
      <c r="A49" s="58">
        <f>+'INPUT SHEET'!A48</f>
        <v>45</v>
      </c>
      <c r="B49" s="111" t="str">
        <f>+'INPUT SHEET'!B48</f>
        <v>194H</v>
      </c>
      <c r="C49" s="74" t="str">
        <f>+'INPUT SHEET'!C48</f>
        <v>Abcd</v>
      </c>
      <c r="D49" s="58" t="str">
        <f>+'INPUT SHEET'!D48</f>
        <v>AIOPC1234D</v>
      </c>
      <c r="E49" s="44" t="str">
        <f>+'INPUT SHEET'!E48</f>
        <v>AIOP</v>
      </c>
      <c r="F49" s="44" t="str">
        <f>+'INPUT SHEET'!F48</f>
        <v>P</v>
      </c>
      <c r="G49" s="50">
        <v>1</v>
      </c>
      <c r="H49" s="50">
        <v>11</v>
      </c>
      <c r="I49" s="50">
        <v>2012</v>
      </c>
      <c r="J49" s="47">
        <f t="shared" si="5"/>
        <v>41214</v>
      </c>
      <c r="K49" s="50">
        <v>1</v>
      </c>
      <c r="L49" s="50">
        <v>11</v>
      </c>
      <c r="M49" s="50">
        <v>2012</v>
      </c>
      <c r="N49" s="47">
        <f t="shared" si="6"/>
        <v>41214</v>
      </c>
      <c r="O49" s="47">
        <f t="shared" si="9"/>
        <v>41243</v>
      </c>
      <c r="P49" s="27">
        <f t="shared" si="10"/>
        <v>7</v>
      </c>
      <c r="Q49" s="47">
        <f t="shared" si="11"/>
        <v>41250</v>
      </c>
      <c r="R49" s="29">
        <f t="shared" si="12"/>
        <v>1</v>
      </c>
      <c r="S49" s="44">
        <f>+'INPUT SHEET'!S48</f>
        <v>10</v>
      </c>
      <c r="T49" s="44">
        <f>+'INPUT SHEET'!T48</f>
        <v>30</v>
      </c>
      <c r="U49" s="44">
        <f>+'INPUT SHEET'!U48</f>
        <v>2</v>
      </c>
      <c r="V49" s="44">
        <f>+'INPUT SHEET'!V48</f>
        <v>2</v>
      </c>
      <c r="W49" s="44">
        <f>+'INPUT SHEET'!W48</f>
        <v>1</v>
      </c>
      <c r="X49" s="44">
        <f>+'INPUT SHEET'!X48</f>
        <v>10</v>
      </c>
      <c r="Y49" s="44">
        <f>+'INPUT SHEET'!Y48</f>
        <v>10</v>
      </c>
      <c r="Z49" s="44">
        <f>+'INPUT SHEET'!Z48</f>
        <v>2</v>
      </c>
      <c r="AA49" s="44">
        <f>+'INPUT SHEET'!AA48</f>
        <v>10</v>
      </c>
      <c r="AB49" s="44">
        <f>+'INPUT SHEET'!AB48</f>
        <v>10</v>
      </c>
      <c r="AC49" s="44">
        <f>+'INPUT SHEET'!AC48</f>
        <v>10</v>
      </c>
      <c r="AD49" s="58">
        <f>+'INPUT SHEET'!AD48</f>
        <v>10</v>
      </c>
      <c r="AE49" s="58">
        <f>+'INPUT SHEET'!AE48</f>
        <v>10000</v>
      </c>
      <c r="AF49" s="58">
        <f>+'INPUT SHEET'!AF48</f>
        <v>1000</v>
      </c>
      <c r="AG49" s="63">
        <f t="shared" si="7"/>
        <v>0</v>
      </c>
      <c r="AH49" s="64">
        <f t="shared" si="13"/>
        <v>1</v>
      </c>
      <c r="AI49" s="65">
        <f t="shared" si="8"/>
        <v>0</v>
      </c>
    </row>
    <row r="50" spans="1:35" x14ac:dyDescent="0.25">
      <c r="A50" s="58">
        <f>+'INPUT SHEET'!A49</f>
        <v>46</v>
      </c>
      <c r="B50" s="111" t="str">
        <f>+'INPUT SHEET'!B49</f>
        <v>194H</v>
      </c>
      <c r="C50" s="74" t="str">
        <f>+'INPUT SHEET'!C49</f>
        <v>Abcd</v>
      </c>
      <c r="D50" s="58" t="str">
        <f>+'INPUT SHEET'!D49</f>
        <v>AIOPC1234D</v>
      </c>
      <c r="E50" s="44" t="str">
        <f>+'INPUT SHEET'!E49</f>
        <v>AIOP</v>
      </c>
      <c r="F50" s="44" t="str">
        <f>+'INPUT SHEET'!F49</f>
        <v>P</v>
      </c>
      <c r="G50" s="50">
        <v>1</v>
      </c>
      <c r="H50" s="50">
        <v>11</v>
      </c>
      <c r="I50" s="50">
        <v>2012</v>
      </c>
      <c r="J50" s="47">
        <f t="shared" si="5"/>
        <v>41214</v>
      </c>
      <c r="K50" s="50">
        <v>1</v>
      </c>
      <c r="L50" s="50">
        <v>11</v>
      </c>
      <c r="M50" s="50">
        <v>2012</v>
      </c>
      <c r="N50" s="47">
        <f t="shared" si="6"/>
        <v>41214</v>
      </c>
      <c r="O50" s="47">
        <f t="shared" si="9"/>
        <v>41243</v>
      </c>
      <c r="P50" s="27">
        <f t="shared" si="10"/>
        <v>7</v>
      </c>
      <c r="Q50" s="47">
        <f t="shared" si="11"/>
        <v>41250</v>
      </c>
      <c r="R50" s="29">
        <f t="shared" si="12"/>
        <v>1</v>
      </c>
      <c r="S50" s="44">
        <f>+'INPUT SHEET'!S49</f>
        <v>10</v>
      </c>
      <c r="T50" s="44">
        <f>+'INPUT SHEET'!T49</f>
        <v>30</v>
      </c>
      <c r="U50" s="44">
        <f>+'INPUT SHEET'!U49</f>
        <v>2</v>
      </c>
      <c r="V50" s="44">
        <f>+'INPUT SHEET'!V49</f>
        <v>2</v>
      </c>
      <c r="W50" s="44">
        <f>+'INPUT SHEET'!W49</f>
        <v>1</v>
      </c>
      <c r="X50" s="44">
        <f>+'INPUT SHEET'!X49</f>
        <v>10</v>
      </c>
      <c r="Y50" s="44">
        <f>+'INPUT SHEET'!Y49</f>
        <v>10</v>
      </c>
      <c r="Z50" s="44">
        <f>+'INPUT SHEET'!Z49</f>
        <v>2</v>
      </c>
      <c r="AA50" s="44">
        <f>+'INPUT SHEET'!AA49</f>
        <v>10</v>
      </c>
      <c r="AB50" s="44">
        <f>+'INPUT SHEET'!AB49</f>
        <v>10</v>
      </c>
      <c r="AC50" s="44">
        <f>+'INPUT SHEET'!AC49</f>
        <v>10</v>
      </c>
      <c r="AD50" s="58">
        <f>+'INPUT SHEET'!AD49</f>
        <v>10</v>
      </c>
      <c r="AE50" s="58">
        <f>+'INPUT SHEET'!AE49</f>
        <v>10000</v>
      </c>
      <c r="AF50" s="58">
        <f>+'INPUT SHEET'!AF49</f>
        <v>1000</v>
      </c>
      <c r="AG50" s="63">
        <f t="shared" si="7"/>
        <v>0</v>
      </c>
      <c r="AH50" s="64">
        <f t="shared" si="13"/>
        <v>1</v>
      </c>
      <c r="AI50" s="65">
        <f t="shared" si="8"/>
        <v>0</v>
      </c>
    </row>
    <row r="51" spans="1:35" x14ac:dyDescent="0.25">
      <c r="A51" s="58">
        <f>+'INPUT SHEET'!A50</f>
        <v>47</v>
      </c>
      <c r="B51" s="111" t="str">
        <f>+'INPUT SHEET'!B50</f>
        <v>194H</v>
      </c>
      <c r="C51" s="74" t="str">
        <f>+'INPUT SHEET'!C50</f>
        <v>Abcd</v>
      </c>
      <c r="D51" s="58" t="str">
        <f>+'INPUT SHEET'!D50</f>
        <v>AIOPC1234D</v>
      </c>
      <c r="E51" s="44" t="str">
        <f>+'INPUT SHEET'!E50</f>
        <v>AIOP</v>
      </c>
      <c r="F51" s="44" t="str">
        <f>+'INPUT SHEET'!F50</f>
        <v>P</v>
      </c>
      <c r="G51" s="50">
        <v>1</v>
      </c>
      <c r="H51" s="50">
        <v>11</v>
      </c>
      <c r="I51" s="50">
        <v>2012</v>
      </c>
      <c r="J51" s="47">
        <f t="shared" si="5"/>
        <v>41214</v>
      </c>
      <c r="K51" s="50">
        <v>1</v>
      </c>
      <c r="L51" s="50">
        <v>11</v>
      </c>
      <c r="M51" s="50">
        <v>2012</v>
      </c>
      <c r="N51" s="47">
        <f t="shared" si="6"/>
        <v>41214</v>
      </c>
      <c r="O51" s="47">
        <f t="shared" si="9"/>
        <v>41243</v>
      </c>
      <c r="P51" s="27">
        <f t="shared" si="10"/>
        <v>7</v>
      </c>
      <c r="Q51" s="47">
        <f t="shared" si="11"/>
        <v>41250</v>
      </c>
      <c r="R51" s="29">
        <f t="shared" si="12"/>
        <v>1</v>
      </c>
      <c r="S51" s="44">
        <f>+'INPUT SHEET'!S50</f>
        <v>10</v>
      </c>
      <c r="T51" s="44">
        <f>+'INPUT SHEET'!T50</f>
        <v>30</v>
      </c>
      <c r="U51" s="44">
        <f>+'INPUT SHEET'!U50</f>
        <v>2</v>
      </c>
      <c r="V51" s="44">
        <f>+'INPUT SHEET'!V50</f>
        <v>2</v>
      </c>
      <c r="W51" s="44">
        <f>+'INPUT SHEET'!W50</f>
        <v>1</v>
      </c>
      <c r="X51" s="44">
        <f>+'INPUT SHEET'!X50</f>
        <v>10</v>
      </c>
      <c r="Y51" s="44">
        <f>+'INPUT SHEET'!Y50</f>
        <v>10</v>
      </c>
      <c r="Z51" s="44">
        <f>+'INPUT SHEET'!Z50</f>
        <v>2</v>
      </c>
      <c r="AA51" s="44">
        <f>+'INPUT SHEET'!AA50</f>
        <v>10</v>
      </c>
      <c r="AB51" s="44">
        <f>+'INPUT SHEET'!AB50</f>
        <v>10</v>
      </c>
      <c r="AC51" s="44">
        <f>+'INPUT SHEET'!AC50</f>
        <v>10</v>
      </c>
      <c r="AD51" s="58">
        <f>+'INPUT SHEET'!AD50</f>
        <v>10</v>
      </c>
      <c r="AE51" s="58">
        <f>+'INPUT SHEET'!AE50</f>
        <v>10000</v>
      </c>
      <c r="AF51" s="58">
        <f>+'INPUT SHEET'!AF50</f>
        <v>1000</v>
      </c>
      <c r="AG51" s="63">
        <f t="shared" si="7"/>
        <v>0</v>
      </c>
      <c r="AH51" s="64">
        <f t="shared" si="13"/>
        <v>1</v>
      </c>
      <c r="AI51" s="65">
        <f t="shared" si="8"/>
        <v>0</v>
      </c>
    </row>
    <row r="52" spans="1:35" x14ac:dyDescent="0.25">
      <c r="A52" s="58">
        <f>+'INPUT SHEET'!A51</f>
        <v>48</v>
      </c>
      <c r="B52" s="111" t="str">
        <f>+'INPUT SHEET'!B51</f>
        <v>194H</v>
      </c>
      <c r="C52" s="74" t="str">
        <f>+'INPUT SHEET'!C51</f>
        <v>Abcd</v>
      </c>
      <c r="D52" s="58" t="str">
        <f>+'INPUT SHEET'!D51</f>
        <v>AIOPC1234D</v>
      </c>
      <c r="E52" s="44" t="str">
        <f>+'INPUT SHEET'!E51</f>
        <v>AIOP</v>
      </c>
      <c r="F52" s="44" t="str">
        <f>+'INPUT SHEET'!F51</f>
        <v>P</v>
      </c>
      <c r="G52" s="50">
        <v>1</v>
      </c>
      <c r="H52" s="50">
        <v>11</v>
      </c>
      <c r="I52" s="50">
        <v>2012</v>
      </c>
      <c r="J52" s="47">
        <f t="shared" si="5"/>
        <v>41214</v>
      </c>
      <c r="K52" s="50">
        <v>1</v>
      </c>
      <c r="L52" s="50">
        <v>11</v>
      </c>
      <c r="M52" s="50">
        <v>2012</v>
      </c>
      <c r="N52" s="47">
        <f t="shared" si="6"/>
        <v>41214</v>
      </c>
      <c r="O52" s="47">
        <f t="shared" si="9"/>
        <v>41243</v>
      </c>
      <c r="P52" s="27">
        <f t="shared" si="10"/>
        <v>7</v>
      </c>
      <c r="Q52" s="47">
        <f t="shared" si="11"/>
        <v>41250</v>
      </c>
      <c r="R52" s="29">
        <f t="shared" si="12"/>
        <v>1</v>
      </c>
      <c r="S52" s="44">
        <f>+'INPUT SHEET'!S51</f>
        <v>10</v>
      </c>
      <c r="T52" s="44">
        <f>+'INPUT SHEET'!T51</f>
        <v>30</v>
      </c>
      <c r="U52" s="44">
        <f>+'INPUT SHEET'!U51</f>
        <v>2</v>
      </c>
      <c r="V52" s="44">
        <f>+'INPUT SHEET'!V51</f>
        <v>2</v>
      </c>
      <c r="W52" s="44">
        <f>+'INPUT SHEET'!W51</f>
        <v>1</v>
      </c>
      <c r="X52" s="44">
        <f>+'INPUT SHEET'!X51</f>
        <v>10</v>
      </c>
      <c r="Y52" s="44">
        <f>+'INPUT SHEET'!Y51</f>
        <v>10</v>
      </c>
      <c r="Z52" s="44">
        <f>+'INPUT SHEET'!Z51</f>
        <v>2</v>
      </c>
      <c r="AA52" s="44">
        <f>+'INPUT SHEET'!AA51</f>
        <v>10</v>
      </c>
      <c r="AB52" s="44">
        <f>+'INPUT SHEET'!AB51</f>
        <v>10</v>
      </c>
      <c r="AC52" s="44">
        <f>+'INPUT SHEET'!AC51</f>
        <v>10</v>
      </c>
      <c r="AD52" s="58">
        <f>+'INPUT SHEET'!AD51</f>
        <v>10</v>
      </c>
      <c r="AE52" s="58">
        <f>+'INPUT SHEET'!AE51</f>
        <v>10000</v>
      </c>
      <c r="AF52" s="58">
        <f>+'INPUT SHEET'!AF51</f>
        <v>1000</v>
      </c>
      <c r="AG52" s="63">
        <f t="shared" si="7"/>
        <v>0</v>
      </c>
      <c r="AH52" s="64">
        <f t="shared" si="13"/>
        <v>1</v>
      </c>
      <c r="AI52" s="65">
        <f t="shared" si="8"/>
        <v>0</v>
      </c>
    </row>
    <row r="53" spans="1:35" x14ac:dyDescent="0.25">
      <c r="A53" s="58">
        <f>+'INPUT SHEET'!A52</f>
        <v>49</v>
      </c>
      <c r="B53" s="111" t="str">
        <f>+'INPUT SHEET'!B52</f>
        <v>194H</v>
      </c>
      <c r="C53" s="74" t="str">
        <f>+'INPUT SHEET'!C52</f>
        <v>Abcd</v>
      </c>
      <c r="D53" s="58" t="str">
        <f>+'INPUT SHEET'!D52</f>
        <v>AIOPC1234D</v>
      </c>
      <c r="E53" s="44" t="str">
        <f>+'INPUT SHEET'!E52</f>
        <v>AIOP</v>
      </c>
      <c r="F53" s="44" t="str">
        <f>+'INPUT SHEET'!F52</f>
        <v>P</v>
      </c>
      <c r="G53" s="50">
        <v>1</v>
      </c>
      <c r="H53" s="50">
        <v>11</v>
      </c>
      <c r="I53" s="50">
        <v>2012</v>
      </c>
      <c r="J53" s="47">
        <f t="shared" si="5"/>
        <v>41214</v>
      </c>
      <c r="K53" s="50">
        <v>1</v>
      </c>
      <c r="L53" s="50">
        <v>11</v>
      </c>
      <c r="M53" s="50">
        <v>2012</v>
      </c>
      <c r="N53" s="47">
        <f t="shared" si="6"/>
        <v>41214</v>
      </c>
      <c r="O53" s="47">
        <f t="shared" si="9"/>
        <v>41243</v>
      </c>
      <c r="P53" s="27">
        <f t="shared" si="10"/>
        <v>7</v>
      </c>
      <c r="Q53" s="47">
        <f t="shared" si="11"/>
        <v>41250</v>
      </c>
      <c r="R53" s="29">
        <f t="shared" si="12"/>
        <v>1</v>
      </c>
      <c r="S53" s="44">
        <f>+'INPUT SHEET'!S52</f>
        <v>10</v>
      </c>
      <c r="T53" s="44">
        <f>+'INPUT SHEET'!T52</f>
        <v>30</v>
      </c>
      <c r="U53" s="44">
        <f>+'INPUT SHEET'!U52</f>
        <v>2</v>
      </c>
      <c r="V53" s="44">
        <f>+'INPUT SHEET'!V52</f>
        <v>2</v>
      </c>
      <c r="W53" s="44">
        <f>+'INPUT SHEET'!W52</f>
        <v>1</v>
      </c>
      <c r="X53" s="44">
        <f>+'INPUT SHEET'!X52</f>
        <v>10</v>
      </c>
      <c r="Y53" s="44">
        <f>+'INPUT SHEET'!Y52</f>
        <v>10</v>
      </c>
      <c r="Z53" s="44">
        <f>+'INPUT SHEET'!Z52</f>
        <v>2</v>
      </c>
      <c r="AA53" s="44">
        <f>+'INPUT SHEET'!AA52</f>
        <v>10</v>
      </c>
      <c r="AB53" s="44">
        <f>+'INPUT SHEET'!AB52</f>
        <v>10</v>
      </c>
      <c r="AC53" s="44">
        <f>+'INPUT SHEET'!AC52</f>
        <v>10</v>
      </c>
      <c r="AD53" s="58">
        <f>+'INPUT SHEET'!AD52</f>
        <v>10</v>
      </c>
      <c r="AE53" s="58">
        <f>+'INPUT SHEET'!AE52</f>
        <v>10000</v>
      </c>
      <c r="AF53" s="58">
        <f>+'INPUT SHEET'!AF52</f>
        <v>1000</v>
      </c>
      <c r="AG53" s="63">
        <f t="shared" si="7"/>
        <v>0</v>
      </c>
      <c r="AH53" s="64">
        <f t="shared" si="13"/>
        <v>1</v>
      </c>
      <c r="AI53" s="65">
        <f t="shared" si="8"/>
        <v>0</v>
      </c>
    </row>
    <row r="54" spans="1:35" x14ac:dyDescent="0.25">
      <c r="A54" s="58">
        <f>+'INPUT SHEET'!A53</f>
        <v>50</v>
      </c>
      <c r="B54" s="111" t="str">
        <f>+'INPUT SHEET'!B53</f>
        <v>194H</v>
      </c>
      <c r="C54" s="74" t="str">
        <f>+'INPUT SHEET'!C53</f>
        <v>Abcd</v>
      </c>
      <c r="D54" s="58" t="str">
        <f>+'INPUT SHEET'!D53</f>
        <v>AIOPC1234D</v>
      </c>
      <c r="E54" s="44" t="str">
        <f>+'INPUT SHEET'!E53</f>
        <v>AIOP</v>
      </c>
      <c r="F54" s="44" t="str">
        <f>+'INPUT SHEET'!F53</f>
        <v>P</v>
      </c>
      <c r="G54" s="50">
        <v>1</v>
      </c>
      <c r="H54" s="50">
        <v>11</v>
      </c>
      <c r="I54" s="50">
        <v>2012</v>
      </c>
      <c r="J54" s="47">
        <f t="shared" si="5"/>
        <v>41214</v>
      </c>
      <c r="K54" s="50">
        <v>1</v>
      </c>
      <c r="L54" s="50">
        <v>11</v>
      </c>
      <c r="M54" s="50">
        <v>2012</v>
      </c>
      <c r="N54" s="47">
        <f t="shared" si="6"/>
        <v>41214</v>
      </c>
      <c r="O54" s="47">
        <f t="shared" si="9"/>
        <v>41243</v>
      </c>
      <c r="P54" s="27">
        <f t="shared" si="10"/>
        <v>7</v>
      </c>
      <c r="Q54" s="47">
        <f t="shared" si="11"/>
        <v>41250</v>
      </c>
      <c r="R54" s="29">
        <f t="shared" si="12"/>
        <v>1</v>
      </c>
      <c r="S54" s="44">
        <f>+'INPUT SHEET'!S53</f>
        <v>10</v>
      </c>
      <c r="T54" s="44">
        <f>+'INPUT SHEET'!T53</f>
        <v>30</v>
      </c>
      <c r="U54" s="44">
        <f>+'INPUT SHEET'!U53</f>
        <v>2</v>
      </c>
      <c r="V54" s="44">
        <f>+'INPUT SHEET'!V53</f>
        <v>2</v>
      </c>
      <c r="W54" s="44">
        <f>+'INPUT SHEET'!W53</f>
        <v>1</v>
      </c>
      <c r="X54" s="44">
        <f>+'INPUT SHEET'!X53</f>
        <v>10</v>
      </c>
      <c r="Y54" s="44">
        <f>+'INPUT SHEET'!Y53</f>
        <v>10</v>
      </c>
      <c r="Z54" s="44">
        <f>+'INPUT SHEET'!Z53</f>
        <v>2</v>
      </c>
      <c r="AA54" s="44">
        <f>+'INPUT SHEET'!AA53</f>
        <v>10</v>
      </c>
      <c r="AB54" s="44">
        <f>+'INPUT SHEET'!AB53</f>
        <v>10</v>
      </c>
      <c r="AC54" s="44">
        <f>+'INPUT SHEET'!AC53</f>
        <v>10</v>
      </c>
      <c r="AD54" s="58">
        <f>+'INPUT SHEET'!AD53</f>
        <v>10</v>
      </c>
      <c r="AE54" s="58">
        <f>+'INPUT SHEET'!AE53</f>
        <v>10000</v>
      </c>
      <c r="AF54" s="58">
        <f>+'INPUT SHEET'!AF53</f>
        <v>1000</v>
      </c>
      <c r="AG54" s="63">
        <f t="shared" si="7"/>
        <v>0</v>
      </c>
      <c r="AH54" s="64">
        <f t="shared" si="13"/>
        <v>1</v>
      </c>
      <c r="AI54" s="65">
        <f t="shared" si="8"/>
        <v>0</v>
      </c>
    </row>
    <row r="55" spans="1:35" x14ac:dyDescent="0.25">
      <c r="A55" s="58">
        <f>+'INPUT SHEET'!A54</f>
        <v>51</v>
      </c>
      <c r="B55" s="111" t="str">
        <f>+'INPUT SHEET'!B54</f>
        <v>194H</v>
      </c>
      <c r="C55" s="74" t="str">
        <f>+'INPUT SHEET'!C54</f>
        <v>Abcd</v>
      </c>
      <c r="D55" s="58" t="str">
        <f>+'INPUT SHEET'!D54</f>
        <v>AIOPC1234D</v>
      </c>
      <c r="E55" s="44" t="str">
        <f>+'INPUT SHEET'!E54</f>
        <v>AIOP</v>
      </c>
      <c r="F55" s="44" t="str">
        <f>+'INPUT SHEET'!F54</f>
        <v>P</v>
      </c>
      <c r="G55" s="50">
        <v>1</v>
      </c>
      <c r="H55" s="50">
        <v>11</v>
      </c>
      <c r="I55" s="50">
        <v>2012</v>
      </c>
      <c r="J55" s="47">
        <f t="shared" si="5"/>
        <v>41214</v>
      </c>
      <c r="K55" s="50">
        <v>1</v>
      </c>
      <c r="L55" s="50">
        <v>11</v>
      </c>
      <c r="M55" s="50">
        <v>2012</v>
      </c>
      <c r="N55" s="47">
        <f t="shared" si="6"/>
        <v>41214</v>
      </c>
      <c r="O55" s="47">
        <f t="shared" si="9"/>
        <v>41243</v>
      </c>
      <c r="P55" s="27">
        <f t="shared" si="10"/>
        <v>7</v>
      </c>
      <c r="Q55" s="47">
        <f t="shared" si="11"/>
        <v>41250</v>
      </c>
      <c r="R55" s="29">
        <f t="shared" si="12"/>
        <v>1</v>
      </c>
      <c r="S55" s="44">
        <f>+'INPUT SHEET'!S54</f>
        <v>10</v>
      </c>
      <c r="T55" s="44">
        <f>+'INPUT SHEET'!T54</f>
        <v>30</v>
      </c>
      <c r="U55" s="44">
        <f>+'INPUT SHEET'!U54</f>
        <v>2</v>
      </c>
      <c r="V55" s="44">
        <f>+'INPUT SHEET'!V54</f>
        <v>2</v>
      </c>
      <c r="W55" s="44">
        <f>+'INPUT SHEET'!W54</f>
        <v>1</v>
      </c>
      <c r="X55" s="44">
        <f>+'INPUT SHEET'!X54</f>
        <v>10</v>
      </c>
      <c r="Y55" s="44">
        <f>+'INPUT SHEET'!Y54</f>
        <v>10</v>
      </c>
      <c r="Z55" s="44">
        <f>+'INPUT SHEET'!Z54</f>
        <v>2</v>
      </c>
      <c r="AA55" s="44">
        <f>+'INPUT SHEET'!AA54</f>
        <v>10</v>
      </c>
      <c r="AB55" s="44">
        <f>+'INPUT SHEET'!AB54</f>
        <v>10</v>
      </c>
      <c r="AC55" s="44">
        <f>+'INPUT SHEET'!AC54</f>
        <v>10</v>
      </c>
      <c r="AD55" s="58">
        <f>+'INPUT SHEET'!AD54</f>
        <v>10</v>
      </c>
      <c r="AE55" s="58">
        <f>+'INPUT SHEET'!AE54</f>
        <v>10000</v>
      </c>
      <c r="AF55" s="58">
        <f>+'INPUT SHEET'!AF54</f>
        <v>1000</v>
      </c>
      <c r="AG55" s="63">
        <f t="shared" si="7"/>
        <v>0</v>
      </c>
      <c r="AH55" s="64">
        <f t="shared" si="13"/>
        <v>1</v>
      </c>
      <c r="AI55" s="65">
        <f t="shared" si="8"/>
        <v>0</v>
      </c>
    </row>
    <row r="56" spans="1:35" x14ac:dyDescent="0.25">
      <c r="A56" s="58">
        <f>+'INPUT SHEET'!A55</f>
        <v>52</v>
      </c>
      <c r="B56" s="111" t="str">
        <f>+'INPUT SHEET'!B55</f>
        <v>194H</v>
      </c>
      <c r="C56" s="74" t="str">
        <f>+'INPUT SHEET'!C55</f>
        <v>Abcd</v>
      </c>
      <c r="D56" s="58" t="str">
        <f>+'INPUT SHEET'!D55</f>
        <v>AIOPC1234D</v>
      </c>
      <c r="E56" s="44" t="str">
        <f>+'INPUT SHEET'!E55</f>
        <v>AIOP</v>
      </c>
      <c r="F56" s="44" t="str">
        <f>+'INPUT SHEET'!F55</f>
        <v>P</v>
      </c>
      <c r="G56" s="50">
        <v>1</v>
      </c>
      <c r="H56" s="50">
        <v>11</v>
      </c>
      <c r="I56" s="50">
        <v>2012</v>
      </c>
      <c r="J56" s="47">
        <f t="shared" si="5"/>
        <v>41214</v>
      </c>
      <c r="K56" s="50">
        <v>1</v>
      </c>
      <c r="L56" s="50">
        <v>11</v>
      </c>
      <c r="M56" s="50">
        <v>2012</v>
      </c>
      <c r="N56" s="47">
        <f t="shared" si="6"/>
        <v>41214</v>
      </c>
      <c r="O56" s="47">
        <f t="shared" si="9"/>
        <v>41243</v>
      </c>
      <c r="P56" s="27">
        <f t="shared" si="10"/>
        <v>7</v>
      </c>
      <c r="Q56" s="47">
        <f t="shared" si="11"/>
        <v>41250</v>
      </c>
      <c r="R56" s="29">
        <f t="shared" si="12"/>
        <v>1</v>
      </c>
      <c r="S56" s="44">
        <f>+'INPUT SHEET'!S55</f>
        <v>10</v>
      </c>
      <c r="T56" s="44">
        <f>+'INPUT SHEET'!T55</f>
        <v>30</v>
      </c>
      <c r="U56" s="44">
        <f>+'INPUT SHEET'!U55</f>
        <v>2</v>
      </c>
      <c r="V56" s="44">
        <f>+'INPUT SHEET'!V55</f>
        <v>2</v>
      </c>
      <c r="W56" s="44">
        <f>+'INPUT SHEET'!W55</f>
        <v>1</v>
      </c>
      <c r="X56" s="44">
        <f>+'INPUT SHEET'!X55</f>
        <v>10</v>
      </c>
      <c r="Y56" s="44">
        <f>+'INPUT SHEET'!Y55</f>
        <v>10</v>
      </c>
      <c r="Z56" s="44">
        <f>+'INPUT SHEET'!Z55</f>
        <v>2</v>
      </c>
      <c r="AA56" s="44">
        <f>+'INPUT SHEET'!AA55</f>
        <v>10</v>
      </c>
      <c r="AB56" s="44">
        <f>+'INPUT SHEET'!AB55</f>
        <v>10</v>
      </c>
      <c r="AC56" s="44">
        <f>+'INPUT SHEET'!AC55</f>
        <v>10</v>
      </c>
      <c r="AD56" s="58">
        <f>+'INPUT SHEET'!AD55</f>
        <v>10</v>
      </c>
      <c r="AE56" s="58">
        <f>+'INPUT SHEET'!AE55</f>
        <v>10000</v>
      </c>
      <c r="AF56" s="58">
        <f>+'INPUT SHEET'!AF55</f>
        <v>1000</v>
      </c>
      <c r="AG56" s="63">
        <f t="shared" si="7"/>
        <v>0</v>
      </c>
      <c r="AH56" s="64">
        <f t="shared" si="13"/>
        <v>1</v>
      </c>
      <c r="AI56" s="65">
        <f t="shared" si="8"/>
        <v>0</v>
      </c>
    </row>
    <row r="57" spans="1:35" x14ac:dyDescent="0.25">
      <c r="A57" s="58">
        <f>+'INPUT SHEET'!A56</f>
        <v>53</v>
      </c>
      <c r="B57" s="111" t="str">
        <f>+'INPUT SHEET'!B56</f>
        <v>194H</v>
      </c>
      <c r="C57" s="74" t="str">
        <f>+'INPUT SHEET'!C56</f>
        <v>Abcd</v>
      </c>
      <c r="D57" s="58" t="str">
        <f>+'INPUT SHEET'!D56</f>
        <v>AIOPC1234D</v>
      </c>
      <c r="E57" s="44" t="str">
        <f>+'INPUT SHEET'!E56</f>
        <v>AIOP</v>
      </c>
      <c r="F57" s="44" t="str">
        <f>+'INPUT SHEET'!F56</f>
        <v>P</v>
      </c>
      <c r="G57" s="50">
        <v>1</v>
      </c>
      <c r="H57" s="50">
        <v>11</v>
      </c>
      <c r="I57" s="50">
        <v>2012</v>
      </c>
      <c r="J57" s="47">
        <f t="shared" si="5"/>
        <v>41214</v>
      </c>
      <c r="K57" s="50">
        <v>1</v>
      </c>
      <c r="L57" s="50">
        <v>11</v>
      </c>
      <c r="M57" s="50">
        <v>2012</v>
      </c>
      <c r="N57" s="47">
        <f t="shared" si="6"/>
        <v>41214</v>
      </c>
      <c r="O57" s="47">
        <f t="shared" si="9"/>
        <v>41243</v>
      </c>
      <c r="P57" s="27">
        <f t="shared" si="10"/>
        <v>7</v>
      </c>
      <c r="Q57" s="47">
        <f t="shared" si="11"/>
        <v>41250</v>
      </c>
      <c r="R57" s="29">
        <f t="shared" si="12"/>
        <v>1</v>
      </c>
      <c r="S57" s="44">
        <f>+'INPUT SHEET'!S56</f>
        <v>10</v>
      </c>
      <c r="T57" s="44">
        <f>+'INPUT SHEET'!T56</f>
        <v>30</v>
      </c>
      <c r="U57" s="44">
        <f>+'INPUT SHEET'!U56</f>
        <v>2</v>
      </c>
      <c r="V57" s="44">
        <f>+'INPUT SHEET'!V56</f>
        <v>2</v>
      </c>
      <c r="W57" s="44">
        <f>+'INPUT SHEET'!W56</f>
        <v>1</v>
      </c>
      <c r="X57" s="44">
        <f>+'INPUT SHEET'!X56</f>
        <v>10</v>
      </c>
      <c r="Y57" s="44">
        <f>+'INPUT SHEET'!Y56</f>
        <v>10</v>
      </c>
      <c r="Z57" s="44">
        <f>+'INPUT SHEET'!Z56</f>
        <v>2</v>
      </c>
      <c r="AA57" s="44">
        <f>+'INPUT SHEET'!AA56</f>
        <v>10</v>
      </c>
      <c r="AB57" s="44">
        <f>+'INPUT SHEET'!AB56</f>
        <v>10</v>
      </c>
      <c r="AC57" s="44">
        <f>+'INPUT SHEET'!AC56</f>
        <v>10</v>
      </c>
      <c r="AD57" s="58">
        <f>+'INPUT SHEET'!AD56</f>
        <v>10</v>
      </c>
      <c r="AE57" s="58">
        <f>+'INPUT SHEET'!AE56</f>
        <v>10000</v>
      </c>
      <c r="AF57" s="58">
        <f>+'INPUT SHEET'!AF56</f>
        <v>1000</v>
      </c>
      <c r="AG57" s="63">
        <f t="shared" si="7"/>
        <v>0</v>
      </c>
      <c r="AH57" s="64">
        <f t="shared" si="13"/>
        <v>1</v>
      </c>
      <c r="AI57" s="65">
        <f t="shared" si="8"/>
        <v>0</v>
      </c>
    </row>
    <row r="58" spans="1:35" x14ac:dyDescent="0.25">
      <c r="A58" s="58">
        <f>+'INPUT SHEET'!A57</f>
        <v>54</v>
      </c>
      <c r="B58" s="111" t="str">
        <f>+'INPUT SHEET'!B57</f>
        <v>194H</v>
      </c>
      <c r="C58" s="74" t="str">
        <f>+'INPUT SHEET'!C57</f>
        <v>Abcd</v>
      </c>
      <c r="D58" s="58" t="str">
        <f>+'INPUT SHEET'!D57</f>
        <v>AIOPC1234D</v>
      </c>
      <c r="E58" s="44" t="str">
        <f>+'INPUT SHEET'!E57</f>
        <v>AIOP</v>
      </c>
      <c r="F58" s="44" t="str">
        <f>+'INPUT SHEET'!F57</f>
        <v>P</v>
      </c>
      <c r="G58" s="50">
        <v>1</v>
      </c>
      <c r="H58" s="50">
        <v>11</v>
      </c>
      <c r="I58" s="50">
        <v>2012</v>
      </c>
      <c r="J58" s="47">
        <f t="shared" si="5"/>
        <v>41214</v>
      </c>
      <c r="K58" s="50">
        <v>1</v>
      </c>
      <c r="L58" s="50">
        <v>11</v>
      </c>
      <c r="M58" s="50">
        <v>2012</v>
      </c>
      <c r="N58" s="47">
        <f t="shared" si="6"/>
        <v>41214</v>
      </c>
      <c r="O58" s="47">
        <f t="shared" si="9"/>
        <v>41243</v>
      </c>
      <c r="P58" s="27">
        <f t="shared" si="10"/>
        <v>7</v>
      </c>
      <c r="Q58" s="47">
        <f t="shared" si="11"/>
        <v>41250</v>
      </c>
      <c r="R58" s="29">
        <f t="shared" si="12"/>
        <v>1</v>
      </c>
      <c r="S58" s="44">
        <f>+'INPUT SHEET'!S57</f>
        <v>10</v>
      </c>
      <c r="T58" s="44">
        <f>+'INPUT SHEET'!T57</f>
        <v>30</v>
      </c>
      <c r="U58" s="44">
        <f>+'INPUT SHEET'!U57</f>
        <v>2</v>
      </c>
      <c r="V58" s="44">
        <f>+'INPUT SHEET'!V57</f>
        <v>2</v>
      </c>
      <c r="W58" s="44">
        <f>+'INPUT SHEET'!W57</f>
        <v>1</v>
      </c>
      <c r="X58" s="44">
        <f>+'INPUT SHEET'!X57</f>
        <v>10</v>
      </c>
      <c r="Y58" s="44">
        <f>+'INPUT SHEET'!Y57</f>
        <v>10</v>
      </c>
      <c r="Z58" s="44">
        <f>+'INPUT SHEET'!Z57</f>
        <v>2</v>
      </c>
      <c r="AA58" s="44">
        <f>+'INPUT SHEET'!AA57</f>
        <v>10</v>
      </c>
      <c r="AB58" s="44">
        <f>+'INPUT SHEET'!AB57</f>
        <v>10</v>
      </c>
      <c r="AC58" s="44">
        <f>+'INPUT SHEET'!AC57</f>
        <v>10</v>
      </c>
      <c r="AD58" s="58">
        <f>+'INPUT SHEET'!AD57</f>
        <v>10</v>
      </c>
      <c r="AE58" s="58">
        <f>+'INPUT SHEET'!AE57</f>
        <v>10000</v>
      </c>
      <c r="AF58" s="58">
        <f>+'INPUT SHEET'!AF57</f>
        <v>1000</v>
      </c>
      <c r="AG58" s="63">
        <f t="shared" si="7"/>
        <v>0</v>
      </c>
      <c r="AH58" s="64">
        <f t="shared" si="13"/>
        <v>1</v>
      </c>
      <c r="AI58" s="65">
        <f t="shared" si="8"/>
        <v>0</v>
      </c>
    </row>
    <row r="59" spans="1:35" x14ac:dyDescent="0.25">
      <c r="A59" s="58">
        <f>+'INPUT SHEET'!A58</f>
        <v>55</v>
      </c>
      <c r="B59" s="111" t="str">
        <f>+'INPUT SHEET'!B58</f>
        <v>194H</v>
      </c>
      <c r="C59" s="74" t="str">
        <f>+'INPUT SHEET'!C58</f>
        <v>Abcd</v>
      </c>
      <c r="D59" s="58" t="str">
        <f>+'INPUT SHEET'!D58</f>
        <v>AIOPC1234D</v>
      </c>
      <c r="E59" s="44" t="str">
        <f>+'INPUT SHEET'!E58</f>
        <v>AIOP</v>
      </c>
      <c r="F59" s="44" t="str">
        <f>+'INPUT SHEET'!F58</f>
        <v>P</v>
      </c>
      <c r="G59" s="50">
        <v>1</v>
      </c>
      <c r="H59" s="50">
        <v>11</v>
      </c>
      <c r="I59" s="50">
        <v>2012</v>
      </c>
      <c r="J59" s="47">
        <f t="shared" si="5"/>
        <v>41214</v>
      </c>
      <c r="K59" s="50">
        <v>1</v>
      </c>
      <c r="L59" s="50">
        <v>11</v>
      </c>
      <c r="M59" s="50">
        <v>2012</v>
      </c>
      <c r="N59" s="47">
        <f t="shared" si="6"/>
        <v>41214</v>
      </c>
      <c r="O59" s="47">
        <f t="shared" si="9"/>
        <v>41243</v>
      </c>
      <c r="P59" s="27">
        <f t="shared" si="10"/>
        <v>7</v>
      </c>
      <c r="Q59" s="47">
        <f t="shared" si="11"/>
        <v>41250</v>
      </c>
      <c r="R59" s="29">
        <f t="shared" si="12"/>
        <v>1</v>
      </c>
      <c r="S59" s="44">
        <f>+'INPUT SHEET'!S58</f>
        <v>10</v>
      </c>
      <c r="T59" s="44">
        <f>+'INPUT SHEET'!T58</f>
        <v>30</v>
      </c>
      <c r="U59" s="44">
        <f>+'INPUT SHEET'!U58</f>
        <v>2</v>
      </c>
      <c r="V59" s="44">
        <f>+'INPUT SHEET'!V58</f>
        <v>2</v>
      </c>
      <c r="W59" s="44">
        <f>+'INPUT SHEET'!W58</f>
        <v>1</v>
      </c>
      <c r="X59" s="44">
        <f>+'INPUT SHEET'!X58</f>
        <v>10</v>
      </c>
      <c r="Y59" s="44">
        <f>+'INPUT SHEET'!Y58</f>
        <v>10</v>
      </c>
      <c r="Z59" s="44">
        <f>+'INPUT SHEET'!Z58</f>
        <v>2</v>
      </c>
      <c r="AA59" s="44">
        <f>+'INPUT SHEET'!AA58</f>
        <v>10</v>
      </c>
      <c r="AB59" s="44">
        <f>+'INPUT SHEET'!AB58</f>
        <v>10</v>
      </c>
      <c r="AC59" s="44">
        <f>+'INPUT SHEET'!AC58</f>
        <v>10</v>
      </c>
      <c r="AD59" s="58">
        <f>+'INPUT SHEET'!AD58</f>
        <v>10</v>
      </c>
      <c r="AE59" s="58">
        <f>+'INPUT SHEET'!AE58</f>
        <v>10000</v>
      </c>
      <c r="AF59" s="58">
        <f>+'INPUT SHEET'!AF58</f>
        <v>1000</v>
      </c>
      <c r="AG59" s="63">
        <f t="shared" si="7"/>
        <v>0</v>
      </c>
      <c r="AH59" s="64">
        <f t="shared" si="13"/>
        <v>1</v>
      </c>
      <c r="AI59" s="65">
        <f t="shared" si="8"/>
        <v>0</v>
      </c>
    </row>
    <row r="60" spans="1:35" x14ac:dyDescent="0.25">
      <c r="A60" s="58">
        <f>+'INPUT SHEET'!A59</f>
        <v>56</v>
      </c>
      <c r="B60" s="111" t="str">
        <f>+'INPUT SHEET'!B59</f>
        <v>194H</v>
      </c>
      <c r="C60" s="74" t="str">
        <f>+'INPUT SHEET'!C59</f>
        <v>Abcd</v>
      </c>
      <c r="D60" s="58" t="str">
        <f>+'INPUT SHEET'!D59</f>
        <v>AIOPC1234D</v>
      </c>
      <c r="E60" s="44" t="str">
        <f>+'INPUT SHEET'!E59</f>
        <v>AIOP</v>
      </c>
      <c r="F60" s="44" t="str">
        <f>+'INPUT SHEET'!F59</f>
        <v>P</v>
      </c>
      <c r="G60" s="50">
        <v>1</v>
      </c>
      <c r="H60" s="50">
        <v>11</v>
      </c>
      <c r="I60" s="50">
        <v>2012</v>
      </c>
      <c r="J60" s="47">
        <f t="shared" si="5"/>
        <v>41214</v>
      </c>
      <c r="K60" s="50">
        <v>1</v>
      </c>
      <c r="L60" s="50">
        <v>11</v>
      </c>
      <c r="M60" s="50">
        <v>2012</v>
      </c>
      <c r="N60" s="47">
        <f t="shared" si="6"/>
        <v>41214</v>
      </c>
      <c r="O60" s="47">
        <f t="shared" si="9"/>
        <v>41243</v>
      </c>
      <c r="P60" s="27">
        <f t="shared" si="10"/>
        <v>7</v>
      </c>
      <c r="Q60" s="47">
        <f t="shared" si="11"/>
        <v>41250</v>
      </c>
      <c r="R60" s="29">
        <f t="shared" si="12"/>
        <v>1</v>
      </c>
      <c r="S60" s="44">
        <f>+'INPUT SHEET'!S59</f>
        <v>10</v>
      </c>
      <c r="T60" s="44">
        <f>+'INPUT SHEET'!T59</f>
        <v>30</v>
      </c>
      <c r="U60" s="44">
        <f>+'INPUT SHEET'!U59</f>
        <v>2</v>
      </c>
      <c r="V60" s="44">
        <f>+'INPUT SHEET'!V59</f>
        <v>2</v>
      </c>
      <c r="W60" s="44">
        <f>+'INPUT SHEET'!W59</f>
        <v>1</v>
      </c>
      <c r="X60" s="44">
        <f>+'INPUT SHEET'!X59</f>
        <v>10</v>
      </c>
      <c r="Y60" s="44">
        <f>+'INPUT SHEET'!Y59</f>
        <v>10</v>
      </c>
      <c r="Z60" s="44">
        <f>+'INPUT SHEET'!Z59</f>
        <v>2</v>
      </c>
      <c r="AA60" s="44">
        <f>+'INPUT SHEET'!AA59</f>
        <v>10</v>
      </c>
      <c r="AB60" s="44">
        <f>+'INPUT SHEET'!AB59</f>
        <v>10</v>
      </c>
      <c r="AC60" s="44">
        <f>+'INPUT SHEET'!AC59</f>
        <v>10</v>
      </c>
      <c r="AD60" s="58">
        <f>+'INPUT SHEET'!AD59</f>
        <v>10</v>
      </c>
      <c r="AE60" s="58">
        <f>+'INPUT SHEET'!AE59</f>
        <v>10000</v>
      </c>
      <c r="AF60" s="58">
        <f>+'INPUT SHEET'!AF59</f>
        <v>1000</v>
      </c>
      <c r="AG60" s="63">
        <f t="shared" si="7"/>
        <v>0</v>
      </c>
      <c r="AH60" s="64">
        <f t="shared" si="13"/>
        <v>1</v>
      </c>
      <c r="AI60" s="65">
        <f t="shared" si="8"/>
        <v>0</v>
      </c>
    </row>
    <row r="61" spans="1:35" x14ac:dyDescent="0.25">
      <c r="A61" s="58">
        <f>+'INPUT SHEET'!A60</f>
        <v>57</v>
      </c>
      <c r="B61" s="111" t="str">
        <f>+'INPUT SHEET'!B60</f>
        <v>194H</v>
      </c>
      <c r="C61" s="74" t="str">
        <f>+'INPUT SHEET'!C60</f>
        <v>Abcd</v>
      </c>
      <c r="D61" s="58" t="str">
        <f>+'INPUT SHEET'!D60</f>
        <v>AIOPC1234D</v>
      </c>
      <c r="E61" s="44" t="str">
        <f>+'INPUT SHEET'!E60</f>
        <v>AIOP</v>
      </c>
      <c r="F61" s="44" t="str">
        <f>+'INPUT SHEET'!F60</f>
        <v>P</v>
      </c>
      <c r="G61" s="50">
        <v>1</v>
      </c>
      <c r="H61" s="50">
        <v>11</v>
      </c>
      <c r="I61" s="50">
        <v>2012</v>
      </c>
      <c r="J61" s="47">
        <f t="shared" si="5"/>
        <v>41214</v>
      </c>
      <c r="K61" s="50">
        <v>1</v>
      </c>
      <c r="L61" s="50">
        <v>11</v>
      </c>
      <c r="M61" s="50">
        <v>2012</v>
      </c>
      <c r="N61" s="47">
        <f t="shared" si="6"/>
        <v>41214</v>
      </c>
      <c r="O61" s="47">
        <f t="shared" si="9"/>
        <v>41243</v>
      </c>
      <c r="P61" s="27">
        <f t="shared" si="10"/>
        <v>7</v>
      </c>
      <c r="Q61" s="47">
        <f t="shared" si="11"/>
        <v>41250</v>
      </c>
      <c r="R61" s="29">
        <f t="shared" si="12"/>
        <v>1</v>
      </c>
      <c r="S61" s="44">
        <f>+'INPUT SHEET'!S60</f>
        <v>10</v>
      </c>
      <c r="T61" s="44">
        <f>+'INPUT SHEET'!T60</f>
        <v>30</v>
      </c>
      <c r="U61" s="44">
        <f>+'INPUT SHEET'!U60</f>
        <v>2</v>
      </c>
      <c r="V61" s="44">
        <f>+'INPUT SHEET'!V60</f>
        <v>2</v>
      </c>
      <c r="W61" s="44">
        <f>+'INPUT SHEET'!W60</f>
        <v>1</v>
      </c>
      <c r="X61" s="44">
        <f>+'INPUT SHEET'!X60</f>
        <v>10</v>
      </c>
      <c r="Y61" s="44">
        <f>+'INPUT SHEET'!Y60</f>
        <v>10</v>
      </c>
      <c r="Z61" s="44">
        <f>+'INPUT SHEET'!Z60</f>
        <v>2</v>
      </c>
      <c r="AA61" s="44">
        <f>+'INPUT SHEET'!AA60</f>
        <v>10</v>
      </c>
      <c r="AB61" s="44">
        <f>+'INPUT SHEET'!AB60</f>
        <v>10</v>
      </c>
      <c r="AC61" s="44">
        <f>+'INPUT SHEET'!AC60</f>
        <v>10</v>
      </c>
      <c r="AD61" s="58">
        <f>+'INPUT SHEET'!AD60</f>
        <v>10</v>
      </c>
      <c r="AE61" s="58">
        <f>+'INPUT SHEET'!AE60</f>
        <v>10000</v>
      </c>
      <c r="AF61" s="58">
        <f>+'INPUT SHEET'!AF60</f>
        <v>1000</v>
      </c>
      <c r="AG61" s="63">
        <f t="shared" si="7"/>
        <v>0</v>
      </c>
      <c r="AH61" s="64">
        <f t="shared" si="13"/>
        <v>1</v>
      </c>
      <c r="AI61" s="65">
        <f t="shared" si="8"/>
        <v>0</v>
      </c>
    </row>
    <row r="62" spans="1:35" x14ac:dyDescent="0.25">
      <c r="A62" s="58">
        <f>+'INPUT SHEET'!A61</f>
        <v>58</v>
      </c>
      <c r="B62" s="111" t="str">
        <f>+'INPUT SHEET'!B61</f>
        <v>194H</v>
      </c>
      <c r="C62" s="74" t="str">
        <f>+'INPUT SHEET'!C61</f>
        <v>Abcd</v>
      </c>
      <c r="D62" s="58" t="str">
        <f>+'INPUT SHEET'!D61</f>
        <v>AIOPC1234D</v>
      </c>
      <c r="E62" s="44" t="str">
        <f>+'INPUT SHEET'!E61</f>
        <v>AIOP</v>
      </c>
      <c r="F62" s="44" t="str">
        <f>+'INPUT SHEET'!F61</f>
        <v>P</v>
      </c>
      <c r="G62" s="50">
        <v>1</v>
      </c>
      <c r="H62" s="50">
        <v>11</v>
      </c>
      <c r="I62" s="50">
        <v>2012</v>
      </c>
      <c r="J62" s="47">
        <f t="shared" si="5"/>
        <v>41214</v>
      </c>
      <c r="K62" s="50">
        <v>1</v>
      </c>
      <c r="L62" s="50">
        <v>11</v>
      </c>
      <c r="M62" s="50">
        <v>2012</v>
      </c>
      <c r="N62" s="47">
        <f t="shared" si="6"/>
        <v>41214</v>
      </c>
      <c r="O62" s="47">
        <f t="shared" si="9"/>
        <v>41243</v>
      </c>
      <c r="P62" s="27">
        <f t="shared" si="10"/>
        <v>7</v>
      </c>
      <c r="Q62" s="47">
        <f t="shared" si="11"/>
        <v>41250</v>
      </c>
      <c r="R62" s="29">
        <f t="shared" si="12"/>
        <v>1</v>
      </c>
      <c r="S62" s="44">
        <f>+'INPUT SHEET'!S61</f>
        <v>10</v>
      </c>
      <c r="T62" s="44">
        <f>+'INPUT SHEET'!T61</f>
        <v>30</v>
      </c>
      <c r="U62" s="44">
        <f>+'INPUT SHEET'!U61</f>
        <v>2</v>
      </c>
      <c r="V62" s="44">
        <f>+'INPUT SHEET'!V61</f>
        <v>2</v>
      </c>
      <c r="W62" s="44">
        <f>+'INPUT SHEET'!W61</f>
        <v>1</v>
      </c>
      <c r="X62" s="44">
        <f>+'INPUT SHEET'!X61</f>
        <v>10</v>
      </c>
      <c r="Y62" s="44">
        <f>+'INPUT SHEET'!Y61</f>
        <v>10</v>
      </c>
      <c r="Z62" s="44">
        <f>+'INPUT SHEET'!Z61</f>
        <v>2</v>
      </c>
      <c r="AA62" s="44">
        <f>+'INPUT SHEET'!AA61</f>
        <v>10</v>
      </c>
      <c r="AB62" s="44">
        <f>+'INPUT SHEET'!AB61</f>
        <v>10</v>
      </c>
      <c r="AC62" s="44">
        <f>+'INPUT SHEET'!AC61</f>
        <v>10</v>
      </c>
      <c r="AD62" s="58">
        <f>+'INPUT SHEET'!AD61</f>
        <v>10</v>
      </c>
      <c r="AE62" s="58">
        <f>+'INPUT SHEET'!AE61</f>
        <v>10000</v>
      </c>
      <c r="AF62" s="58">
        <f>+'INPUT SHEET'!AF61</f>
        <v>1000</v>
      </c>
      <c r="AG62" s="63">
        <f t="shared" si="7"/>
        <v>0</v>
      </c>
      <c r="AH62" s="64">
        <f t="shared" si="13"/>
        <v>1</v>
      </c>
      <c r="AI62" s="65">
        <f t="shared" si="8"/>
        <v>0</v>
      </c>
    </row>
    <row r="63" spans="1:35" x14ac:dyDescent="0.25">
      <c r="A63" s="58">
        <f>+'INPUT SHEET'!A62</f>
        <v>59</v>
      </c>
      <c r="B63" s="111" t="str">
        <f>+'INPUT SHEET'!B62</f>
        <v>194H</v>
      </c>
      <c r="C63" s="74" t="str">
        <f>+'INPUT SHEET'!C62</f>
        <v>Abcd</v>
      </c>
      <c r="D63" s="58" t="str">
        <f>+'INPUT SHEET'!D62</f>
        <v>AIOPC1234D</v>
      </c>
      <c r="E63" s="44" t="str">
        <f>+'INPUT SHEET'!E62</f>
        <v>AIOP</v>
      </c>
      <c r="F63" s="44" t="str">
        <f>+'INPUT SHEET'!F62</f>
        <v>P</v>
      </c>
      <c r="G63" s="50">
        <v>1</v>
      </c>
      <c r="H63" s="50">
        <v>11</v>
      </c>
      <c r="I63" s="50">
        <v>2012</v>
      </c>
      <c r="J63" s="47">
        <f t="shared" si="5"/>
        <v>41214</v>
      </c>
      <c r="K63" s="50">
        <v>1</v>
      </c>
      <c r="L63" s="50">
        <v>11</v>
      </c>
      <c r="M63" s="50">
        <v>2012</v>
      </c>
      <c r="N63" s="47">
        <f t="shared" si="6"/>
        <v>41214</v>
      </c>
      <c r="O63" s="47">
        <f t="shared" si="9"/>
        <v>41243</v>
      </c>
      <c r="P63" s="27">
        <f t="shared" si="10"/>
        <v>7</v>
      </c>
      <c r="Q63" s="47">
        <f t="shared" si="11"/>
        <v>41250</v>
      </c>
      <c r="R63" s="29">
        <f t="shared" si="12"/>
        <v>1</v>
      </c>
      <c r="S63" s="44">
        <f>+'INPUT SHEET'!S62</f>
        <v>10</v>
      </c>
      <c r="T63" s="44">
        <f>+'INPUT SHEET'!T62</f>
        <v>30</v>
      </c>
      <c r="U63" s="44">
        <f>+'INPUT SHEET'!U62</f>
        <v>2</v>
      </c>
      <c r="V63" s="44">
        <f>+'INPUT SHEET'!V62</f>
        <v>2</v>
      </c>
      <c r="W63" s="44">
        <f>+'INPUT SHEET'!W62</f>
        <v>1</v>
      </c>
      <c r="X63" s="44">
        <f>+'INPUT SHEET'!X62</f>
        <v>10</v>
      </c>
      <c r="Y63" s="44">
        <f>+'INPUT SHEET'!Y62</f>
        <v>10</v>
      </c>
      <c r="Z63" s="44">
        <f>+'INPUT SHEET'!Z62</f>
        <v>2</v>
      </c>
      <c r="AA63" s="44">
        <f>+'INPUT SHEET'!AA62</f>
        <v>10</v>
      </c>
      <c r="AB63" s="44">
        <f>+'INPUT SHEET'!AB62</f>
        <v>10</v>
      </c>
      <c r="AC63" s="44">
        <f>+'INPUT SHEET'!AC62</f>
        <v>10</v>
      </c>
      <c r="AD63" s="58">
        <f>+'INPUT SHEET'!AD62</f>
        <v>10</v>
      </c>
      <c r="AE63" s="58">
        <f>+'INPUT SHEET'!AE62</f>
        <v>10000</v>
      </c>
      <c r="AF63" s="58">
        <f>+'INPUT SHEET'!AF62</f>
        <v>1000</v>
      </c>
      <c r="AG63" s="63">
        <f t="shared" si="7"/>
        <v>0</v>
      </c>
      <c r="AH63" s="64">
        <f t="shared" si="13"/>
        <v>1</v>
      </c>
      <c r="AI63" s="65">
        <f t="shared" si="8"/>
        <v>0</v>
      </c>
    </row>
    <row r="64" spans="1:35" x14ac:dyDescent="0.25">
      <c r="A64" s="58">
        <f>+'INPUT SHEET'!A63</f>
        <v>60</v>
      </c>
      <c r="B64" s="111" t="str">
        <f>+'INPUT SHEET'!B63</f>
        <v>194H</v>
      </c>
      <c r="C64" s="74" t="str">
        <f>+'INPUT SHEET'!C63</f>
        <v>Abcd</v>
      </c>
      <c r="D64" s="58" t="str">
        <f>+'INPUT SHEET'!D63</f>
        <v>AIOPC1234D</v>
      </c>
      <c r="E64" s="44" t="str">
        <f>+'INPUT SHEET'!E63</f>
        <v>AIOP</v>
      </c>
      <c r="F64" s="44" t="str">
        <f>+'INPUT SHEET'!F63</f>
        <v>P</v>
      </c>
      <c r="G64" s="50">
        <v>1</v>
      </c>
      <c r="H64" s="50">
        <v>11</v>
      </c>
      <c r="I64" s="50">
        <v>2012</v>
      </c>
      <c r="J64" s="47">
        <f t="shared" si="5"/>
        <v>41214</v>
      </c>
      <c r="K64" s="50">
        <v>1</v>
      </c>
      <c r="L64" s="50">
        <v>11</v>
      </c>
      <c r="M64" s="50">
        <v>2012</v>
      </c>
      <c r="N64" s="47">
        <f t="shared" si="6"/>
        <v>41214</v>
      </c>
      <c r="O64" s="47">
        <f t="shared" si="9"/>
        <v>41243</v>
      </c>
      <c r="P64" s="27">
        <f t="shared" si="10"/>
        <v>7</v>
      </c>
      <c r="Q64" s="47">
        <f t="shared" si="11"/>
        <v>41250</v>
      </c>
      <c r="R64" s="29">
        <f t="shared" si="12"/>
        <v>1</v>
      </c>
      <c r="S64" s="44">
        <f>+'INPUT SHEET'!S63</f>
        <v>10</v>
      </c>
      <c r="T64" s="44">
        <f>+'INPUT SHEET'!T63</f>
        <v>30</v>
      </c>
      <c r="U64" s="44">
        <f>+'INPUT SHEET'!U63</f>
        <v>2</v>
      </c>
      <c r="V64" s="44">
        <f>+'INPUT SHEET'!V63</f>
        <v>2</v>
      </c>
      <c r="W64" s="44">
        <f>+'INPUT SHEET'!W63</f>
        <v>1</v>
      </c>
      <c r="X64" s="44">
        <f>+'INPUT SHEET'!X63</f>
        <v>10</v>
      </c>
      <c r="Y64" s="44">
        <f>+'INPUT SHEET'!Y63</f>
        <v>10</v>
      </c>
      <c r="Z64" s="44">
        <f>+'INPUT SHEET'!Z63</f>
        <v>2</v>
      </c>
      <c r="AA64" s="44">
        <f>+'INPUT SHEET'!AA63</f>
        <v>10</v>
      </c>
      <c r="AB64" s="44">
        <f>+'INPUT SHEET'!AB63</f>
        <v>10</v>
      </c>
      <c r="AC64" s="44">
        <f>+'INPUT SHEET'!AC63</f>
        <v>10</v>
      </c>
      <c r="AD64" s="58">
        <f>+'INPUT SHEET'!AD63</f>
        <v>10</v>
      </c>
      <c r="AE64" s="58">
        <f>+'INPUT SHEET'!AE63</f>
        <v>10000</v>
      </c>
      <c r="AF64" s="58">
        <f>+'INPUT SHEET'!AF63</f>
        <v>1000</v>
      </c>
      <c r="AG64" s="63">
        <f t="shared" si="7"/>
        <v>0</v>
      </c>
      <c r="AH64" s="64">
        <f t="shared" si="13"/>
        <v>1</v>
      </c>
      <c r="AI64" s="65">
        <f t="shared" si="8"/>
        <v>0</v>
      </c>
    </row>
    <row r="65" spans="1:35" x14ac:dyDescent="0.25">
      <c r="A65" s="58">
        <f>+'INPUT SHEET'!A64</f>
        <v>61</v>
      </c>
      <c r="B65" s="111" t="str">
        <f>+'INPUT SHEET'!B64</f>
        <v>194H</v>
      </c>
      <c r="C65" s="74" t="str">
        <f>+'INPUT SHEET'!C64</f>
        <v>Abcd</v>
      </c>
      <c r="D65" s="58" t="str">
        <f>+'INPUT SHEET'!D64</f>
        <v>AIOPC1234D</v>
      </c>
      <c r="E65" s="44" t="str">
        <f>+'INPUT SHEET'!E64</f>
        <v>AIOP</v>
      </c>
      <c r="F65" s="44" t="str">
        <f>+'INPUT SHEET'!F64</f>
        <v>P</v>
      </c>
      <c r="G65" s="50">
        <v>1</v>
      </c>
      <c r="H65" s="50">
        <v>11</v>
      </c>
      <c r="I65" s="50">
        <v>2012</v>
      </c>
      <c r="J65" s="47">
        <f t="shared" si="5"/>
        <v>41214</v>
      </c>
      <c r="K65" s="50">
        <v>1</v>
      </c>
      <c r="L65" s="50">
        <v>11</v>
      </c>
      <c r="M65" s="50">
        <v>2012</v>
      </c>
      <c r="N65" s="47">
        <f t="shared" si="6"/>
        <v>41214</v>
      </c>
      <c r="O65" s="47">
        <f t="shared" si="9"/>
        <v>41243</v>
      </c>
      <c r="P65" s="27">
        <f t="shared" si="10"/>
        <v>7</v>
      </c>
      <c r="Q65" s="47">
        <f t="shared" si="11"/>
        <v>41250</v>
      </c>
      <c r="R65" s="29">
        <f t="shared" si="12"/>
        <v>1</v>
      </c>
      <c r="S65" s="44">
        <f>+'INPUT SHEET'!S64</f>
        <v>10</v>
      </c>
      <c r="T65" s="44">
        <f>+'INPUT SHEET'!T64</f>
        <v>30</v>
      </c>
      <c r="U65" s="44">
        <f>+'INPUT SHEET'!U64</f>
        <v>2</v>
      </c>
      <c r="V65" s="44">
        <f>+'INPUT SHEET'!V64</f>
        <v>2</v>
      </c>
      <c r="W65" s="44">
        <f>+'INPUT SHEET'!W64</f>
        <v>1</v>
      </c>
      <c r="X65" s="44">
        <f>+'INPUT SHEET'!X64</f>
        <v>10</v>
      </c>
      <c r="Y65" s="44">
        <f>+'INPUT SHEET'!Y64</f>
        <v>10</v>
      </c>
      <c r="Z65" s="44">
        <f>+'INPUT SHEET'!Z64</f>
        <v>2</v>
      </c>
      <c r="AA65" s="44">
        <f>+'INPUT SHEET'!AA64</f>
        <v>10</v>
      </c>
      <c r="AB65" s="44">
        <f>+'INPUT SHEET'!AB64</f>
        <v>10</v>
      </c>
      <c r="AC65" s="44">
        <f>+'INPUT SHEET'!AC64</f>
        <v>10</v>
      </c>
      <c r="AD65" s="58">
        <f>+'INPUT SHEET'!AD64</f>
        <v>10</v>
      </c>
      <c r="AE65" s="58">
        <f>+'INPUT SHEET'!AE64</f>
        <v>10000</v>
      </c>
      <c r="AF65" s="58">
        <f>+'INPUT SHEET'!AF64</f>
        <v>1000</v>
      </c>
      <c r="AG65" s="63">
        <f t="shared" si="7"/>
        <v>0</v>
      </c>
      <c r="AH65" s="64">
        <f t="shared" si="13"/>
        <v>1</v>
      </c>
      <c r="AI65" s="65">
        <f t="shared" si="8"/>
        <v>0</v>
      </c>
    </row>
    <row r="66" spans="1:35" x14ac:dyDescent="0.25">
      <c r="A66" s="58">
        <f>+'INPUT SHEET'!A65</f>
        <v>62</v>
      </c>
      <c r="B66" s="111" t="str">
        <f>+'INPUT SHEET'!B65</f>
        <v>194H</v>
      </c>
      <c r="C66" s="74" t="str">
        <f>+'INPUT SHEET'!C65</f>
        <v>Abcd</v>
      </c>
      <c r="D66" s="58" t="str">
        <f>+'INPUT SHEET'!D65</f>
        <v>AIOPC1234D</v>
      </c>
      <c r="E66" s="44" t="str">
        <f>+'INPUT SHEET'!E65</f>
        <v>AIOP</v>
      </c>
      <c r="F66" s="44" t="str">
        <f>+'INPUT SHEET'!F65</f>
        <v>P</v>
      </c>
      <c r="G66" s="50">
        <v>1</v>
      </c>
      <c r="H66" s="50">
        <v>11</v>
      </c>
      <c r="I66" s="50">
        <v>2012</v>
      </c>
      <c r="J66" s="47">
        <f t="shared" si="5"/>
        <v>41214</v>
      </c>
      <c r="K66" s="50">
        <v>1</v>
      </c>
      <c r="L66" s="50">
        <v>11</v>
      </c>
      <c r="M66" s="50">
        <v>2012</v>
      </c>
      <c r="N66" s="47">
        <f t="shared" si="6"/>
        <v>41214</v>
      </c>
      <c r="O66" s="47">
        <f t="shared" si="9"/>
        <v>41243</v>
      </c>
      <c r="P66" s="27">
        <f t="shared" si="10"/>
        <v>7</v>
      </c>
      <c r="Q66" s="47">
        <f t="shared" si="11"/>
        <v>41250</v>
      </c>
      <c r="R66" s="29">
        <f t="shared" si="12"/>
        <v>1</v>
      </c>
      <c r="S66" s="44">
        <f>+'INPUT SHEET'!S65</f>
        <v>10</v>
      </c>
      <c r="T66" s="44">
        <f>+'INPUT SHEET'!T65</f>
        <v>30</v>
      </c>
      <c r="U66" s="44">
        <f>+'INPUT SHEET'!U65</f>
        <v>2</v>
      </c>
      <c r="V66" s="44">
        <f>+'INPUT SHEET'!V65</f>
        <v>2</v>
      </c>
      <c r="W66" s="44">
        <f>+'INPUT SHEET'!W65</f>
        <v>1</v>
      </c>
      <c r="X66" s="44">
        <f>+'INPUT SHEET'!X65</f>
        <v>10</v>
      </c>
      <c r="Y66" s="44">
        <f>+'INPUT SHEET'!Y65</f>
        <v>10</v>
      </c>
      <c r="Z66" s="44">
        <f>+'INPUT SHEET'!Z65</f>
        <v>2</v>
      </c>
      <c r="AA66" s="44">
        <f>+'INPUT SHEET'!AA65</f>
        <v>10</v>
      </c>
      <c r="AB66" s="44">
        <f>+'INPUT SHEET'!AB65</f>
        <v>10</v>
      </c>
      <c r="AC66" s="44">
        <f>+'INPUT SHEET'!AC65</f>
        <v>10</v>
      </c>
      <c r="AD66" s="58">
        <f>+'INPUT SHEET'!AD65</f>
        <v>10</v>
      </c>
      <c r="AE66" s="58">
        <f>+'INPUT SHEET'!AE65</f>
        <v>10000</v>
      </c>
      <c r="AF66" s="58">
        <f>+'INPUT SHEET'!AF65</f>
        <v>1000</v>
      </c>
      <c r="AG66" s="63">
        <f t="shared" si="7"/>
        <v>0</v>
      </c>
      <c r="AH66" s="64">
        <f t="shared" si="13"/>
        <v>1</v>
      </c>
      <c r="AI66" s="65">
        <f t="shared" si="8"/>
        <v>0</v>
      </c>
    </row>
    <row r="67" spans="1:35" x14ac:dyDescent="0.25">
      <c r="A67" s="58">
        <f>+'INPUT SHEET'!A66</f>
        <v>63</v>
      </c>
      <c r="B67" s="111" t="str">
        <f>+'INPUT SHEET'!B66</f>
        <v>194H</v>
      </c>
      <c r="C67" s="74" t="str">
        <f>+'INPUT SHEET'!C66</f>
        <v>Abcd</v>
      </c>
      <c r="D67" s="58" t="str">
        <f>+'INPUT SHEET'!D66</f>
        <v>AIOPC1234D</v>
      </c>
      <c r="E67" s="44" t="str">
        <f>+'INPUT SHEET'!E66</f>
        <v>AIOP</v>
      </c>
      <c r="F67" s="44" t="str">
        <f>+'INPUT SHEET'!F66</f>
        <v>P</v>
      </c>
      <c r="G67" s="50">
        <v>1</v>
      </c>
      <c r="H67" s="50">
        <v>11</v>
      </c>
      <c r="I67" s="50">
        <v>2012</v>
      </c>
      <c r="J67" s="47">
        <f t="shared" si="5"/>
        <v>41214</v>
      </c>
      <c r="K67" s="50">
        <v>1</v>
      </c>
      <c r="L67" s="50">
        <v>11</v>
      </c>
      <c r="M67" s="50">
        <v>2012</v>
      </c>
      <c r="N67" s="47">
        <f t="shared" si="6"/>
        <v>41214</v>
      </c>
      <c r="O67" s="47">
        <f t="shared" si="9"/>
        <v>41243</v>
      </c>
      <c r="P67" s="27">
        <f t="shared" si="10"/>
        <v>7</v>
      </c>
      <c r="Q67" s="47">
        <f t="shared" si="11"/>
        <v>41250</v>
      </c>
      <c r="R67" s="29">
        <f t="shared" si="12"/>
        <v>1</v>
      </c>
      <c r="S67" s="44">
        <f>+'INPUT SHEET'!S66</f>
        <v>10</v>
      </c>
      <c r="T67" s="44">
        <f>+'INPUT SHEET'!T66</f>
        <v>30</v>
      </c>
      <c r="U67" s="44">
        <f>+'INPUT SHEET'!U66</f>
        <v>2</v>
      </c>
      <c r="V67" s="44">
        <f>+'INPUT SHEET'!V66</f>
        <v>2</v>
      </c>
      <c r="W67" s="44">
        <f>+'INPUT SHEET'!W66</f>
        <v>1</v>
      </c>
      <c r="X67" s="44">
        <f>+'INPUT SHEET'!X66</f>
        <v>10</v>
      </c>
      <c r="Y67" s="44">
        <f>+'INPUT SHEET'!Y66</f>
        <v>10</v>
      </c>
      <c r="Z67" s="44">
        <f>+'INPUT SHEET'!Z66</f>
        <v>2</v>
      </c>
      <c r="AA67" s="44">
        <f>+'INPUT SHEET'!AA66</f>
        <v>10</v>
      </c>
      <c r="AB67" s="44">
        <f>+'INPUT SHEET'!AB66</f>
        <v>10</v>
      </c>
      <c r="AC67" s="44">
        <f>+'INPUT SHEET'!AC66</f>
        <v>10</v>
      </c>
      <c r="AD67" s="58">
        <f>+'INPUT SHEET'!AD66</f>
        <v>10</v>
      </c>
      <c r="AE67" s="58">
        <f>+'INPUT SHEET'!AE66</f>
        <v>10000</v>
      </c>
      <c r="AF67" s="58">
        <f>+'INPUT SHEET'!AF66</f>
        <v>1000</v>
      </c>
      <c r="AG67" s="63">
        <f t="shared" si="7"/>
        <v>0</v>
      </c>
      <c r="AH67" s="64">
        <f t="shared" si="13"/>
        <v>1</v>
      </c>
      <c r="AI67" s="65">
        <f t="shared" si="8"/>
        <v>0</v>
      </c>
    </row>
    <row r="68" spans="1:35" x14ac:dyDescent="0.25">
      <c r="A68" s="58">
        <f>+'INPUT SHEET'!A67</f>
        <v>64</v>
      </c>
      <c r="B68" s="111" t="str">
        <f>+'INPUT SHEET'!B67</f>
        <v>194H</v>
      </c>
      <c r="C68" s="74" t="str">
        <f>+'INPUT SHEET'!C67</f>
        <v>Abcd</v>
      </c>
      <c r="D68" s="58" t="str">
        <f>+'INPUT SHEET'!D67</f>
        <v>AIOPC1234D</v>
      </c>
      <c r="E68" s="44" t="str">
        <f>+'INPUT SHEET'!E67</f>
        <v>AIOP</v>
      </c>
      <c r="F68" s="44" t="str">
        <f>+'INPUT SHEET'!F67</f>
        <v>P</v>
      </c>
      <c r="G68" s="50">
        <v>1</v>
      </c>
      <c r="H68" s="50">
        <v>11</v>
      </c>
      <c r="I68" s="50">
        <v>2012</v>
      </c>
      <c r="J68" s="47">
        <f t="shared" si="5"/>
        <v>41214</v>
      </c>
      <c r="K68" s="50">
        <v>1</v>
      </c>
      <c r="L68" s="50">
        <v>11</v>
      </c>
      <c r="M68" s="50">
        <v>2012</v>
      </c>
      <c r="N68" s="47">
        <f t="shared" si="6"/>
        <v>41214</v>
      </c>
      <c r="O68" s="47">
        <f t="shared" si="9"/>
        <v>41243</v>
      </c>
      <c r="P68" s="27">
        <f t="shared" si="10"/>
        <v>7</v>
      </c>
      <c r="Q68" s="47">
        <f t="shared" si="11"/>
        <v>41250</v>
      </c>
      <c r="R68" s="29">
        <f t="shared" si="12"/>
        <v>1</v>
      </c>
      <c r="S68" s="44">
        <f>+'INPUT SHEET'!S67</f>
        <v>10</v>
      </c>
      <c r="T68" s="44">
        <f>+'INPUT SHEET'!T67</f>
        <v>30</v>
      </c>
      <c r="U68" s="44">
        <f>+'INPUT SHEET'!U67</f>
        <v>2</v>
      </c>
      <c r="V68" s="44">
        <f>+'INPUT SHEET'!V67</f>
        <v>2</v>
      </c>
      <c r="W68" s="44">
        <f>+'INPUT SHEET'!W67</f>
        <v>1</v>
      </c>
      <c r="X68" s="44">
        <f>+'INPUT SHEET'!X67</f>
        <v>10</v>
      </c>
      <c r="Y68" s="44">
        <f>+'INPUT SHEET'!Y67</f>
        <v>10</v>
      </c>
      <c r="Z68" s="44">
        <f>+'INPUT SHEET'!Z67</f>
        <v>2</v>
      </c>
      <c r="AA68" s="44">
        <f>+'INPUT SHEET'!AA67</f>
        <v>10</v>
      </c>
      <c r="AB68" s="44">
        <f>+'INPUT SHEET'!AB67</f>
        <v>10</v>
      </c>
      <c r="AC68" s="44">
        <f>+'INPUT SHEET'!AC67</f>
        <v>10</v>
      </c>
      <c r="AD68" s="58">
        <f>+'INPUT SHEET'!AD67</f>
        <v>10</v>
      </c>
      <c r="AE68" s="58">
        <f>+'INPUT SHEET'!AE67</f>
        <v>10000</v>
      </c>
      <c r="AF68" s="58">
        <f>+'INPUT SHEET'!AF67</f>
        <v>1000</v>
      </c>
      <c r="AG68" s="63">
        <f t="shared" si="7"/>
        <v>0</v>
      </c>
      <c r="AH68" s="64">
        <f t="shared" si="13"/>
        <v>1</v>
      </c>
      <c r="AI68" s="65">
        <f t="shared" si="8"/>
        <v>0</v>
      </c>
    </row>
    <row r="69" spans="1:35" x14ac:dyDescent="0.25">
      <c r="A69" s="58">
        <f>+'INPUT SHEET'!A68</f>
        <v>65</v>
      </c>
      <c r="B69" s="111" t="str">
        <f>+'INPUT SHEET'!B68</f>
        <v>194H</v>
      </c>
      <c r="C69" s="74" t="str">
        <f>+'INPUT SHEET'!C68</f>
        <v>Abcd</v>
      </c>
      <c r="D69" s="58" t="str">
        <f>+'INPUT SHEET'!D68</f>
        <v>AIOPC1234D</v>
      </c>
      <c r="E69" s="44" t="str">
        <f>+'INPUT SHEET'!E68</f>
        <v>AIOP</v>
      </c>
      <c r="F69" s="44" t="str">
        <f>+'INPUT SHEET'!F68</f>
        <v>P</v>
      </c>
      <c r="G69" s="50">
        <v>1</v>
      </c>
      <c r="H69" s="50">
        <v>11</v>
      </c>
      <c r="I69" s="50">
        <v>2012</v>
      </c>
      <c r="J69" s="47">
        <f t="shared" si="5"/>
        <v>41214</v>
      </c>
      <c r="K69" s="50">
        <v>1</v>
      </c>
      <c r="L69" s="50">
        <v>11</v>
      </c>
      <c r="M69" s="50">
        <v>2012</v>
      </c>
      <c r="N69" s="47">
        <f t="shared" si="6"/>
        <v>41214</v>
      </c>
      <c r="O69" s="47">
        <f t="shared" ref="O69:O103" si="14">+EOMONTH(J69,0)</f>
        <v>41243</v>
      </c>
      <c r="P69" s="27">
        <f t="shared" ref="P69:P103" si="15">+IF(H69=3,30,7)</f>
        <v>7</v>
      </c>
      <c r="Q69" s="47">
        <f t="shared" ref="Q69:Q100" si="16">+O69+P69</f>
        <v>41250</v>
      </c>
      <c r="R69" s="29">
        <f t="shared" ref="R69:R103" si="17">DAYS360(J69,N69)+1</f>
        <v>1</v>
      </c>
      <c r="S69" s="44">
        <f>+'INPUT SHEET'!S68</f>
        <v>10</v>
      </c>
      <c r="T69" s="44">
        <f>+'INPUT SHEET'!T68</f>
        <v>30</v>
      </c>
      <c r="U69" s="44">
        <f>+'INPUT SHEET'!U68</f>
        <v>2</v>
      </c>
      <c r="V69" s="44">
        <f>+'INPUT SHEET'!V68</f>
        <v>2</v>
      </c>
      <c r="W69" s="44">
        <f>+'INPUT SHEET'!W68</f>
        <v>1</v>
      </c>
      <c r="X69" s="44">
        <f>+'INPUT SHEET'!X68</f>
        <v>10</v>
      </c>
      <c r="Y69" s="44">
        <f>+'INPUT SHEET'!Y68</f>
        <v>10</v>
      </c>
      <c r="Z69" s="44">
        <f>+'INPUT SHEET'!Z68</f>
        <v>2</v>
      </c>
      <c r="AA69" s="44">
        <f>+'INPUT SHEET'!AA68</f>
        <v>10</v>
      </c>
      <c r="AB69" s="44">
        <f>+'INPUT SHEET'!AB68</f>
        <v>10</v>
      </c>
      <c r="AC69" s="44">
        <f>+'INPUT SHEET'!AC68</f>
        <v>10</v>
      </c>
      <c r="AD69" s="58">
        <f>+'INPUT SHEET'!AD68</f>
        <v>10</v>
      </c>
      <c r="AE69" s="58">
        <f>+'INPUT SHEET'!AE68</f>
        <v>10000</v>
      </c>
      <c r="AF69" s="58">
        <f>+'INPUT SHEET'!AF68</f>
        <v>1000</v>
      </c>
      <c r="AG69" s="63">
        <f t="shared" si="7"/>
        <v>0</v>
      </c>
      <c r="AH69" s="64">
        <f t="shared" ref="AH69:AH103" si="18">+ROUNDUP(R69/30,0)</f>
        <v>1</v>
      </c>
      <c r="AI69" s="65">
        <f t="shared" si="8"/>
        <v>0</v>
      </c>
    </row>
    <row r="70" spans="1:35" x14ac:dyDescent="0.25">
      <c r="A70" s="58">
        <f>+'INPUT SHEET'!A69</f>
        <v>66</v>
      </c>
      <c r="B70" s="111" t="str">
        <f>+'INPUT SHEET'!B69</f>
        <v>194H</v>
      </c>
      <c r="C70" s="74" t="str">
        <f>+'INPUT SHEET'!C69</f>
        <v>Abcd</v>
      </c>
      <c r="D70" s="58" t="str">
        <f>+'INPUT SHEET'!D69</f>
        <v>AIOPC1234D</v>
      </c>
      <c r="E70" s="44" t="str">
        <f>+'INPUT SHEET'!E69</f>
        <v>AIOP</v>
      </c>
      <c r="F70" s="44" t="str">
        <f>+'INPUT SHEET'!F69</f>
        <v>P</v>
      </c>
      <c r="G70" s="50">
        <v>1</v>
      </c>
      <c r="H70" s="50">
        <v>11</v>
      </c>
      <c r="I70" s="50">
        <v>2012</v>
      </c>
      <c r="J70" s="47">
        <f t="shared" ref="J70:J103" si="19">+DATE(I70,H70,G70)</f>
        <v>41214</v>
      </c>
      <c r="K70" s="50">
        <v>1</v>
      </c>
      <c r="L70" s="50">
        <v>11</v>
      </c>
      <c r="M70" s="50">
        <v>2012</v>
      </c>
      <c r="N70" s="47">
        <f t="shared" ref="N70:N103" si="20">+DATE(M70,L70,K70)</f>
        <v>41214</v>
      </c>
      <c r="O70" s="47">
        <f t="shared" si="14"/>
        <v>41243</v>
      </c>
      <c r="P70" s="27">
        <f t="shared" si="15"/>
        <v>7</v>
      </c>
      <c r="Q70" s="47">
        <f t="shared" si="16"/>
        <v>41250</v>
      </c>
      <c r="R70" s="29">
        <f t="shared" si="17"/>
        <v>1</v>
      </c>
      <c r="S70" s="44">
        <f>+'INPUT SHEET'!S69</f>
        <v>10</v>
      </c>
      <c r="T70" s="44">
        <f>+'INPUT SHEET'!T69</f>
        <v>30</v>
      </c>
      <c r="U70" s="44">
        <f>+'INPUT SHEET'!U69</f>
        <v>2</v>
      </c>
      <c r="V70" s="44">
        <f>+'INPUT SHEET'!V69</f>
        <v>2</v>
      </c>
      <c r="W70" s="44">
        <f>+'INPUT SHEET'!W69</f>
        <v>1</v>
      </c>
      <c r="X70" s="44">
        <f>+'INPUT SHEET'!X69</f>
        <v>10</v>
      </c>
      <c r="Y70" s="44">
        <f>+'INPUT SHEET'!Y69</f>
        <v>10</v>
      </c>
      <c r="Z70" s="44">
        <f>+'INPUT SHEET'!Z69</f>
        <v>2</v>
      </c>
      <c r="AA70" s="44">
        <f>+'INPUT SHEET'!AA69</f>
        <v>10</v>
      </c>
      <c r="AB70" s="44">
        <f>+'INPUT SHEET'!AB69</f>
        <v>10</v>
      </c>
      <c r="AC70" s="44">
        <f>+'INPUT SHEET'!AC69</f>
        <v>10</v>
      </c>
      <c r="AD70" s="58">
        <f>+'INPUT SHEET'!AD69</f>
        <v>10</v>
      </c>
      <c r="AE70" s="58">
        <f>+'INPUT SHEET'!AE69</f>
        <v>10000</v>
      </c>
      <c r="AF70" s="58">
        <f>+'INPUT SHEET'!AF69</f>
        <v>1000</v>
      </c>
      <c r="AG70" s="63">
        <f t="shared" ref="AG70:AG103" si="21">+IF(N70&lt;=J70,0,AH70)</f>
        <v>0</v>
      </c>
      <c r="AH70" s="64">
        <f t="shared" si="18"/>
        <v>1</v>
      </c>
      <c r="AI70" s="65">
        <f t="shared" ref="AI70:AI103" si="22">+AF70*1%*AG70</f>
        <v>0</v>
      </c>
    </row>
    <row r="71" spans="1:35" x14ac:dyDescent="0.25">
      <c r="A71" s="58">
        <f>+'INPUT SHEET'!A70</f>
        <v>67</v>
      </c>
      <c r="B71" s="111" t="str">
        <f>+'INPUT SHEET'!B70</f>
        <v>194H</v>
      </c>
      <c r="C71" s="74" t="str">
        <f>+'INPUT SHEET'!C70</f>
        <v>Abcd</v>
      </c>
      <c r="D71" s="58" t="str">
        <f>+'INPUT SHEET'!D70</f>
        <v>AIOPC1234D</v>
      </c>
      <c r="E71" s="44" t="str">
        <f>+'INPUT SHEET'!E70</f>
        <v>AIOP</v>
      </c>
      <c r="F71" s="44" t="str">
        <f>+'INPUT SHEET'!F70</f>
        <v>P</v>
      </c>
      <c r="G71" s="50">
        <v>1</v>
      </c>
      <c r="H71" s="50">
        <v>11</v>
      </c>
      <c r="I71" s="50">
        <v>2012</v>
      </c>
      <c r="J71" s="47">
        <f t="shared" si="19"/>
        <v>41214</v>
      </c>
      <c r="K71" s="50">
        <v>1</v>
      </c>
      <c r="L71" s="50">
        <v>11</v>
      </c>
      <c r="M71" s="50">
        <v>2012</v>
      </c>
      <c r="N71" s="47">
        <f t="shared" si="20"/>
        <v>41214</v>
      </c>
      <c r="O71" s="47">
        <f t="shared" si="14"/>
        <v>41243</v>
      </c>
      <c r="P71" s="27">
        <f t="shared" si="15"/>
        <v>7</v>
      </c>
      <c r="Q71" s="47">
        <f t="shared" si="16"/>
        <v>41250</v>
      </c>
      <c r="R71" s="29">
        <f t="shared" si="17"/>
        <v>1</v>
      </c>
      <c r="S71" s="44">
        <f>+'INPUT SHEET'!S70</f>
        <v>10</v>
      </c>
      <c r="T71" s="44">
        <f>+'INPUT SHEET'!T70</f>
        <v>30</v>
      </c>
      <c r="U71" s="44">
        <f>+'INPUT SHEET'!U70</f>
        <v>2</v>
      </c>
      <c r="V71" s="44">
        <f>+'INPUT SHEET'!V70</f>
        <v>2</v>
      </c>
      <c r="W71" s="44">
        <f>+'INPUT SHEET'!W70</f>
        <v>1</v>
      </c>
      <c r="X71" s="44">
        <f>+'INPUT SHEET'!X70</f>
        <v>10</v>
      </c>
      <c r="Y71" s="44">
        <f>+'INPUT SHEET'!Y70</f>
        <v>10</v>
      </c>
      <c r="Z71" s="44">
        <f>+'INPUT SHEET'!Z70</f>
        <v>2</v>
      </c>
      <c r="AA71" s="44">
        <f>+'INPUT SHEET'!AA70</f>
        <v>10</v>
      </c>
      <c r="AB71" s="44">
        <f>+'INPUT SHEET'!AB70</f>
        <v>10</v>
      </c>
      <c r="AC71" s="44">
        <f>+'INPUT SHEET'!AC70</f>
        <v>10</v>
      </c>
      <c r="AD71" s="58">
        <f>+'INPUT SHEET'!AD70</f>
        <v>10</v>
      </c>
      <c r="AE71" s="58">
        <f>+'INPUT SHEET'!AE70</f>
        <v>10000</v>
      </c>
      <c r="AF71" s="58">
        <f>+'INPUT SHEET'!AF70</f>
        <v>1000</v>
      </c>
      <c r="AG71" s="63">
        <f t="shared" si="21"/>
        <v>0</v>
      </c>
      <c r="AH71" s="64">
        <f t="shared" si="18"/>
        <v>1</v>
      </c>
      <c r="AI71" s="65">
        <f t="shared" si="22"/>
        <v>0</v>
      </c>
    </row>
    <row r="72" spans="1:35" x14ac:dyDescent="0.25">
      <c r="A72" s="58">
        <f>+'INPUT SHEET'!A71</f>
        <v>68</v>
      </c>
      <c r="B72" s="111" t="str">
        <f>+'INPUT SHEET'!B71</f>
        <v>194H</v>
      </c>
      <c r="C72" s="74" t="str">
        <f>+'INPUT SHEET'!C71</f>
        <v>Abcd</v>
      </c>
      <c r="D72" s="58" t="str">
        <f>+'INPUT SHEET'!D71</f>
        <v>AIOPC1234D</v>
      </c>
      <c r="E72" s="44" t="str">
        <f>+'INPUT SHEET'!E71</f>
        <v>AIOP</v>
      </c>
      <c r="F72" s="44" t="str">
        <f>+'INPUT SHEET'!F71</f>
        <v>P</v>
      </c>
      <c r="G72" s="50">
        <v>1</v>
      </c>
      <c r="H72" s="50">
        <v>11</v>
      </c>
      <c r="I72" s="50">
        <v>2012</v>
      </c>
      <c r="J72" s="47">
        <f t="shared" si="19"/>
        <v>41214</v>
      </c>
      <c r="K72" s="50">
        <v>1</v>
      </c>
      <c r="L72" s="50">
        <v>11</v>
      </c>
      <c r="M72" s="50">
        <v>2012</v>
      </c>
      <c r="N72" s="47">
        <f t="shared" si="20"/>
        <v>41214</v>
      </c>
      <c r="O72" s="47">
        <f t="shared" si="14"/>
        <v>41243</v>
      </c>
      <c r="P72" s="27">
        <f t="shared" si="15"/>
        <v>7</v>
      </c>
      <c r="Q72" s="47">
        <f t="shared" si="16"/>
        <v>41250</v>
      </c>
      <c r="R72" s="29">
        <f t="shared" si="17"/>
        <v>1</v>
      </c>
      <c r="S72" s="44">
        <f>+'INPUT SHEET'!S71</f>
        <v>10</v>
      </c>
      <c r="T72" s="44">
        <f>+'INPUT SHEET'!T71</f>
        <v>30</v>
      </c>
      <c r="U72" s="44">
        <f>+'INPUT SHEET'!U71</f>
        <v>2</v>
      </c>
      <c r="V72" s="44">
        <f>+'INPUT SHEET'!V71</f>
        <v>2</v>
      </c>
      <c r="W72" s="44">
        <f>+'INPUT SHEET'!W71</f>
        <v>1</v>
      </c>
      <c r="X72" s="44">
        <f>+'INPUT SHEET'!X71</f>
        <v>10</v>
      </c>
      <c r="Y72" s="44">
        <f>+'INPUT SHEET'!Y71</f>
        <v>10</v>
      </c>
      <c r="Z72" s="44">
        <f>+'INPUT SHEET'!Z71</f>
        <v>2</v>
      </c>
      <c r="AA72" s="44">
        <f>+'INPUT SHEET'!AA71</f>
        <v>10</v>
      </c>
      <c r="AB72" s="44">
        <f>+'INPUT SHEET'!AB71</f>
        <v>10</v>
      </c>
      <c r="AC72" s="44">
        <f>+'INPUT SHEET'!AC71</f>
        <v>10</v>
      </c>
      <c r="AD72" s="58">
        <f>+'INPUT SHEET'!AD71</f>
        <v>10</v>
      </c>
      <c r="AE72" s="58">
        <f>+'INPUT SHEET'!AE71</f>
        <v>10000</v>
      </c>
      <c r="AF72" s="58">
        <f>+'INPUT SHEET'!AF71</f>
        <v>1000</v>
      </c>
      <c r="AG72" s="63">
        <f t="shared" si="21"/>
        <v>0</v>
      </c>
      <c r="AH72" s="64">
        <f t="shared" si="18"/>
        <v>1</v>
      </c>
      <c r="AI72" s="65">
        <f t="shared" si="22"/>
        <v>0</v>
      </c>
    </row>
    <row r="73" spans="1:35" x14ac:dyDescent="0.25">
      <c r="A73" s="58">
        <f>+'INPUT SHEET'!A72</f>
        <v>69</v>
      </c>
      <c r="B73" s="111" t="str">
        <f>+'INPUT SHEET'!B72</f>
        <v>194H</v>
      </c>
      <c r="C73" s="74" t="str">
        <f>+'INPUT SHEET'!C72</f>
        <v>Abcd</v>
      </c>
      <c r="D73" s="58" t="str">
        <f>+'INPUT SHEET'!D72</f>
        <v>AIOPC1234D</v>
      </c>
      <c r="E73" s="44" t="str">
        <f>+'INPUT SHEET'!E72</f>
        <v>AIOP</v>
      </c>
      <c r="F73" s="44" t="str">
        <f>+'INPUT SHEET'!F72</f>
        <v>P</v>
      </c>
      <c r="G73" s="50">
        <v>1</v>
      </c>
      <c r="H73" s="50">
        <v>11</v>
      </c>
      <c r="I73" s="50">
        <v>2012</v>
      </c>
      <c r="J73" s="47">
        <f t="shared" si="19"/>
        <v>41214</v>
      </c>
      <c r="K73" s="50">
        <v>1</v>
      </c>
      <c r="L73" s="50">
        <v>11</v>
      </c>
      <c r="M73" s="50">
        <v>2012</v>
      </c>
      <c r="N73" s="47">
        <f t="shared" si="20"/>
        <v>41214</v>
      </c>
      <c r="O73" s="47">
        <f t="shared" si="14"/>
        <v>41243</v>
      </c>
      <c r="P73" s="27">
        <f t="shared" si="15"/>
        <v>7</v>
      </c>
      <c r="Q73" s="47">
        <f t="shared" si="16"/>
        <v>41250</v>
      </c>
      <c r="R73" s="29">
        <f t="shared" si="17"/>
        <v>1</v>
      </c>
      <c r="S73" s="44">
        <f>+'INPUT SHEET'!S72</f>
        <v>10</v>
      </c>
      <c r="T73" s="44">
        <f>+'INPUT SHEET'!T72</f>
        <v>30</v>
      </c>
      <c r="U73" s="44">
        <f>+'INPUT SHEET'!U72</f>
        <v>2</v>
      </c>
      <c r="V73" s="44">
        <f>+'INPUT SHEET'!V72</f>
        <v>2</v>
      </c>
      <c r="W73" s="44">
        <f>+'INPUT SHEET'!W72</f>
        <v>1</v>
      </c>
      <c r="X73" s="44">
        <f>+'INPUT SHEET'!X72</f>
        <v>10</v>
      </c>
      <c r="Y73" s="44">
        <f>+'INPUT SHEET'!Y72</f>
        <v>10</v>
      </c>
      <c r="Z73" s="44">
        <f>+'INPUT SHEET'!Z72</f>
        <v>2</v>
      </c>
      <c r="AA73" s="44">
        <f>+'INPUT SHEET'!AA72</f>
        <v>10</v>
      </c>
      <c r="AB73" s="44">
        <f>+'INPUT SHEET'!AB72</f>
        <v>10</v>
      </c>
      <c r="AC73" s="44">
        <f>+'INPUT SHEET'!AC72</f>
        <v>10</v>
      </c>
      <c r="AD73" s="58">
        <f>+'INPUT SHEET'!AD72</f>
        <v>10</v>
      </c>
      <c r="AE73" s="58">
        <f>+'INPUT SHEET'!AE72</f>
        <v>10000</v>
      </c>
      <c r="AF73" s="58">
        <f>+'INPUT SHEET'!AF72</f>
        <v>1000</v>
      </c>
      <c r="AG73" s="63">
        <f t="shared" si="21"/>
        <v>0</v>
      </c>
      <c r="AH73" s="64">
        <f t="shared" si="18"/>
        <v>1</v>
      </c>
      <c r="AI73" s="65">
        <f t="shared" si="22"/>
        <v>0</v>
      </c>
    </row>
    <row r="74" spans="1:35" x14ac:dyDescent="0.25">
      <c r="A74" s="58">
        <f>+'INPUT SHEET'!A73</f>
        <v>70</v>
      </c>
      <c r="B74" s="111" t="str">
        <f>+'INPUT SHEET'!B73</f>
        <v>194H</v>
      </c>
      <c r="C74" s="74" t="str">
        <f>+'INPUT SHEET'!C73</f>
        <v>Abcd</v>
      </c>
      <c r="D74" s="58" t="str">
        <f>+'INPUT SHEET'!D73</f>
        <v>AIOPC1234D</v>
      </c>
      <c r="E74" s="44" t="str">
        <f>+'INPUT SHEET'!E73</f>
        <v>AIOP</v>
      </c>
      <c r="F74" s="44" t="str">
        <f>+'INPUT SHEET'!F73</f>
        <v>P</v>
      </c>
      <c r="G74" s="50">
        <v>1</v>
      </c>
      <c r="H74" s="50">
        <v>11</v>
      </c>
      <c r="I74" s="50">
        <v>2012</v>
      </c>
      <c r="J74" s="47">
        <f t="shared" si="19"/>
        <v>41214</v>
      </c>
      <c r="K74" s="50">
        <v>1</v>
      </c>
      <c r="L74" s="50">
        <v>11</v>
      </c>
      <c r="M74" s="50">
        <v>2012</v>
      </c>
      <c r="N74" s="47">
        <f t="shared" si="20"/>
        <v>41214</v>
      </c>
      <c r="O74" s="47">
        <f t="shared" si="14"/>
        <v>41243</v>
      </c>
      <c r="P74" s="27">
        <f t="shared" si="15"/>
        <v>7</v>
      </c>
      <c r="Q74" s="47">
        <f t="shared" si="16"/>
        <v>41250</v>
      </c>
      <c r="R74" s="29">
        <f t="shared" si="17"/>
        <v>1</v>
      </c>
      <c r="S74" s="44">
        <f>+'INPUT SHEET'!S73</f>
        <v>10</v>
      </c>
      <c r="T74" s="44">
        <f>+'INPUT SHEET'!T73</f>
        <v>30</v>
      </c>
      <c r="U74" s="44">
        <f>+'INPUT SHEET'!U73</f>
        <v>2</v>
      </c>
      <c r="V74" s="44">
        <f>+'INPUT SHEET'!V73</f>
        <v>2</v>
      </c>
      <c r="W74" s="44">
        <f>+'INPUT SHEET'!W73</f>
        <v>1</v>
      </c>
      <c r="X74" s="44">
        <f>+'INPUT SHEET'!X73</f>
        <v>10</v>
      </c>
      <c r="Y74" s="44">
        <f>+'INPUT SHEET'!Y73</f>
        <v>10</v>
      </c>
      <c r="Z74" s="44">
        <f>+'INPUT SHEET'!Z73</f>
        <v>2</v>
      </c>
      <c r="AA74" s="44">
        <f>+'INPUT SHEET'!AA73</f>
        <v>10</v>
      </c>
      <c r="AB74" s="44">
        <f>+'INPUT SHEET'!AB73</f>
        <v>10</v>
      </c>
      <c r="AC74" s="44">
        <f>+'INPUT SHEET'!AC73</f>
        <v>10</v>
      </c>
      <c r="AD74" s="58">
        <f>+'INPUT SHEET'!AD73</f>
        <v>10</v>
      </c>
      <c r="AE74" s="58">
        <f>+'INPUT SHEET'!AE73</f>
        <v>10000</v>
      </c>
      <c r="AF74" s="58">
        <f>+'INPUT SHEET'!AF73</f>
        <v>1000</v>
      </c>
      <c r="AG74" s="63">
        <f t="shared" si="21"/>
        <v>0</v>
      </c>
      <c r="AH74" s="64">
        <f t="shared" si="18"/>
        <v>1</v>
      </c>
      <c r="AI74" s="65">
        <f t="shared" si="22"/>
        <v>0</v>
      </c>
    </row>
    <row r="75" spans="1:35" x14ac:dyDescent="0.25">
      <c r="A75" s="58">
        <f>+'INPUT SHEET'!A74</f>
        <v>71</v>
      </c>
      <c r="B75" s="111" t="str">
        <f>+'INPUT SHEET'!B74</f>
        <v>194H</v>
      </c>
      <c r="C75" s="74" t="str">
        <f>+'INPUT SHEET'!C74</f>
        <v>Abcd</v>
      </c>
      <c r="D75" s="58" t="str">
        <f>+'INPUT SHEET'!D74</f>
        <v>AIOPC1234D</v>
      </c>
      <c r="E75" s="44" t="str">
        <f>+'INPUT SHEET'!E74</f>
        <v>AIOP</v>
      </c>
      <c r="F75" s="44" t="str">
        <f>+'INPUT SHEET'!F74</f>
        <v>P</v>
      </c>
      <c r="G75" s="50">
        <v>1</v>
      </c>
      <c r="H75" s="50">
        <v>11</v>
      </c>
      <c r="I75" s="50">
        <v>2012</v>
      </c>
      <c r="J75" s="47">
        <f t="shared" si="19"/>
        <v>41214</v>
      </c>
      <c r="K75" s="50">
        <v>1</v>
      </c>
      <c r="L75" s="50">
        <v>11</v>
      </c>
      <c r="M75" s="50">
        <v>2012</v>
      </c>
      <c r="N75" s="47">
        <f t="shared" si="20"/>
        <v>41214</v>
      </c>
      <c r="O75" s="47">
        <f t="shared" si="14"/>
        <v>41243</v>
      </c>
      <c r="P75" s="27">
        <f t="shared" si="15"/>
        <v>7</v>
      </c>
      <c r="Q75" s="47">
        <f t="shared" si="16"/>
        <v>41250</v>
      </c>
      <c r="R75" s="29">
        <f t="shared" si="17"/>
        <v>1</v>
      </c>
      <c r="S75" s="44">
        <f>+'INPUT SHEET'!S74</f>
        <v>10</v>
      </c>
      <c r="T75" s="44">
        <f>+'INPUT SHEET'!T74</f>
        <v>30</v>
      </c>
      <c r="U75" s="44">
        <f>+'INPUT SHEET'!U74</f>
        <v>2</v>
      </c>
      <c r="V75" s="44">
        <f>+'INPUT SHEET'!V74</f>
        <v>2</v>
      </c>
      <c r="W75" s="44">
        <f>+'INPUT SHEET'!W74</f>
        <v>1</v>
      </c>
      <c r="X75" s="44">
        <f>+'INPUT SHEET'!X74</f>
        <v>10</v>
      </c>
      <c r="Y75" s="44">
        <f>+'INPUT SHEET'!Y74</f>
        <v>10</v>
      </c>
      <c r="Z75" s="44">
        <f>+'INPUT SHEET'!Z74</f>
        <v>2</v>
      </c>
      <c r="AA75" s="44">
        <f>+'INPUT SHEET'!AA74</f>
        <v>10</v>
      </c>
      <c r="AB75" s="44">
        <f>+'INPUT SHEET'!AB74</f>
        <v>10</v>
      </c>
      <c r="AC75" s="44">
        <f>+'INPUT SHEET'!AC74</f>
        <v>10</v>
      </c>
      <c r="AD75" s="58">
        <f>+'INPUT SHEET'!AD74</f>
        <v>10</v>
      </c>
      <c r="AE75" s="58">
        <f>+'INPUT SHEET'!AE74</f>
        <v>10000</v>
      </c>
      <c r="AF75" s="58">
        <f>+'INPUT SHEET'!AF74</f>
        <v>1000</v>
      </c>
      <c r="AG75" s="63">
        <f t="shared" si="21"/>
        <v>0</v>
      </c>
      <c r="AH75" s="64">
        <f t="shared" si="18"/>
        <v>1</v>
      </c>
      <c r="AI75" s="65">
        <f t="shared" si="22"/>
        <v>0</v>
      </c>
    </row>
    <row r="76" spans="1:35" x14ac:dyDescent="0.25">
      <c r="A76" s="58">
        <f>+'INPUT SHEET'!A75</f>
        <v>72</v>
      </c>
      <c r="B76" s="111" t="str">
        <f>+'INPUT SHEET'!B75</f>
        <v>194H</v>
      </c>
      <c r="C76" s="74" t="str">
        <f>+'INPUT SHEET'!C75</f>
        <v>Abcd</v>
      </c>
      <c r="D76" s="58" t="str">
        <f>+'INPUT SHEET'!D75</f>
        <v>AIOPC1234D</v>
      </c>
      <c r="E76" s="44" t="str">
        <f>+'INPUT SHEET'!E75</f>
        <v>AIOP</v>
      </c>
      <c r="F76" s="44" t="str">
        <f>+'INPUT SHEET'!F75</f>
        <v>P</v>
      </c>
      <c r="G76" s="50">
        <v>1</v>
      </c>
      <c r="H76" s="50">
        <v>11</v>
      </c>
      <c r="I76" s="50">
        <v>2012</v>
      </c>
      <c r="J76" s="47">
        <f t="shared" si="19"/>
        <v>41214</v>
      </c>
      <c r="K76" s="50">
        <v>1</v>
      </c>
      <c r="L76" s="50">
        <v>11</v>
      </c>
      <c r="M76" s="50">
        <v>2012</v>
      </c>
      <c r="N76" s="47">
        <f t="shared" si="20"/>
        <v>41214</v>
      </c>
      <c r="O76" s="47">
        <f t="shared" si="14"/>
        <v>41243</v>
      </c>
      <c r="P76" s="27">
        <f t="shared" si="15"/>
        <v>7</v>
      </c>
      <c r="Q76" s="47">
        <f t="shared" si="16"/>
        <v>41250</v>
      </c>
      <c r="R76" s="29">
        <f t="shared" si="17"/>
        <v>1</v>
      </c>
      <c r="S76" s="44">
        <f>+'INPUT SHEET'!S75</f>
        <v>10</v>
      </c>
      <c r="T76" s="44">
        <f>+'INPUT SHEET'!T75</f>
        <v>30</v>
      </c>
      <c r="U76" s="44">
        <f>+'INPUT SHEET'!U75</f>
        <v>2</v>
      </c>
      <c r="V76" s="44">
        <f>+'INPUT SHEET'!V75</f>
        <v>2</v>
      </c>
      <c r="W76" s="44">
        <f>+'INPUT SHEET'!W75</f>
        <v>1</v>
      </c>
      <c r="X76" s="44">
        <f>+'INPUT SHEET'!X75</f>
        <v>10</v>
      </c>
      <c r="Y76" s="44">
        <f>+'INPUT SHEET'!Y75</f>
        <v>10</v>
      </c>
      <c r="Z76" s="44">
        <f>+'INPUT SHEET'!Z75</f>
        <v>2</v>
      </c>
      <c r="AA76" s="44">
        <f>+'INPUT SHEET'!AA75</f>
        <v>10</v>
      </c>
      <c r="AB76" s="44">
        <f>+'INPUT SHEET'!AB75</f>
        <v>10</v>
      </c>
      <c r="AC76" s="44">
        <f>+'INPUT SHEET'!AC75</f>
        <v>10</v>
      </c>
      <c r="AD76" s="58">
        <f>+'INPUT SHEET'!AD75</f>
        <v>10</v>
      </c>
      <c r="AE76" s="58">
        <f>+'INPUT SHEET'!AE75</f>
        <v>10000</v>
      </c>
      <c r="AF76" s="58">
        <f>+'INPUT SHEET'!AF75</f>
        <v>1000</v>
      </c>
      <c r="AG76" s="63">
        <f t="shared" si="21"/>
        <v>0</v>
      </c>
      <c r="AH76" s="64">
        <f t="shared" si="18"/>
        <v>1</v>
      </c>
      <c r="AI76" s="65">
        <f t="shared" si="22"/>
        <v>0</v>
      </c>
    </row>
    <row r="77" spans="1:35" x14ac:dyDescent="0.25">
      <c r="A77" s="58">
        <f>+'INPUT SHEET'!A76</f>
        <v>73</v>
      </c>
      <c r="B77" s="111" t="str">
        <f>+'INPUT SHEET'!B76</f>
        <v>194H</v>
      </c>
      <c r="C77" s="74" t="str">
        <f>+'INPUT SHEET'!C76</f>
        <v>Abcd</v>
      </c>
      <c r="D77" s="58" t="str">
        <f>+'INPUT SHEET'!D76</f>
        <v>AIOPC1234D</v>
      </c>
      <c r="E77" s="44" t="str">
        <f>+'INPUT SHEET'!E76</f>
        <v>AIOP</v>
      </c>
      <c r="F77" s="44" t="str">
        <f>+'INPUT SHEET'!F76</f>
        <v>P</v>
      </c>
      <c r="G77" s="50">
        <v>1</v>
      </c>
      <c r="H77" s="50">
        <v>11</v>
      </c>
      <c r="I77" s="50">
        <v>2012</v>
      </c>
      <c r="J77" s="47">
        <f t="shared" si="19"/>
        <v>41214</v>
      </c>
      <c r="K77" s="50">
        <v>1</v>
      </c>
      <c r="L77" s="50">
        <v>11</v>
      </c>
      <c r="M77" s="50">
        <v>2012</v>
      </c>
      <c r="N77" s="47">
        <f t="shared" si="20"/>
        <v>41214</v>
      </c>
      <c r="O77" s="47">
        <f t="shared" si="14"/>
        <v>41243</v>
      </c>
      <c r="P77" s="27">
        <f t="shared" si="15"/>
        <v>7</v>
      </c>
      <c r="Q77" s="47">
        <f t="shared" si="16"/>
        <v>41250</v>
      </c>
      <c r="R77" s="29">
        <f t="shared" si="17"/>
        <v>1</v>
      </c>
      <c r="S77" s="44">
        <f>+'INPUT SHEET'!S76</f>
        <v>10</v>
      </c>
      <c r="T77" s="44">
        <f>+'INPUT SHEET'!T76</f>
        <v>30</v>
      </c>
      <c r="U77" s="44">
        <f>+'INPUT SHEET'!U76</f>
        <v>2</v>
      </c>
      <c r="V77" s="44">
        <f>+'INPUT SHEET'!V76</f>
        <v>2</v>
      </c>
      <c r="W77" s="44">
        <f>+'INPUT SHEET'!W76</f>
        <v>1</v>
      </c>
      <c r="X77" s="44">
        <f>+'INPUT SHEET'!X76</f>
        <v>10</v>
      </c>
      <c r="Y77" s="44">
        <f>+'INPUT SHEET'!Y76</f>
        <v>10</v>
      </c>
      <c r="Z77" s="44">
        <f>+'INPUT SHEET'!Z76</f>
        <v>2</v>
      </c>
      <c r="AA77" s="44">
        <f>+'INPUT SHEET'!AA76</f>
        <v>10</v>
      </c>
      <c r="AB77" s="44">
        <f>+'INPUT SHEET'!AB76</f>
        <v>10</v>
      </c>
      <c r="AC77" s="44">
        <f>+'INPUT SHEET'!AC76</f>
        <v>10</v>
      </c>
      <c r="AD77" s="58">
        <f>+'INPUT SHEET'!AD76</f>
        <v>10</v>
      </c>
      <c r="AE77" s="58">
        <f>+'INPUT SHEET'!AE76</f>
        <v>10000</v>
      </c>
      <c r="AF77" s="58">
        <f>+'INPUT SHEET'!AF76</f>
        <v>1000</v>
      </c>
      <c r="AG77" s="63">
        <f t="shared" si="21"/>
        <v>0</v>
      </c>
      <c r="AH77" s="64">
        <f t="shared" si="18"/>
        <v>1</v>
      </c>
      <c r="AI77" s="65">
        <f t="shared" si="22"/>
        <v>0</v>
      </c>
    </row>
    <row r="78" spans="1:35" x14ac:dyDescent="0.25">
      <c r="A78" s="58">
        <f>+'INPUT SHEET'!A77</f>
        <v>74</v>
      </c>
      <c r="B78" s="111" t="str">
        <f>+'INPUT SHEET'!B77</f>
        <v>194H</v>
      </c>
      <c r="C78" s="74" t="str">
        <f>+'INPUT SHEET'!C77</f>
        <v>Abcd</v>
      </c>
      <c r="D78" s="58" t="str">
        <f>+'INPUT SHEET'!D77</f>
        <v>AIOPC1234D</v>
      </c>
      <c r="E78" s="44" t="str">
        <f>+'INPUT SHEET'!E77</f>
        <v>AIOP</v>
      </c>
      <c r="F78" s="44" t="str">
        <f>+'INPUT SHEET'!F77</f>
        <v>P</v>
      </c>
      <c r="G78" s="50">
        <v>1</v>
      </c>
      <c r="H78" s="50">
        <v>11</v>
      </c>
      <c r="I78" s="50">
        <v>2012</v>
      </c>
      <c r="J78" s="47">
        <f t="shared" si="19"/>
        <v>41214</v>
      </c>
      <c r="K78" s="50">
        <v>1</v>
      </c>
      <c r="L78" s="50">
        <v>11</v>
      </c>
      <c r="M78" s="50">
        <v>2012</v>
      </c>
      <c r="N78" s="47">
        <f t="shared" si="20"/>
        <v>41214</v>
      </c>
      <c r="O78" s="47">
        <f t="shared" si="14"/>
        <v>41243</v>
      </c>
      <c r="P78" s="27">
        <f t="shared" si="15"/>
        <v>7</v>
      </c>
      <c r="Q78" s="47">
        <f t="shared" si="16"/>
        <v>41250</v>
      </c>
      <c r="R78" s="29">
        <f t="shared" si="17"/>
        <v>1</v>
      </c>
      <c r="S78" s="44">
        <f>+'INPUT SHEET'!S77</f>
        <v>10</v>
      </c>
      <c r="T78" s="44">
        <f>+'INPUT SHEET'!T77</f>
        <v>30</v>
      </c>
      <c r="U78" s="44">
        <f>+'INPUT SHEET'!U77</f>
        <v>2</v>
      </c>
      <c r="V78" s="44">
        <f>+'INPUT SHEET'!V77</f>
        <v>2</v>
      </c>
      <c r="W78" s="44">
        <f>+'INPUT SHEET'!W77</f>
        <v>1</v>
      </c>
      <c r="X78" s="44">
        <f>+'INPUT SHEET'!X77</f>
        <v>10</v>
      </c>
      <c r="Y78" s="44">
        <f>+'INPUT SHEET'!Y77</f>
        <v>10</v>
      </c>
      <c r="Z78" s="44">
        <f>+'INPUT SHEET'!Z77</f>
        <v>2</v>
      </c>
      <c r="AA78" s="44">
        <f>+'INPUT SHEET'!AA77</f>
        <v>10</v>
      </c>
      <c r="AB78" s="44">
        <f>+'INPUT SHEET'!AB77</f>
        <v>10</v>
      </c>
      <c r="AC78" s="44">
        <f>+'INPUT SHEET'!AC77</f>
        <v>10</v>
      </c>
      <c r="AD78" s="58">
        <f>+'INPUT SHEET'!AD77</f>
        <v>10</v>
      </c>
      <c r="AE78" s="58">
        <f>+'INPUT SHEET'!AE77</f>
        <v>10000</v>
      </c>
      <c r="AF78" s="58">
        <f>+'INPUT SHEET'!AF77</f>
        <v>1000</v>
      </c>
      <c r="AG78" s="63">
        <f t="shared" si="21"/>
        <v>0</v>
      </c>
      <c r="AH78" s="64">
        <f t="shared" si="18"/>
        <v>1</v>
      </c>
      <c r="AI78" s="65">
        <f t="shared" si="22"/>
        <v>0</v>
      </c>
    </row>
    <row r="79" spans="1:35" x14ac:dyDescent="0.25">
      <c r="A79" s="58">
        <f>+'INPUT SHEET'!A78</f>
        <v>75</v>
      </c>
      <c r="B79" s="111" t="str">
        <f>+'INPUT SHEET'!B78</f>
        <v>194H</v>
      </c>
      <c r="C79" s="74" t="str">
        <f>+'INPUT SHEET'!C78</f>
        <v>Abcd</v>
      </c>
      <c r="D79" s="58" t="str">
        <f>+'INPUT SHEET'!D78</f>
        <v>AIOPC1234D</v>
      </c>
      <c r="E79" s="44" t="str">
        <f>+'INPUT SHEET'!E78</f>
        <v>AIOP</v>
      </c>
      <c r="F79" s="44" t="str">
        <f>+'INPUT SHEET'!F78</f>
        <v>P</v>
      </c>
      <c r="G79" s="50">
        <v>1</v>
      </c>
      <c r="H79" s="50">
        <v>11</v>
      </c>
      <c r="I79" s="50">
        <v>2012</v>
      </c>
      <c r="J79" s="47">
        <f t="shared" si="19"/>
        <v>41214</v>
      </c>
      <c r="K79" s="50">
        <v>1</v>
      </c>
      <c r="L79" s="50">
        <v>11</v>
      </c>
      <c r="M79" s="50">
        <v>2012</v>
      </c>
      <c r="N79" s="47">
        <f t="shared" si="20"/>
        <v>41214</v>
      </c>
      <c r="O79" s="47">
        <f t="shared" si="14"/>
        <v>41243</v>
      </c>
      <c r="P79" s="27">
        <f t="shared" si="15"/>
        <v>7</v>
      </c>
      <c r="Q79" s="47">
        <f t="shared" si="16"/>
        <v>41250</v>
      </c>
      <c r="R79" s="29">
        <f t="shared" si="17"/>
        <v>1</v>
      </c>
      <c r="S79" s="44">
        <f>+'INPUT SHEET'!S78</f>
        <v>10</v>
      </c>
      <c r="T79" s="44">
        <f>+'INPUT SHEET'!T78</f>
        <v>30</v>
      </c>
      <c r="U79" s="44">
        <f>+'INPUT SHEET'!U78</f>
        <v>2</v>
      </c>
      <c r="V79" s="44">
        <f>+'INPUT SHEET'!V78</f>
        <v>2</v>
      </c>
      <c r="W79" s="44">
        <f>+'INPUT SHEET'!W78</f>
        <v>1</v>
      </c>
      <c r="X79" s="44">
        <f>+'INPUT SHEET'!X78</f>
        <v>10</v>
      </c>
      <c r="Y79" s="44">
        <f>+'INPUT SHEET'!Y78</f>
        <v>10</v>
      </c>
      <c r="Z79" s="44">
        <f>+'INPUT SHEET'!Z78</f>
        <v>2</v>
      </c>
      <c r="AA79" s="44">
        <f>+'INPUT SHEET'!AA78</f>
        <v>10</v>
      </c>
      <c r="AB79" s="44">
        <f>+'INPUT SHEET'!AB78</f>
        <v>10</v>
      </c>
      <c r="AC79" s="44">
        <f>+'INPUT SHEET'!AC78</f>
        <v>10</v>
      </c>
      <c r="AD79" s="58">
        <f>+'INPUT SHEET'!AD78</f>
        <v>10</v>
      </c>
      <c r="AE79" s="58">
        <f>+'INPUT SHEET'!AE78</f>
        <v>10000</v>
      </c>
      <c r="AF79" s="58">
        <f>+'INPUT SHEET'!AF78</f>
        <v>1000</v>
      </c>
      <c r="AG79" s="63">
        <f t="shared" si="21"/>
        <v>0</v>
      </c>
      <c r="AH79" s="64">
        <f t="shared" si="18"/>
        <v>1</v>
      </c>
      <c r="AI79" s="65">
        <f t="shared" si="22"/>
        <v>0</v>
      </c>
    </row>
    <row r="80" spans="1:35" x14ac:dyDescent="0.25">
      <c r="A80" s="58">
        <f>+'INPUT SHEET'!A79</f>
        <v>76</v>
      </c>
      <c r="B80" s="111" t="str">
        <f>+'INPUT SHEET'!B79</f>
        <v>194H</v>
      </c>
      <c r="C80" s="74" t="str">
        <f>+'INPUT SHEET'!C79</f>
        <v>Abcd</v>
      </c>
      <c r="D80" s="58" t="str">
        <f>+'INPUT SHEET'!D79</f>
        <v>AIOPC1234D</v>
      </c>
      <c r="E80" s="44" t="str">
        <f>+'INPUT SHEET'!E79</f>
        <v>AIOP</v>
      </c>
      <c r="F80" s="44" t="str">
        <f>+'INPUT SHEET'!F79</f>
        <v>P</v>
      </c>
      <c r="G80" s="50">
        <v>1</v>
      </c>
      <c r="H80" s="50">
        <v>11</v>
      </c>
      <c r="I80" s="50">
        <v>2012</v>
      </c>
      <c r="J80" s="47">
        <f t="shared" si="19"/>
        <v>41214</v>
      </c>
      <c r="K80" s="50">
        <v>1</v>
      </c>
      <c r="L80" s="50">
        <v>11</v>
      </c>
      <c r="M80" s="50">
        <v>2012</v>
      </c>
      <c r="N80" s="47">
        <f t="shared" si="20"/>
        <v>41214</v>
      </c>
      <c r="O80" s="47">
        <f t="shared" si="14"/>
        <v>41243</v>
      </c>
      <c r="P80" s="27">
        <f t="shared" si="15"/>
        <v>7</v>
      </c>
      <c r="Q80" s="47">
        <f t="shared" si="16"/>
        <v>41250</v>
      </c>
      <c r="R80" s="29">
        <f t="shared" si="17"/>
        <v>1</v>
      </c>
      <c r="S80" s="44">
        <f>+'INPUT SHEET'!S79</f>
        <v>10</v>
      </c>
      <c r="T80" s="44">
        <f>+'INPUT SHEET'!T79</f>
        <v>30</v>
      </c>
      <c r="U80" s="44">
        <f>+'INPUT SHEET'!U79</f>
        <v>2</v>
      </c>
      <c r="V80" s="44">
        <f>+'INPUT SHEET'!V79</f>
        <v>2</v>
      </c>
      <c r="W80" s="44">
        <f>+'INPUT SHEET'!W79</f>
        <v>1</v>
      </c>
      <c r="X80" s="44">
        <f>+'INPUT SHEET'!X79</f>
        <v>10</v>
      </c>
      <c r="Y80" s="44">
        <f>+'INPUT SHEET'!Y79</f>
        <v>10</v>
      </c>
      <c r="Z80" s="44">
        <f>+'INPUT SHEET'!Z79</f>
        <v>2</v>
      </c>
      <c r="AA80" s="44">
        <f>+'INPUT SHEET'!AA79</f>
        <v>10</v>
      </c>
      <c r="AB80" s="44">
        <f>+'INPUT SHEET'!AB79</f>
        <v>10</v>
      </c>
      <c r="AC80" s="44">
        <f>+'INPUT SHEET'!AC79</f>
        <v>10</v>
      </c>
      <c r="AD80" s="58">
        <f>+'INPUT SHEET'!AD79</f>
        <v>10</v>
      </c>
      <c r="AE80" s="58">
        <f>+'INPUT SHEET'!AE79</f>
        <v>10000</v>
      </c>
      <c r="AF80" s="58">
        <f>+'INPUT SHEET'!AF79</f>
        <v>1000</v>
      </c>
      <c r="AG80" s="63">
        <f t="shared" si="21"/>
        <v>0</v>
      </c>
      <c r="AH80" s="64">
        <f t="shared" si="18"/>
        <v>1</v>
      </c>
      <c r="AI80" s="65">
        <f t="shared" si="22"/>
        <v>0</v>
      </c>
    </row>
    <row r="81" spans="1:35" x14ac:dyDescent="0.25">
      <c r="A81" s="58">
        <f>+'INPUT SHEET'!A80</f>
        <v>77</v>
      </c>
      <c r="B81" s="111" t="str">
        <f>+'INPUT SHEET'!B80</f>
        <v>194H</v>
      </c>
      <c r="C81" s="74" t="str">
        <f>+'INPUT SHEET'!C80</f>
        <v>Abcd</v>
      </c>
      <c r="D81" s="58" t="str">
        <f>+'INPUT SHEET'!D80</f>
        <v>AIOPC1234D</v>
      </c>
      <c r="E81" s="44" t="str">
        <f>+'INPUT SHEET'!E80</f>
        <v>AIOP</v>
      </c>
      <c r="F81" s="44" t="str">
        <f>+'INPUT SHEET'!F80</f>
        <v>P</v>
      </c>
      <c r="G81" s="50">
        <v>1</v>
      </c>
      <c r="H81" s="50">
        <v>11</v>
      </c>
      <c r="I81" s="50">
        <v>2012</v>
      </c>
      <c r="J81" s="47">
        <f t="shared" si="19"/>
        <v>41214</v>
      </c>
      <c r="K81" s="50">
        <v>1</v>
      </c>
      <c r="L81" s="50">
        <v>11</v>
      </c>
      <c r="M81" s="50">
        <v>2012</v>
      </c>
      <c r="N81" s="47">
        <f t="shared" si="20"/>
        <v>41214</v>
      </c>
      <c r="O81" s="47">
        <f t="shared" si="14"/>
        <v>41243</v>
      </c>
      <c r="P81" s="27">
        <f t="shared" si="15"/>
        <v>7</v>
      </c>
      <c r="Q81" s="47">
        <f t="shared" si="16"/>
        <v>41250</v>
      </c>
      <c r="R81" s="29">
        <f t="shared" si="17"/>
        <v>1</v>
      </c>
      <c r="S81" s="44">
        <f>+'INPUT SHEET'!S80</f>
        <v>10</v>
      </c>
      <c r="T81" s="44">
        <f>+'INPUT SHEET'!T80</f>
        <v>30</v>
      </c>
      <c r="U81" s="44">
        <f>+'INPUT SHEET'!U80</f>
        <v>2</v>
      </c>
      <c r="V81" s="44">
        <f>+'INPUT SHEET'!V80</f>
        <v>2</v>
      </c>
      <c r="W81" s="44">
        <f>+'INPUT SHEET'!W80</f>
        <v>1</v>
      </c>
      <c r="X81" s="44">
        <f>+'INPUT SHEET'!X80</f>
        <v>10</v>
      </c>
      <c r="Y81" s="44">
        <f>+'INPUT SHEET'!Y80</f>
        <v>10</v>
      </c>
      <c r="Z81" s="44">
        <f>+'INPUT SHEET'!Z80</f>
        <v>2</v>
      </c>
      <c r="AA81" s="44">
        <f>+'INPUT SHEET'!AA80</f>
        <v>10</v>
      </c>
      <c r="AB81" s="44">
        <f>+'INPUT SHEET'!AB80</f>
        <v>10</v>
      </c>
      <c r="AC81" s="44">
        <f>+'INPUT SHEET'!AC80</f>
        <v>10</v>
      </c>
      <c r="AD81" s="58">
        <f>+'INPUT SHEET'!AD80</f>
        <v>10</v>
      </c>
      <c r="AE81" s="58">
        <f>+'INPUT SHEET'!AE80</f>
        <v>10000</v>
      </c>
      <c r="AF81" s="58">
        <f>+'INPUT SHEET'!AF80</f>
        <v>1000</v>
      </c>
      <c r="AG81" s="63">
        <f t="shared" si="21"/>
        <v>0</v>
      </c>
      <c r="AH81" s="64">
        <f t="shared" si="18"/>
        <v>1</v>
      </c>
      <c r="AI81" s="65">
        <f t="shared" si="22"/>
        <v>0</v>
      </c>
    </row>
    <row r="82" spans="1:35" x14ac:dyDescent="0.25">
      <c r="A82" s="58">
        <f>+'INPUT SHEET'!A81</f>
        <v>78</v>
      </c>
      <c r="B82" s="111" t="str">
        <f>+'INPUT SHEET'!B81</f>
        <v>194H</v>
      </c>
      <c r="C82" s="74" t="str">
        <f>+'INPUT SHEET'!C81</f>
        <v>Abcd</v>
      </c>
      <c r="D82" s="58" t="str">
        <f>+'INPUT SHEET'!D81</f>
        <v>AIOPC1234D</v>
      </c>
      <c r="E82" s="44" t="str">
        <f>+'INPUT SHEET'!E81</f>
        <v>AIOP</v>
      </c>
      <c r="F82" s="44" t="str">
        <f>+'INPUT SHEET'!F81</f>
        <v>P</v>
      </c>
      <c r="G82" s="50">
        <v>1</v>
      </c>
      <c r="H82" s="50">
        <v>11</v>
      </c>
      <c r="I82" s="50">
        <v>2012</v>
      </c>
      <c r="J82" s="47">
        <f t="shared" si="19"/>
        <v>41214</v>
      </c>
      <c r="K82" s="50">
        <v>1</v>
      </c>
      <c r="L82" s="50">
        <v>11</v>
      </c>
      <c r="M82" s="50">
        <v>2012</v>
      </c>
      <c r="N82" s="47">
        <f t="shared" si="20"/>
        <v>41214</v>
      </c>
      <c r="O82" s="47">
        <f t="shared" si="14"/>
        <v>41243</v>
      </c>
      <c r="P82" s="27">
        <f t="shared" si="15"/>
        <v>7</v>
      </c>
      <c r="Q82" s="47">
        <f t="shared" si="16"/>
        <v>41250</v>
      </c>
      <c r="R82" s="29">
        <f t="shared" si="17"/>
        <v>1</v>
      </c>
      <c r="S82" s="44">
        <f>+'INPUT SHEET'!S81</f>
        <v>10</v>
      </c>
      <c r="T82" s="44">
        <f>+'INPUT SHEET'!T81</f>
        <v>30</v>
      </c>
      <c r="U82" s="44">
        <f>+'INPUT SHEET'!U81</f>
        <v>2</v>
      </c>
      <c r="V82" s="44">
        <f>+'INPUT SHEET'!V81</f>
        <v>2</v>
      </c>
      <c r="W82" s="44">
        <f>+'INPUT SHEET'!W81</f>
        <v>1</v>
      </c>
      <c r="X82" s="44">
        <f>+'INPUT SHEET'!X81</f>
        <v>10</v>
      </c>
      <c r="Y82" s="44">
        <f>+'INPUT SHEET'!Y81</f>
        <v>10</v>
      </c>
      <c r="Z82" s="44">
        <f>+'INPUT SHEET'!Z81</f>
        <v>2</v>
      </c>
      <c r="AA82" s="44">
        <f>+'INPUT SHEET'!AA81</f>
        <v>10</v>
      </c>
      <c r="AB82" s="44">
        <f>+'INPUT SHEET'!AB81</f>
        <v>10</v>
      </c>
      <c r="AC82" s="44">
        <f>+'INPUT SHEET'!AC81</f>
        <v>10</v>
      </c>
      <c r="AD82" s="58">
        <f>+'INPUT SHEET'!AD81</f>
        <v>10</v>
      </c>
      <c r="AE82" s="58">
        <f>+'INPUT SHEET'!AE81</f>
        <v>10000</v>
      </c>
      <c r="AF82" s="58">
        <f>+'INPUT SHEET'!AF81</f>
        <v>1000</v>
      </c>
      <c r="AG82" s="63">
        <f t="shared" si="21"/>
        <v>0</v>
      </c>
      <c r="AH82" s="64">
        <f t="shared" si="18"/>
        <v>1</v>
      </c>
      <c r="AI82" s="65">
        <f t="shared" si="22"/>
        <v>0</v>
      </c>
    </row>
    <row r="83" spans="1:35" x14ac:dyDescent="0.25">
      <c r="A83" s="58">
        <f>+'INPUT SHEET'!A82</f>
        <v>79</v>
      </c>
      <c r="B83" s="111" t="str">
        <f>+'INPUT SHEET'!B82</f>
        <v>194H</v>
      </c>
      <c r="C83" s="74" t="str">
        <f>+'INPUT SHEET'!C82</f>
        <v>Abcd</v>
      </c>
      <c r="D83" s="58" t="str">
        <f>+'INPUT SHEET'!D82</f>
        <v>AIOPC1234D</v>
      </c>
      <c r="E83" s="44" t="str">
        <f>+'INPUT SHEET'!E82</f>
        <v>AIOP</v>
      </c>
      <c r="F83" s="44" t="str">
        <f>+'INPUT SHEET'!F82</f>
        <v>P</v>
      </c>
      <c r="G83" s="50">
        <v>1</v>
      </c>
      <c r="H83" s="50">
        <v>11</v>
      </c>
      <c r="I83" s="50">
        <v>2012</v>
      </c>
      <c r="J83" s="47">
        <f t="shared" si="19"/>
        <v>41214</v>
      </c>
      <c r="K83" s="50">
        <v>1</v>
      </c>
      <c r="L83" s="50">
        <v>11</v>
      </c>
      <c r="M83" s="50">
        <v>2012</v>
      </c>
      <c r="N83" s="47">
        <f t="shared" si="20"/>
        <v>41214</v>
      </c>
      <c r="O83" s="47">
        <f t="shared" si="14"/>
        <v>41243</v>
      </c>
      <c r="P83" s="27">
        <f t="shared" si="15"/>
        <v>7</v>
      </c>
      <c r="Q83" s="47">
        <f t="shared" si="16"/>
        <v>41250</v>
      </c>
      <c r="R83" s="29">
        <f t="shared" si="17"/>
        <v>1</v>
      </c>
      <c r="S83" s="44">
        <f>+'INPUT SHEET'!S82</f>
        <v>10</v>
      </c>
      <c r="T83" s="44">
        <f>+'INPUT SHEET'!T82</f>
        <v>30</v>
      </c>
      <c r="U83" s="44">
        <f>+'INPUT SHEET'!U82</f>
        <v>2</v>
      </c>
      <c r="V83" s="44">
        <f>+'INPUT SHEET'!V82</f>
        <v>2</v>
      </c>
      <c r="W83" s="44">
        <f>+'INPUT SHEET'!W82</f>
        <v>1</v>
      </c>
      <c r="X83" s="44">
        <f>+'INPUT SHEET'!X82</f>
        <v>10</v>
      </c>
      <c r="Y83" s="44">
        <f>+'INPUT SHEET'!Y82</f>
        <v>10</v>
      </c>
      <c r="Z83" s="44">
        <f>+'INPUT SHEET'!Z82</f>
        <v>2</v>
      </c>
      <c r="AA83" s="44">
        <f>+'INPUT SHEET'!AA82</f>
        <v>10</v>
      </c>
      <c r="AB83" s="44">
        <f>+'INPUT SHEET'!AB82</f>
        <v>10</v>
      </c>
      <c r="AC83" s="44">
        <f>+'INPUT SHEET'!AC82</f>
        <v>10</v>
      </c>
      <c r="AD83" s="58">
        <f>+'INPUT SHEET'!AD82</f>
        <v>10</v>
      </c>
      <c r="AE83" s="58">
        <f>+'INPUT SHEET'!AE82</f>
        <v>10000</v>
      </c>
      <c r="AF83" s="58">
        <f>+'INPUT SHEET'!AF82</f>
        <v>1000</v>
      </c>
      <c r="AG83" s="63">
        <f t="shared" si="21"/>
        <v>0</v>
      </c>
      <c r="AH83" s="64">
        <f t="shared" si="18"/>
        <v>1</v>
      </c>
      <c r="AI83" s="65">
        <f t="shared" si="22"/>
        <v>0</v>
      </c>
    </row>
    <row r="84" spans="1:35" x14ac:dyDescent="0.25">
      <c r="A84" s="58">
        <f>+'INPUT SHEET'!A83</f>
        <v>80</v>
      </c>
      <c r="B84" s="111" t="str">
        <f>+'INPUT SHEET'!B83</f>
        <v>194H</v>
      </c>
      <c r="C84" s="74" t="str">
        <f>+'INPUT SHEET'!C83</f>
        <v>Abcd</v>
      </c>
      <c r="D84" s="58" t="str">
        <f>+'INPUT SHEET'!D83</f>
        <v>AIOPC1234D</v>
      </c>
      <c r="E84" s="44" t="str">
        <f>+'INPUT SHEET'!E83</f>
        <v>AIOP</v>
      </c>
      <c r="F84" s="44" t="str">
        <f>+'INPUT SHEET'!F83</f>
        <v>P</v>
      </c>
      <c r="G84" s="50">
        <v>1</v>
      </c>
      <c r="H84" s="50">
        <v>11</v>
      </c>
      <c r="I84" s="50">
        <v>2012</v>
      </c>
      <c r="J84" s="47">
        <f t="shared" si="19"/>
        <v>41214</v>
      </c>
      <c r="K84" s="50">
        <v>1</v>
      </c>
      <c r="L84" s="50">
        <v>11</v>
      </c>
      <c r="M84" s="50">
        <v>2012</v>
      </c>
      <c r="N84" s="47">
        <f t="shared" si="20"/>
        <v>41214</v>
      </c>
      <c r="O84" s="47">
        <f t="shared" si="14"/>
        <v>41243</v>
      </c>
      <c r="P84" s="27">
        <f t="shared" si="15"/>
        <v>7</v>
      </c>
      <c r="Q84" s="47">
        <f t="shared" si="16"/>
        <v>41250</v>
      </c>
      <c r="R84" s="29">
        <f t="shared" si="17"/>
        <v>1</v>
      </c>
      <c r="S84" s="44">
        <f>+'INPUT SHEET'!S83</f>
        <v>10</v>
      </c>
      <c r="T84" s="44">
        <f>+'INPUT SHEET'!T83</f>
        <v>30</v>
      </c>
      <c r="U84" s="44">
        <f>+'INPUT SHEET'!U83</f>
        <v>2</v>
      </c>
      <c r="V84" s="44">
        <f>+'INPUT SHEET'!V83</f>
        <v>2</v>
      </c>
      <c r="W84" s="44">
        <f>+'INPUT SHEET'!W83</f>
        <v>1</v>
      </c>
      <c r="X84" s="44">
        <f>+'INPUT SHEET'!X83</f>
        <v>10</v>
      </c>
      <c r="Y84" s="44">
        <f>+'INPUT SHEET'!Y83</f>
        <v>10</v>
      </c>
      <c r="Z84" s="44">
        <f>+'INPUT SHEET'!Z83</f>
        <v>2</v>
      </c>
      <c r="AA84" s="44">
        <f>+'INPUT SHEET'!AA83</f>
        <v>10</v>
      </c>
      <c r="AB84" s="44">
        <f>+'INPUT SHEET'!AB83</f>
        <v>10</v>
      </c>
      <c r="AC84" s="44">
        <f>+'INPUT SHEET'!AC83</f>
        <v>10</v>
      </c>
      <c r="AD84" s="58">
        <f>+'INPUT SHEET'!AD83</f>
        <v>10</v>
      </c>
      <c r="AE84" s="58">
        <f>+'INPUT SHEET'!AE83</f>
        <v>10000</v>
      </c>
      <c r="AF84" s="58">
        <f>+'INPUT SHEET'!AF83</f>
        <v>1000</v>
      </c>
      <c r="AG84" s="63">
        <f t="shared" si="21"/>
        <v>0</v>
      </c>
      <c r="AH84" s="64">
        <f t="shared" si="18"/>
        <v>1</v>
      </c>
      <c r="AI84" s="65">
        <f t="shared" si="22"/>
        <v>0</v>
      </c>
    </row>
    <row r="85" spans="1:35" x14ac:dyDescent="0.25">
      <c r="A85" s="58">
        <f>+'INPUT SHEET'!A84</f>
        <v>81</v>
      </c>
      <c r="B85" s="111" t="str">
        <f>+'INPUT SHEET'!B84</f>
        <v>194H</v>
      </c>
      <c r="C85" s="74" t="str">
        <f>+'INPUT SHEET'!C84</f>
        <v>Abcd</v>
      </c>
      <c r="D85" s="58" t="str">
        <f>+'INPUT SHEET'!D84</f>
        <v>AIOPC1234D</v>
      </c>
      <c r="E85" s="44" t="str">
        <f>+'INPUT SHEET'!E84</f>
        <v>AIOP</v>
      </c>
      <c r="F85" s="44" t="str">
        <f>+'INPUT SHEET'!F84</f>
        <v>P</v>
      </c>
      <c r="G85" s="50">
        <v>1</v>
      </c>
      <c r="H85" s="50">
        <v>11</v>
      </c>
      <c r="I85" s="50">
        <v>2012</v>
      </c>
      <c r="J85" s="47">
        <f t="shared" si="19"/>
        <v>41214</v>
      </c>
      <c r="K85" s="50">
        <v>1</v>
      </c>
      <c r="L85" s="50">
        <v>11</v>
      </c>
      <c r="M85" s="50">
        <v>2012</v>
      </c>
      <c r="N85" s="47">
        <f t="shared" si="20"/>
        <v>41214</v>
      </c>
      <c r="O85" s="47">
        <f t="shared" si="14"/>
        <v>41243</v>
      </c>
      <c r="P85" s="27">
        <f t="shared" si="15"/>
        <v>7</v>
      </c>
      <c r="Q85" s="47">
        <f t="shared" si="16"/>
        <v>41250</v>
      </c>
      <c r="R85" s="29">
        <f t="shared" si="17"/>
        <v>1</v>
      </c>
      <c r="S85" s="44">
        <f>+'INPUT SHEET'!S84</f>
        <v>10</v>
      </c>
      <c r="T85" s="44">
        <f>+'INPUT SHEET'!T84</f>
        <v>30</v>
      </c>
      <c r="U85" s="44">
        <f>+'INPUT SHEET'!U84</f>
        <v>2</v>
      </c>
      <c r="V85" s="44">
        <f>+'INPUT SHEET'!V84</f>
        <v>2</v>
      </c>
      <c r="W85" s="44">
        <f>+'INPUT SHEET'!W84</f>
        <v>1</v>
      </c>
      <c r="X85" s="44">
        <f>+'INPUT SHEET'!X84</f>
        <v>10</v>
      </c>
      <c r="Y85" s="44">
        <f>+'INPUT SHEET'!Y84</f>
        <v>10</v>
      </c>
      <c r="Z85" s="44">
        <f>+'INPUT SHEET'!Z84</f>
        <v>2</v>
      </c>
      <c r="AA85" s="44">
        <f>+'INPUT SHEET'!AA84</f>
        <v>10</v>
      </c>
      <c r="AB85" s="44">
        <f>+'INPUT SHEET'!AB84</f>
        <v>10</v>
      </c>
      <c r="AC85" s="44">
        <f>+'INPUT SHEET'!AC84</f>
        <v>10</v>
      </c>
      <c r="AD85" s="58">
        <f>+'INPUT SHEET'!AD84</f>
        <v>10</v>
      </c>
      <c r="AE85" s="58">
        <f>+'INPUT SHEET'!AE84</f>
        <v>10000</v>
      </c>
      <c r="AF85" s="58">
        <f>+'INPUT SHEET'!AF84</f>
        <v>1000</v>
      </c>
      <c r="AG85" s="63">
        <f t="shared" si="21"/>
        <v>0</v>
      </c>
      <c r="AH85" s="64">
        <f t="shared" si="18"/>
        <v>1</v>
      </c>
      <c r="AI85" s="65">
        <f t="shared" si="22"/>
        <v>0</v>
      </c>
    </row>
    <row r="86" spans="1:35" x14ac:dyDescent="0.25">
      <c r="A86" s="58">
        <f>+'INPUT SHEET'!A85</f>
        <v>82</v>
      </c>
      <c r="B86" s="111" t="str">
        <f>+'INPUT SHEET'!B85</f>
        <v>194H</v>
      </c>
      <c r="C86" s="74" t="str">
        <f>+'INPUT SHEET'!C85</f>
        <v>Abcd</v>
      </c>
      <c r="D86" s="58" t="str">
        <f>+'INPUT SHEET'!D85</f>
        <v>AIOPC1234D</v>
      </c>
      <c r="E86" s="44" t="str">
        <f>+'INPUT SHEET'!E85</f>
        <v>AIOP</v>
      </c>
      <c r="F86" s="44" t="str">
        <f>+'INPUT SHEET'!F85</f>
        <v>P</v>
      </c>
      <c r="G86" s="50">
        <v>1</v>
      </c>
      <c r="H86" s="50">
        <v>11</v>
      </c>
      <c r="I86" s="50">
        <v>2012</v>
      </c>
      <c r="J86" s="47">
        <f t="shared" si="19"/>
        <v>41214</v>
      </c>
      <c r="K86" s="50">
        <v>1</v>
      </c>
      <c r="L86" s="50">
        <v>11</v>
      </c>
      <c r="M86" s="50">
        <v>2012</v>
      </c>
      <c r="N86" s="47">
        <f t="shared" si="20"/>
        <v>41214</v>
      </c>
      <c r="O86" s="47">
        <f t="shared" si="14"/>
        <v>41243</v>
      </c>
      <c r="P86" s="27">
        <f t="shared" si="15"/>
        <v>7</v>
      </c>
      <c r="Q86" s="47">
        <f t="shared" si="16"/>
        <v>41250</v>
      </c>
      <c r="R86" s="29">
        <f t="shared" si="17"/>
        <v>1</v>
      </c>
      <c r="S86" s="44">
        <f>+'INPUT SHEET'!S85</f>
        <v>10</v>
      </c>
      <c r="T86" s="44">
        <f>+'INPUT SHEET'!T85</f>
        <v>30</v>
      </c>
      <c r="U86" s="44">
        <f>+'INPUT SHEET'!U85</f>
        <v>2</v>
      </c>
      <c r="V86" s="44">
        <f>+'INPUT SHEET'!V85</f>
        <v>2</v>
      </c>
      <c r="W86" s="44">
        <f>+'INPUT SHEET'!W85</f>
        <v>1</v>
      </c>
      <c r="X86" s="44">
        <f>+'INPUT SHEET'!X85</f>
        <v>10</v>
      </c>
      <c r="Y86" s="44">
        <f>+'INPUT SHEET'!Y85</f>
        <v>10</v>
      </c>
      <c r="Z86" s="44">
        <f>+'INPUT SHEET'!Z85</f>
        <v>2</v>
      </c>
      <c r="AA86" s="44">
        <f>+'INPUT SHEET'!AA85</f>
        <v>10</v>
      </c>
      <c r="AB86" s="44">
        <f>+'INPUT SHEET'!AB85</f>
        <v>10</v>
      </c>
      <c r="AC86" s="44">
        <f>+'INPUT SHEET'!AC85</f>
        <v>10</v>
      </c>
      <c r="AD86" s="58">
        <f>+'INPUT SHEET'!AD85</f>
        <v>10</v>
      </c>
      <c r="AE86" s="58">
        <f>+'INPUT SHEET'!AE85</f>
        <v>10000</v>
      </c>
      <c r="AF86" s="58">
        <f>+'INPUT SHEET'!AF85</f>
        <v>1000</v>
      </c>
      <c r="AG86" s="63">
        <f t="shared" si="21"/>
        <v>0</v>
      </c>
      <c r="AH86" s="64">
        <f t="shared" si="18"/>
        <v>1</v>
      </c>
      <c r="AI86" s="65">
        <f t="shared" si="22"/>
        <v>0</v>
      </c>
    </row>
    <row r="87" spans="1:35" x14ac:dyDescent="0.25">
      <c r="A87" s="58">
        <f>+'INPUT SHEET'!A86</f>
        <v>83</v>
      </c>
      <c r="B87" s="111" t="str">
        <f>+'INPUT SHEET'!B86</f>
        <v>194H</v>
      </c>
      <c r="C87" s="74" t="str">
        <f>+'INPUT SHEET'!C86</f>
        <v>Abcd</v>
      </c>
      <c r="D87" s="58" t="str">
        <f>+'INPUT SHEET'!D86</f>
        <v>AIOPC1234D</v>
      </c>
      <c r="E87" s="44" t="str">
        <f>+'INPUT SHEET'!E86</f>
        <v>AIOP</v>
      </c>
      <c r="F87" s="44" t="str">
        <f>+'INPUT SHEET'!F86</f>
        <v>P</v>
      </c>
      <c r="G87" s="50">
        <v>1</v>
      </c>
      <c r="H87" s="50">
        <v>11</v>
      </c>
      <c r="I87" s="50">
        <v>2012</v>
      </c>
      <c r="J87" s="47">
        <f t="shared" si="19"/>
        <v>41214</v>
      </c>
      <c r="K87" s="50">
        <v>1</v>
      </c>
      <c r="L87" s="50">
        <v>11</v>
      </c>
      <c r="M87" s="50">
        <v>2012</v>
      </c>
      <c r="N87" s="47">
        <f t="shared" si="20"/>
        <v>41214</v>
      </c>
      <c r="O87" s="47">
        <f t="shared" si="14"/>
        <v>41243</v>
      </c>
      <c r="P87" s="27">
        <f t="shared" si="15"/>
        <v>7</v>
      </c>
      <c r="Q87" s="47">
        <f t="shared" si="16"/>
        <v>41250</v>
      </c>
      <c r="R87" s="29">
        <f t="shared" si="17"/>
        <v>1</v>
      </c>
      <c r="S87" s="44">
        <f>+'INPUT SHEET'!S86</f>
        <v>10</v>
      </c>
      <c r="T87" s="44">
        <f>+'INPUT SHEET'!T86</f>
        <v>30</v>
      </c>
      <c r="U87" s="44">
        <f>+'INPUT SHEET'!U86</f>
        <v>2</v>
      </c>
      <c r="V87" s="44">
        <f>+'INPUT SHEET'!V86</f>
        <v>2</v>
      </c>
      <c r="W87" s="44">
        <f>+'INPUT SHEET'!W86</f>
        <v>1</v>
      </c>
      <c r="X87" s="44">
        <f>+'INPUT SHEET'!X86</f>
        <v>10</v>
      </c>
      <c r="Y87" s="44">
        <f>+'INPUT SHEET'!Y86</f>
        <v>10</v>
      </c>
      <c r="Z87" s="44">
        <f>+'INPUT SHEET'!Z86</f>
        <v>2</v>
      </c>
      <c r="AA87" s="44">
        <f>+'INPUT SHEET'!AA86</f>
        <v>10</v>
      </c>
      <c r="AB87" s="44">
        <f>+'INPUT SHEET'!AB86</f>
        <v>10</v>
      </c>
      <c r="AC87" s="44">
        <f>+'INPUT SHEET'!AC86</f>
        <v>10</v>
      </c>
      <c r="AD87" s="58">
        <f>+'INPUT SHEET'!AD86</f>
        <v>10</v>
      </c>
      <c r="AE87" s="58">
        <f>+'INPUT SHEET'!AE86</f>
        <v>10000</v>
      </c>
      <c r="AF87" s="58">
        <f>+'INPUT SHEET'!AF86</f>
        <v>1000</v>
      </c>
      <c r="AG87" s="63">
        <f t="shared" si="21"/>
        <v>0</v>
      </c>
      <c r="AH87" s="64">
        <f t="shared" si="18"/>
        <v>1</v>
      </c>
      <c r="AI87" s="65">
        <f t="shared" si="22"/>
        <v>0</v>
      </c>
    </row>
    <row r="88" spans="1:35" x14ac:dyDescent="0.25">
      <c r="A88" s="58">
        <f>+'INPUT SHEET'!A87</f>
        <v>84</v>
      </c>
      <c r="B88" s="111" t="str">
        <f>+'INPUT SHEET'!B87</f>
        <v>194H</v>
      </c>
      <c r="C88" s="74" t="str">
        <f>+'INPUT SHEET'!C87</f>
        <v>Abcd</v>
      </c>
      <c r="D88" s="58" t="str">
        <f>+'INPUT SHEET'!D87</f>
        <v>AIOPC1234D</v>
      </c>
      <c r="E88" s="44" t="str">
        <f>+'INPUT SHEET'!E87</f>
        <v>AIOP</v>
      </c>
      <c r="F88" s="44" t="str">
        <f>+'INPUT SHEET'!F87</f>
        <v>P</v>
      </c>
      <c r="G88" s="50">
        <v>1</v>
      </c>
      <c r="H88" s="50">
        <v>11</v>
      </c>
      <c r="I88" s="50">
        <v>2012</v>
      </c>
      <c r="J88" s="47">
        <f t="shared" si="19"/>
        <v>41214</v>
      </c>
      <c r="K88" s="50">
        <v>1</v>
      </c>
      <c r="L88" s="50">
        <v>11</v>
      </c>
      <c r="M88" s="50">
        <v>2012</v>
      </c>
      <c r="N88" s="47">
        <f t="shared" si="20"/>
        <v>41214</v>
      </c>
      <c r="O88" s="47">
        <f t="shared" si="14"/>
        <v>41243</v>
      </c>
      <c r="P88" s="27">
        <f t="shared" si="15"/>
        <v>7</v>
      </c>
      <c r="Q88" s="47">
        <f t="shared" si="16"/>
        <v>41250</v>
      </c>
      <c r="R88" s="29">
        <f t="shared" si="17"/>
        <v>1</v>
      </c>
      <c r="S88" s="44">
        <f>+'INPUT SHEET'!S87</f>
        <v>10</v>
      </c>
      <c r="T88" s="44">
        <f>+'INPUT SHEET'!T87</f>
        <v>30</v>
      </c>
      <c r="U88" s="44">
        <f>+'INPUT SHEET'!U87</f>
        <v>2</v>
      </c>
      <c r="V88" s="44">
        <f>+'INPUT SHEET'!V87</f>
        <v>2</v>
      </c>
      <c r="W88" s="44">
        <f>+'INPUT SHEET'!W87</f>
        <v>1</v>
      </c>
      <c r="X88" s="44">
        <f>+'INPUT SHEET'!X87</f>
        <v>10</v>
      </c>
      <c r="Y88" s="44">
        <f>+'INPUT SHEET'!Y87</f>
        <v>10</v>
      </c>
      <c r="Z88" s="44">
        <f>+'INPUT SHEET'!Z87</f>
        <v>2</v>
      </c>
      <c r="AA88" s="44">
        <f>+'INPUT SHEET'!AA87</f>
        <v>10</v>
      </c>
      <c r="AB88" s="44">
        <f>+'INPUT SHEET'!AB87</f>
        <v>10</v>
      </c>
      <c r="AC88" s="44">
        <f>+'INPUT SHEET'!AC87</f>
        <v>10</v>
      </c>
      <c r="AD88" s="58">
        <f>+'INPUT SHEET'!AD87</f>
        <v>10</v>
      </c>
      <c r="AE88" s="58">
        <f>+'INPUT SHEET'!AE87</f>
        <v>10000</v>
      </c>
      <c r="AF88" s="58">
        <f>+'INPUT SHEET'!AF87</f>
        <v>1000</v>
      </c>
      <c r="AG88" s="63">
        <f t="shared" si="21"/>
        <v>0</v>
      </c>
      <c r="AH88" s="64">
        <f t="shared" si="18"/>
        <v>1</v>
      </c>
      <c r="AI88" s="65">
        <f t="shared" si="22"/>
        <v>0</v>
      </c>
    </row>
    <row r="89" spans="1:35" x14ac:dyDescent="0.25">
      <c r="A89" s="58">
        <f>+'INPUT SHEET'!A88</f>
        <v>85</v>
      </c>
      <c r="B89" s="111" t="str">
        <f>+'INPUT SHEET'!B88</f>
        <v>194H</v>
      </c>
      <c r="C89" s="74" t="str">
        <f>+'INPUT SHEET'!C88</f>
        <v>Abcd</v>
      </c>
      <c r="D89" s="58" t="str">
        <f>+'INPUT SHEET'!D88</f>
        <v>AIOPC1234D</v>
      </c>
      <c r="E89" s="44" t="str">
        <f>+'INPUT SHEET'!E88</f>
        <v>AIOP</v>
      </c>
      <c r="F89" s="44" t="str">
        <f>+'INPUT SHEET'!F88</f>
        <v>P</v>
      </c>
      <c r="G89" s="50">
        <v>1</v>
      </c>
      <c r="H89" s="50">
        <v>11</v>
      </c>
      <c r="I89" s="50">
        <v>2012</v>
      </c>
      <c r="J89" s="47">
        <f t="shared" si="19"/>
        <v>41214</v>
      </c>
      <c r="K89" s="50">
        <v>1</v>
      </c>
      <c r="L89" s="50">
        <v>11</v>
      </c>
      <c r="M89" s="50">
        <v>2012</v>
      </c>
      <c r="N89" s="47">
        <f t="shared" si="20"/>
        <v>41214</v>
      </c>
      <c r="O89" s="47">
        <f t="shared" si="14"/>
        <v>41243</v>
      </c>
      <c r="P89" s="27">
        <f t="shared" si="15"/>
        <v>7</v>
      </c>
      <c r="Q89" s="47">
        <f t="shared" si="16"/>
        <v>41250</v>
      </c>
      <c r="R89" s="29">
        <f t="shared" si="17"/>
        <v>1</v>
      </c>
      <c r="S89" s="44">
        <f>+'INPUT SHEET'!S88</f>
        <v>10</v>
      </c>
      <c r="T89" s="44">
        <f>+'INPUT SHEET'!T88</f>
        <v>30</v>
      </c>
      <c r="U89" s="44">
        <f>+'INPUT SHEET'!U88</f>
        <v>2</v>
      </c>
      <c r="V89" s="44">
        <f>+'INPUT SHEET'!V88</f>
        <v>2</v>
      </c>
      <c r="W89" s="44">
        <f>+'INPUT SHEET'!W88</f>
        <v>1</v>
      </c>
      <c r="X89" s="44">
        <f>+'INPUT SHEET'!X88</f>
        <v>10</v>
      </c>
      <c r="Y89" s="44">
        <f>+'INPUT SHEET'!Y88</f>
        <v>10</v>
      </c>
      <c r="Z89" s="44">
        <f>+'INPUT SHEET'!Z88</f>
        <v>2</v>
      </c>
      <c r="AA89" s="44">
        <f>+'INPUT SHEET'!AA88</f>
        <v>10</v>
      </c>
      <c r="AB89" s="44">
        <f>+'INPUT SHEET'!AB88</f>
        <v>10</v>
      </c>
      <c r="AC89" s="44">
        <f>+'INPUT SHEET'!AC88</f>
        <v>10</v>
      </c>
      <c r="AD89" s="58">
        <f>+'INPUT SHEET'!AD88</f>
        <v>10</v>
      </c>
      <c r="AE89" s="58">
        <f>+'INPUT SHEET'!AE88</f>
        <v>10000</v>
      </c>
      <c r="AF89" s="58">
        <f>+'INPUT SHEET'!AF88</f>
        <v>1000</v>
      </c>
      <c r="AG89" s="63">
        <f t="shared" si="21"/>
        <v>0</v>
      </c>
      <c r="AH89" s="64">
        <f t="shared" si="18"/>
        <v>1</v>
      </c>
      <c r="AI89" s="65">
        <f t="shared" si="22"/>
        <v>0</v>
      </c>
    </row>
    <row r="90" spans="1:35" x14ac:dyDescent="0.25">
      <c r="A90" s="58">
        <f>+'INPUT SHEET'!A89</f>
        <v>86</v>
      </c>
      <c r="B90" s="111" t="str">
        <f>+'INPUT SHEET'!B89</f>
        <v>194H</v>
      </c>
      <c r="C90" s="74" t="str">
        <f>+'INPUT SHEET'!C89</f>
        <v>Abcd</v>
      </c>
      <c r="D90" s="58" t="str">
        <f>+'INPUT SHEET'!D89</f>
        <v>AIOPC1234D</v>
      </c>
      <c r="E90" s="44" t="str">
        <f>+'INPUT SHEET'!E89</f>
        <v>AIOP</v>
      </c>
      <c r="F90" s="44" t="str">
        <f>+'INPUT SHEET'!F89</f>
        <v>P</v>
      </c>
      <c r="G90" s="50">
        <v>1</v>
      </c>
      <c r="H90" s="50">
        <v>11</v>
      </c>
      <c r="I90" s="50">
        <v>2012</v>
      </c>
      <c r="J90" s="47">
        <f t="shared" si="19"/>
        <v>41214</v>
      </c>
      <c r="K90" s="50">
        <v>1</v>
      </c>
      <c r="L90" s="50">
        <v>11</v>
      </c>
      <c r="M90" s="50">
        <v>2012</v>
      </c>
      <c r="N90" s="47">
        <f t="shared" si="20"/>
        <v>41214</v>
      </c>
      <c r="O90" s="47">
        <f t="shared" si="14"/>
        <v>41243</v>
      </c>
      <c r="P90" s="27">
        <f t="shared" si="15"/>
        <v>7</v>
      </c>
      <c r="Q90" s="47">
        <f t="shared" si="16"/>
        <v>41250</v>
      </c>
      <c r="R90" s="29">
        <f t="shared" si="17"/>
        <v>1</v>
      </c>
      <c r="S90" s="44">
        <f>+'INPUT SHEET'!S89</f>
        <v>10</v>
      </c>
      <c r="T90" s="44">
        <f>+'INPUT SHEET'!T89</f>
        <v>30</v>
      </c>
      <c r="U90" s="44">
        <f>+'INPUT SHEET'!U89</f>
        <v>2</v>
      </c>
      <c r="V90" s="44">
        <f>+'INPUT SHEET'!V89</f>
        <v>2</v>
      </c>
      <c r="W90" s="44">
        <f>+'INPUT SHEET'!W89</f>
        <v>1</v>
      </c>
      <c r="X90" s="44">
        <f>+'INPUT SHEET'!X89</f>
        <v>10</v>
      </c>
      <c r="Y90" s="44">
        <f>+'INPUT SHEET'!Y89</f>
        <v>10</v>
      </c>
      <c r="Z90" s="44">
        <f>+'INPUT SHEET'!Z89</f>
        <v>2</v>
      </c>
      <c r="AA90" s="44">
        <f>+'INPUT SHEET'!AA89</f>
        <v>10</v>
      </c>
      <c r="AB90" s="44">
        <f>+'INPUT SHEET'!AB89</f>
        <v>10</v>
      </c>
      <c r="AC90" s="44">
        <f>+'INPUT SHEET'!AC89</f>
        <v>10</v>
      </c>
      <c r="AD90" s="58">
        <f>+'INPUT SHEET'!AD89</f>
        <v>10</v>
      </c>
      <c r="AE90" s="58">
        <f>+'INPUT SHEET'!AE89</f>
        <v>10000</v>
      </c>
      <c r="AF90" s="58">
        <f>+'INPUT SHEET'!AF89</f>
        <v>1000</v>
      </c>
      <c r="AG90" s="63">
        <f t="shared" si="21"/>
        <v>0</v>
      </c>
      <c r="AH90" s="64">
        <f t="shared" si="18"/>
        <v>1</v>
      </c>
      <c r="AI90" s="65">
        <f t="shared" si="22"/>
        <v>0</v>
      </c>
    </row>
    <row r="91" spans="1:35" x14ac:dyDescent="0.25">
      <c r="A91" s="58">
        <f>+'INPUT SHEET'!A90</f>
        <v>87</v>
      </c>
      <c r="B91" s="111" t="str">
        <f>+'INPUT SHEET'!B90</f>
        <v>194H</v>
      </c>
      <c r="C91" s="74" t="str">
        <f>+'INPUT SHEET'!C90</f>
        <v>Abcd</v>
      </c>
      <c r="D91" s="58" t="str">
        <f>+'INPUT SHEET'!D90</f>
        <v>AIOPC1234D</v>
      </c>
      <c r="E91" s="44" t="str">
        <f>+'INPUT SHEET'!E90</f>
        <v>AIOP</v>
      </c>
      <c r="F91" s="44" t="str">
        <f>+'INPUT SHEET'!F90</f>
        <v>P</v>
      </c>
      <c r="G91" s="50">
        <v>1</v>
      </c>
      <c r="H91" s="50">
        <v>11</v>
      </c>
      <c r="I91" s="50">
        <v>2012</v>
      </c>
      <c r="J91" s="47">
        <f t="shared" si="19"/>
        <v>41214</v>
      </c>
      <c r="K91" s="50">
        <v>1</v>
      </c>
      <c r="L91" s="50">
        <v>11</v>
      </c>
      <c r="M91" s="50">
        <v>2012</v>
      </c>
      <c r="N91" s="47">
        <f t="shared" si="20"/>
        <v>41214</v>
      </c>
      <c r="O91" s="47">
        <f t="shared" si="14"/>
        <v>41243</v>
      </c>
      <c r="P91" s="27">
        <f t="shared" si="15"/>
        <v>7</v>
      </c>
      <c r="Q91" s="47">
        <f t="shared" si="16"/>
        <v>41250</v>
      </c>
      <c r="R91" s="29">
        <f t="shared" si="17"/>
        <v>1</v>
      </c>
      <c r="S91" s="44">
        <f>+'INPUT SHEET'!S90</f>
        <v>10</v>
      </c>
      <c r="T91" s="44">
        <f>+'INPUT SHEET'!T90</f>
        <v>30</v>
      </c>
      <c r="U91" s="44">
        <f>+'INPUT SHEET'!U90</f>
        <v>2</v>
      </c>
      <c r="V91" s="44">
        <f>+'INPUT SHEET'!V90</f>
        <v>2</v>
      </c>
      <c r="W91" s="44">
        <f>+'INPUT SHEET'!W90</f>
        <v>1</v>
      </c>
      <c r="X91" s="44">
        <f>+'INPUT SHEET'!X90</f>
        <v>10</v>
      </c>
      <c r="Y91" s="44">
        <f>+'INPUT SHEET'!Y90</f>
        <v>10</v>
      </c>
      <c r="Z91" s="44">
        <f>+'INPUT SHEET'!Z90</f>
        <v>2</v>
      </c>
      <c r="AA91" s="44">
        <f>+'INPUT SHEET'!AA90</f>
        <v>10</v>
      </c>
      <c r="AB91" s="44">
        <f>+'INPUT SHEET'!AB90</f>
        <v>10</v>
      </c>
      <c r="AC91" s="44">
        <f>+'INPUT SHEET'!AC90</f>
        <v>10</v>
      </c>
      <c r="AD91" s="58">
        <f>+'INPUT SHEET'!AD90</f>
        <v>10</v>
      </c>
      <c r="AE91" s="58">
        <f>+'INPUT SHEET'!AE90</f>
        <v>10000</v>
      </c>
      <c r="AF91" s="58">
        <f>+'INPUT SHEET'!AF90</f>
        <v>1000</v>
      </c>
      <c r="AG91" s="63">
        <f t="shared" si="21"/>
        <v>0</v>
      </c>
      <c r="AH91" s="64">
        <f t="shared" si="18"/>
        <v>1</v>
      </c>
      <c r="AI91" s="65">
        <f t="shared" si="22"/>
        <v>0</v>
      </c>
    </row>
    <row r="92" spans="1:35" x14ac:dyDescent="0.25">
      <c r="A92" s="58">
        <f>+'INPUT SHEET'!A91</f>
        <v>88</v>
      </c>
      <c r="B92" s="111" t="str">
        <f>+'INPUT SHEET'!B91</f>
        <v>194H</v>
      </c>
      <c r="C92" s="74" t="str">
        <f>+'INPUT SHEET'!C91</f>
        <v>Abcd</v>
      </c>
      <c r="D92" s="58" t="str">
        <f>+'INPUT SHEET'!D91</f>
        <v>AIOPC1234D</v>
      </c>
      <c r="E92" s="44" t="str">
        <f>+'INPUT SHEET'!E91</f>
        <v>AIOP</v>
      </c>
      <c r="F92" s="44" t="str">
        <f>+'INPUT SHEET'!F91</f>
        <v>P</v>
      </c>
      <c r="G92" s="50">
        <v>1</v>
      </c>
      <c r="H92" s="50">
        <v>11</v>
      </c>
      <c r="I92" s="50">
        <v>2012</v>
      </c>
      <c r="J92" s="47">
        <f t="shared" si="19"/>
        <v>41214</v>
      </c>
      <c r="K92" s="50">
        <v>1</v>
      </c>
      <c r="L92" s="50">
        <v>11</v>
      </c>
      <c r="M92" s="50">
        <v>2012</v>
      </c>
      <c r="N92" s="47">
        <f t="shared" si="20"/>
        <v>41214</v>
      </c>
      <c r="O92" s="47">
        <f t="shared" si="14"/>
        <v>41243</v>
      </c>
      <c r="P92" s="27">
        <f t="shared" si="15"/>
        <v>7</v>
      </c>
      <c r="Q92" s="47">
        <f t="shared" si="16"/>
        <v>41250</v>
      </c>
      <c r="R92" s="29">
        <f t="shared" si="17"/>
        <v>1</v>
      </c>
      <c r="S92" s="44">
        <f>+'INPUT SHEET'!S91</f>
        <v>10</v>
      </c>
      <c r="T92" s="44">
        <f>+'INPUT SHEET'!T91</f>
        <v>30</v>
      </c>
      <c r="U92" s="44">
        <f>+'INPUT SHEET'!U91</f>
        <v>2</v>
      </c>
      <c r="V92" s="44">
        <f>+'INPUT SHEET'!V91</f>
        <v>2</v>
      </c>
      <c r="W92" s="44">
        <f>+'INPUT SHEET'!W91</f>
        <v>1</v>
      </c>
      <c r="X92" s="44">
        <f>+'INPUT SHEET'!X91</f>
        <v>10</v>
      </c>
      <c r="Y92" s="44">
        <f>+'INPUT SHEET'!Y91</f>
        <v>10</v>
      </c>
      <c r="Z92" s="44">
        <f>+'INPUT SHEET'!Z91</f>
        <v>2</v>
      </c>
      <c r="AA92" s="44">
        <f>+'INPUT SHEET'!AA91</f>
        <v>10</v>
      </c>
      <c r="AB92" s="44">
        <f>+'INPUT SHEET'!AB91</f>
        <v>10</v>
      </c>
      <c r="AC92" s="44">
        <f>+'INPUT SHEET'!AC91</f>
        <v>10</v>
      </c>
      <c r="AD92" s="58">
        <f>+'INPUT SHEET'!AD91</f>
        <v>10</v>
      </c>
      <c r="AE92" s="58">
        <f>+'INPUT SHEET'!AE91</f>
        <v>10000</v>
      </c>
      <c r="AF92" s="58">
        <f>+'INPUT SHEET'!AF91</f>
        <v>1000</v>
      </c>
      <c r="AG92" s="63">
        <f t="shared" si="21"/>
        <v>0</v>
      </c>
      <c r="AH92" s="64">
        <f t="shared" si="18"/>
        <v>1</v>
      </c>
      <c r="AI92" s="65">
        <f t="shared" si="22"/>
        <v>0</v>
      </c>
    </row>
    <row r="93" spans="1:35" x14ac:dyDescent="0.25">
      <c r="A93" s="58">
        <f>+'INPUT SHEET'!A92</f>
        <v>89</v>
      </c>
      <c r="B93" s="111" t="str">
        <f>+'INPUT SHEET'!B92</f>
        <v>194H</v>
      </c>
      <c r="C93" s="74" t="str">
        <f>+'INPUT SHEET'!C92</f>
        <v>Abcd</v>
      </c>
      <c r="D93" s="58" t="str">
        <f>+'INPUT SHEET'!D92</f>
        <v>AIOPC1234D</v>
      </c>
      <c r="E93" s="44" t="str">
        <f>+'INPUT SHEET'!E92</f>
        <v>AIOP</v>
      </c>
      <c r="F93" s="44" t="str">
        <f>+'INPUT SHEET'!F92</f>
        <v>P</v>
      </c>
      <c r="G93" s="50">
        <v>1</v>
      </c>
      <c r="H93" s="50">
        <v>11</v>
      </c>
      <c r="I93" s="50">
        <v>2012</v>
      </c>
      <c r="J93" s="47">
        <f t="shared" si="19"/>
        <v>41214</v>
      </c>
      <c r="K93" s="50">
        <v>1</v>
      </c>
      <c r="L93" s="50">
        <v>11</v>
      </c>
      <c r="M93" s="50">
        <v>2012</v>
      </c>
      <c r="N93" s="47">
        <f t="shared" si="20"/>
        <v>41214</v>
      </c>
      <c r="O93" s="47">
        <f t="shared" si="14"/>
        <v>41243</v>
      </c>
      <c r="P93" s="27">
        <f t="shared" si="15"/>
        <v>7</v>
      </c>
      <c r="Q93" s="47">
        <f t="shared" si="16"/>
        <v>41250</v>
      </c>
      <c r="R93" s="29">
        <f t="shared" si="17"/>
        <v>1</v>
      </c>
      <c r="S93" s="44">
        <f>+'INPUT SHEET'!S92</f>
        <v>10</v>
      </c>
      <c r="T93" s="44">
        <f>+'INPUT SHEET'!T92</f>
        <v>30</v>
      </c>
      <c r="U93" s="44">
        <f>+'INPUT SHEET'!U92</f>
        <v>2</v>
      </c>
      <c r="V93" s="44">
        <f>+'INPUT SHEET'!V92</f>
        <v>2</v>
      </c>
      <c r="W93" s="44">
        <f>+'INPUT SHEET'!W92</f>
        <v>1</v>
      </c>
      <c r="X93" s="44">
        <f>+'INPUT SHEET'!X92</f>
        <v>10</v>
      </c>
      <c r="Y93" s="44">
        <f>+'INPUT SHEET'!Y92</f>
        <v>10</v>
      </c>
      <c r="Z93" s="44">
        <f>+'INPUT SHEET'!Z92</f>
        <v>2</v>
      </c>
      <c r="AA93" s="44">
        <f>+'INPUT SHEET'!AA92</f>
        <v>10</v>
      </c>
      <c r="AB93" s="44">
        <f>+'INPUT SHEET'!AB92</f>
        <v>10</v>
      </c>
      <c r="AC93" s="44">
        <f>+'INPUT SHEET'!AC92</f>
        <v>10</v>
      </c>
      <c r="AD93" s="58">
        <f>+'INPUT SHEET'!AD92</f>
        <v>10</v>
      </c>
      <c r="AE93" s="58">
        <f>+'INPUT SHEET'!AE92</f>
        <v>10000</v>
      </c>
      <c r="AF93" s="58">
        <f>+'INPUT SHEET'!AF92</f>
        <v>1000</v>
      </c>
      <c r="AG93" s="63">
        <f t="shared" si="21"/>
        <v>0</v>
      </c>
      <c r="AH93" s="64">
        <f t="shared" si="18"/>
        <v>1</v>
      </c>
      <c r="AI93" s="65">
        <f t="shared" si="22"/>
        <v>0</v>
      </c>
    </row>
    <row r="94" spans="1:35" x14ac:dyDescent="0.25">
      <c r="A94" s="58">
        <f>+'INPUT SHEET'!A93</f>
        <v>90</v>
      </c>
      <c r="B94" s="111" t="str">
        <f>+'INPUT SHEET'!B93</f>
        <v>194H</v>
      </c>
      <c r="C94" s="74" t="str">
        <f>+'INPUT SHEET'!C93</f>
        <v>Abcd</v>
      </c>
      <c r="D94" s="58" t="str">
        <f>+'INPUT SHEET'!D93</f>
        <v>AIOPC1234D</v>
      </c>
      <c r="E94" s="44" t="str">
        <f>+'INPUT SHEET'!E93</f>
        <v>AIOP</v>
      </c>
      <c r="F94" s="44" t="str">
        <f>+'INPUT SHEET'!F93</f>
        <v>P</v>
      </c>
      <c r="G94" s="50">
        <v>1</v>
      </c>
      <c r="H94" s="50">
        <v>11</v>
      </c>
      <c r="I94" s="50">
        <v>2012</v>
      </c>
      <c r="J94" s="47">
        <f t="shared" si="19"/>
        <v>41214</v>
      </c>
      <c r="K94" s="50">
        <v>1</v>
      </c>
      <c r="L94" s="50">
        <v>11</v>
      </c>
      <c r="M94" s="50">
        <v>2012</v>
      </c>
      <c r="N94" s="47">
        <f t="shared" si="20"/>
        <v>41214</v>
      </c>
      <c r="O94" s="47">
        <f t="shared" si="14"/>
        <v>41243</v>
      </c>
      <c r="P94" s="27">
        <f t="shared" si="15"/>
        <v>7</v>
      </c>
      <c r="Q94" s="47">
        <f t="shared" si="16"/>
        <v>41250</v>
      </c>
      <c r="R94" s="29">
        <f t="shared" si="17"/>
        <v>1</v>
      </c>
      <c r="S94" s="44">
        <f>+'INPUT SHEET'!S93</f>
        <v>10</v>
      </c>
      <c r="T94" s="44">
        <f>+'INPUT SHEET'!T93</f>
        <v>30</v>
      </c>
      <c r="U94" s="44">
        <f>+'INPUT SHEET'!U93</f>
        <v>2</v>
      </c>
      <c r="V94" s="44">
        <f>+'INPUT SHEET'!V93</f>
        <v>2</v>
      </c>
      <c r="W94" s="44">
        <f>+'INPUT SHEET'!W93</f>
        <v>1</v>
      </c>
      <c r="X94" s="44">
        <f>+'INPUT SHEET'!X93</f>
        <v>10</v>
      </c>
      <c r="Y94" s="44">
        <f>+'INPUT SHEET'!Y93</f>
        <v>10</v>
      </c>
      <c r="Z94" s="44">
        <f>+'INPUT SHEET'!Z93</f>
        <v>2</v>
      </c>
      <c r="AA94" s="44">
        <f>+'INPUT SHEET'!AA93</f>
        <v>10</v>
      </c>
      <c r="AB94" s="44">
        <f>+'INPUT SHEET'!AB93</f>
        <v>10</v>
      </c>
      <c r="AC94" s="44">
        <f>+'INPUT SHEET'!AC93</f>
        <v>10</v>
      </c>
      <c r="AD94" s="58">
        <f>+'INPUT SHEET'!AD93</f>
        <v>10</v>
      </c>
      <c r="AE94" s="58">
        <f>+'INPUT SHEET'!AE93</f>
        <v>10000</v>
      </c>
      <c r="AF94" s="58">
        <f>+'INPUT SHEET'!AF93</f>
        <v>1000</v>
      </c>
      <c r="AG94" s="63">
        <f t="shared" si="21"/>
        <v>0</v>
      </c>
      <c r="AH94" s="64">
        <f t="shared" si="18"/>
        <v>1</v>
      </c>
      <c r="AI94" s="65">
        <f t="shared" si="22"/>
        <v>0</v>
      </c>
    </row>
    <row r="95" spans="1:35" x14ac:dyDescent="0.25">
      <c r="A95" s="58">
        <f>+'INPUT SHEET'!A94</f>
        <v>91</v>
      </c>
      <c r="B95" s="111" t="str">
        <f>+'INPUT SHEET'!B94</f>
        <v>194H</v>
      </c>
      <c r="C95" s="74" t="str">
        <f>+'INPUT SHEET'!C94</f>
        <v>Abcd</v>
      </c>
      <c r="D95" s="58" t="str">
        <f>+'INPUT SHEET'!D94</f>
        <v>AIOPC1234D</v>
      </c>
      <c r="E95" s="44" t="str">
        <f>+'INPUT SHEET'!E94</f>
        <v>AIOP</v>
      </c>
      <c r="F95" s="44" t="str">
        <f>+'INPUT SHEET'!F94</f>
        <v>P</v>
      </c>
      <c r="G95" s="50">
        <v>1</v>
      </c>
      <c r="H95" s="50">
        <v>11</v>
      </c>
      <c r="I95" s="50">
        <v>2012</v>
      </c>
      <c r="J95" s="47">
        <f t="shared" si="19"/>
        <v>41214</v>
      </c>
      <c r="K95" s="50">
        <v>1</v>
      </c>
      <c r="L95" s="50">
        <v>11</v>
      </c>
      <c r="M95" s="50">
        <v>2012</v>
      </c>
      <c r="N95" s="47">
        <f t="shared" si="20"/>
        <v>41214</v>
      </c>
      <c r="O95" s="47">
        <f t="shared" si="14"/>
        <v>41243</v>
      </c>
      <c r="P95" s="27">
        <f t="shared" si="15"/>
        <v>7</v>
      </c>
      <c r="Q95" s="47">
        <f t="shared" si="16"/>
        <v>41250</v>
      </c>
      <c r="R95" s="29">
        <f t="shared" si="17"/>
        <v>1</v>
      </c>
      <c r="S95" s="44">
        <f>+'INPUT SHEET'!S94</f>
        <v>10</v>
      </c>
      <c r="T95" s="44">
        <f>+'INPUT SHEET'!T94</f>
        <v>30</v>
      </c>
      <c r="U95" s="44">
        <f>+'INPUT SHEET'!U94</f>
        <v>2</v>
      </c>
      <c r="V95" s="44">
        <f>+'INPUT SHEET'!V94</f>
        <v>2</v>
      </c>
      <c r="W95" s="44">
        <f>+'INPUT SHEET'!W94</f>
        <v>1</v>
      </c>
      <c r="X95" s="44">
        <f>+'INPUT SHEET'!X94</f>
        <v>10</v>
      </c>
      <c r="Y95" s="44">
        <f>+'INPUT SHEET'!Y94</f>
        <v>10</v>
      </c>
      <c r="Z95" s="44">
        <f>+'INPUT SHEET'!Z94</f>
        <v>2</v>
      </c>
      <c r="AA95" s="44">
        <f>+'INPUT SHEET'!AA94</f>
        <v>10</v>
      </c>
      <c r="AB95" s="44">
        <f>+'INPUT SHEET'!AB94</f>
        <v>10</v>
      </c>
      <c r="AC95" s="44">
        <f>+'INPUT SHEET'!AC94</f>
        <v>10</v>
      </c>
      <c r="AD95" s="58">
        <f>+'INPUT SHEET'!AD94</f>
        <v>10</v>
      </c>
      <c r="AE95" s="58">
        <f>+'INPUT SHEET'!AE94</f>
        <v>10000</v>
      </c>
      <c r="AF95" s="58">
        <f>+'INPUT SHEET'!AF94</f>
        <v>1000</v>
      </c>
      <c r="AG95" s="63">
        <f t="shared" si="21"/>
        <v>0</v>
      </c>
      <c r="AH95" s="64">
        <f t="shared" si="18"/>
        <v>1</v>
      </c>
      <c r="AI95" s="65">
        <f t="shared" si="22"/>
        <v>0</v>
      </c>
    </row>
    <row r="96" spans="1:35" x14ac:dyDescent="0.25">
      <c r="A96" s="58">
        <f>+'INPUT SHEET'!A95</f>
        <v>92</v>
      </c>
      <c r="B96" s="111" t="str">
        <f>+'INPUT SHEET'!B95</f>
        <v>194H</v>
      </c>
      <c r="C96" s="74" t="str">
        <f>+'INPUT SHEET'!C95</f>
        <v>Abcd</v>
      </c>
      <c r="D96" s="58" t="str">
        <f>+'INPUT SHEET'!D95</f>
        <v>AIOPC1234D</v>
      </c>
      <c r="E96" s="44" t="str">
        <f>+'INPUT SHEET'!E95</f>
        <v>AIOP</v>
      </c>
      <c r="F96" s="44" t="str">
        <f>+'INPUT SHEET'!F95</f>
        <v>P</v>
      </c>
      <c r="G96" s="50">
        <v>1</v>
      </c>
      <c r="H96" s="50">
        <v>11</v>
      </c>
      <c r="I96" s="50">
        <v>2012</v>
      </c>
      <c r="J96" s="47">
        <f t="shared" si="19"/>
        <v>41214</v>
      </c>
      <c r="K96" s="50">
        <v>1</v>
      </c>
      <c r="L96" s="50">
        <v>11</v>
      </c>
      <c r="M96" s="50">
        <v>2012</v>
      </c>
      <c r="N96" s="47">
        <f t="shared" si="20"/>
        <v>41214</v>
      </c>
      <c r="O96" s="47">
        <f t="shared" si="14"/>
        <v>41243</v>
      </c>
      <c r="P96" s="27">
        <f t="shared" si="15"/>
        <v>7</v>
      </c>
      <c r="Q96" s="47">
        <f t="shared" si="16"/>
        <v>41250</v>
      </c>
      <c r="R96" s="29">
        <f t="shared" si="17"/>
        <v>1</v>
      </c>
      <c r="S96" s="44">
        <f>+'INPUT SHEET'!S95</f>
        <v>10</v>
      </c>
      <c r="T96" s="44">
        <f>+'INPUT SHEET'!T95</f>
        <v>30</v>
      </c>
      <c r="U96" s="44">
        <f>+'INPUT SHEET'!U95</f>
        <v>2</v>
      </c>
      <c r="V96" s="44">
        <f>+'INPUT SHEET'!V95</f>
        <v>2</v>
      </c>
      <c r="W96" s="44">
        <f>+'INPUT SHEET'!W95</f>
        <v>1</v>
      </c>
      <c r="X96" s="44">
        <f>+'INPUT SHEET'!X95</f>
        <v>10</v>
      </c>
      <c r="Y96" s="44">
        <f>+'INPUT SHEET'!Y95</f>
        <v>10</v>
      </c>
      <c r="Z96" s="44">
        <f>+'INPUT SHEET'!Z95</f>
        <v>2</v>
      </c>
      <c r="AA96" s="44">
        <f>+'INPUT SHEET'!AA95</f>
        <v>10</v>
      </c>
      <c r="AB96" s="44">
        <f>+'INPUT SHEET'!AB95</f>
        <v>10</v>
      </c>
      <c r="AC96" s="44">
        <f>+'INPUT SHEET'!AC95</f>
        <v>10</v>
      </c>
      <c r="AD96" s="58">
        <f>+'INPUT SHEET'!AD95</f>
        <v>10</v>
      </c>
      <c r="AE96" s="58">
        <f>+'INPUT SHEET'!AE95</f>
        <v>10000</v>
      </c>
      <c r="AF96" s="58">
        <f>+'INPUT SHEET'!AF95</f>
        <v>1000</v>
      </c>
      <c r="AG96" s="63">
        <f t="shared" si="21"/>
        <v>0</v>
      </c>
      <c r="AH96" s="64">
        <f t="shared" si="18"/>
        <v>1</v>
      </c>
      <c r="AI96" s="65">
        <f t="shared" si="22"/>
        <v>0</v>
      </c>
    </row>
    <row r="97" spans="1:35" x14ac:dyDescent="0.25">
      <c r="A97" s="58">
        <f>+'INPUT SHEET'!A96</f>
        <v>93</v>
      </c>
      <c r="B97" s="111" t="str">
        <f>+'INPUT SHEET'!B96</f>
        <v>194H</v>
      </c>
      <c r="C97" s="74" t="str">
        <f>+'INPUT SHEET'!C96</f>
        <v>Abcd</v>
      </c>
      <c r="D97" s="58" t="str">
        <f>+'INPUT SHEET'!D96</f>
        <v>AIOPC1234D</v>
      </c>
      <c r="E97" s="44" t="str">
        <f>+'INPUT SHEET'!E96</f>
        <v>AIOP</v>
      </c>
      <c r="F97" s="44" t="str">
        <f>+'INPUT SHEET'!F96</f>
        <v>P</v>
      </c>
      <c r="G97" s="50">
        <v>1</v>
      </c>
      <c r="H97" s="50">
        <v>11</v>
      </c>
      <c r="I97" s="50">
        <v>2012</v>
      </c>
      <c r="J97" s="47">
        <f t="shared" si="19"/>
        <v>41214</v>
      </c>
      <c r="K97" s="50">
        <v>1</v>
      </c>
      <c r="L97" s="50">
        <v>11</v>
      </c>
      <c r="M97" s="50">
        <v>2012</v>
      </c>
      <c r="N97" s="47">
        <f t="shared" si="20"/>
        <v>41214</v>
      </c>
      <c r="O97" s="47">
        <f t="shared" si="14"/>
        <v>41243</v>
      </c>
      <c r="P97" s="27">
        <f t="shared" si="15"/>
        <v>7</v>
      </c>
      <c r="Q97" s="47">
        <f t="shared" si="16"/>
        <v>41250</v>
      </c>
      <c r="R97" s="29">
        <f t="shared" si="17"/>
        <v>1</v>
      </c>
      <c r="S97" s="44">
        <f>+'INPUT SHEET'!S96</f>
        <v>10</v>
      </c>
      <c r="T97" s="44">
        <f>+'INPUT SHEET'!T96</f>
        <v>30</v>
      </c>
      <c r="U97" s="44">
        <f>+'INPUT SHEET'!U96</f>
        <v>2</v>
      </c>
      <c r="V97" s="44">
        <f>+'INPUT SHEET'!V96</f>
        <v>2</v>
      </c>
      <c r="W97" s="44">
        <f>+'INPUT SHEET'!W96</f>
        <v>1</v>
      </c>
      <c r="X97" s="44">
        <f>+'INPUT SHEET'!X96</f>
        <v>10</v>
      </c>
      <c r="Y97" s="44">
        <f>+'INPUT SHEET'!Y96</f>
        <v>10</v>
      </c>
      <c r="Z97" s="44">
        <f>+'INPUT SHEET'!Z96</f>
        <v>2</v>
      </c>
      <c r="AA97" s="44">
        <f>+'INPUT SHEET'!AA96</f>
        <v>10</v>
      </c>
      <c r="AB97" s="44">
        <f>+'INPUT SHEET'!AB96</f>
        <v>10</v>
      </c>
      <c r="AC97" s="44">
        <f>+'INPUT SHEET'!AC96</f>
        <v>10</v>
      </c>
      <c r="AD97" s="58">
        <f>+'INPUT SHEET'!AD96</f>
        <v>10</v>
      </c>
      <c r="AE97" s="58">
        <f>+'INPUT SHEET'!AE96</f>
        <v>10000</v>
      </c>
      <c r="AF97" s="58">
        <f>+'INPUT SHEET'!AF96</f>
        <v>1000</v>
      </c>
      <c r="AG97" s="63">
        <f t="shared" si="21"/>
        <v>0</v>
      </c>
      <c r="AH97" s="64">
        <f t="shared" si="18"/>
        <v>1</v>
      </c>
      <c r="AI97" s="65">
        <f t="shared" si="22"/>
        <v>0</v>
      </c>
    </row>
    <row r="98" spans="1:35" x14ac:dyDescent="0.25">
      <c r="A98" s="58">
        <f>+'INPUT SHEET'!A97</f>
        <v>94</v>
      </c>
      <c r="B98" s="111" t="str">
        <f>+'INPUT SHEET'!B97</f>
        <v>194H</v>
      </c>
      <c r="C98" s="74" t="str">
        <f>+'INPUT SHEET'!C97</f>
        <v>Abcd</v>
      </c>
      <c r="D98" s="58" t="str">
        <f>+'INPUT SHEET'!D97</f>
        <v>AIOPC1234D</v>
      </c>
      <c r="E98" s="44" t="str">
        <f>+'INPUT SHEET'!E97</f>
        <v>AIOP</v>
      </c>
      <c r="F98" s="44" t="str">
        <f>+'INPUT SHEET'!F97</f>
        <v>P</v>
      </c>
      <c r="G98" s="50">
        <v>1</v>
      </c>
      <c r="H98" s="50">
        <v>11</v>
      </c>
      <c r="I98" s="50">
        <v>2012</v>
      </c>
      <c r="J98" s="47">
        <f t="shared" si="19"/>
        <v>41214</v>
      </c>
      <c r="K98" s="50">
        <v>1</v>
      </c>
      <c r="L98" s="50">
        <v>11</v>
      </c>
      <c r="M98" s="50">
        <v>2012</v>
      </c>
      <c r="N98" s="47">
        <f t="shared" si="20"/>
        <v>41214</v>
      </c>
      <c r="O98" s="47">
        <f t="shared" si="14"/>
        <v>41243</v>
      </c>
      <c r="P98" s="27">
        <f t="shared" si="15"/>
        <v>7</v>
      </c>
      <c r="Q98" s="47">
        <f t="shared" si="16"/>
        <v>41250</v>
      </c>
      <c r="R98" s="29">
        <f t="shared" si="17"/>
        <v>1</v>
      </c>
      <c r="S98" s="44">
        <f>+'INPUT SHEET'!S97</f>
        <v>10</v>
      </c>
      <c r="T98" s="44">
        <f>+'INPUT SHEET'!T97</f>
        <v>30</v>
      </c>
      <c r="U98" s="44">
        <f>+'INPUT SHEET'!U97</f>
        <v>2</v>
      </c>
      <c r="V98" s="44">
        <f>+'INPUT SHEET'!V97</f>
        <v>2</v>
      </c>
      <c r="W98" s="44">
        <f>+'INPUT SHEET'!W97</f>
        <v>1</v>
      </c>
      <c r="X98" s="44">
        <f>+'INPUT SHEET'!X97</f>
        <v>10</v>
      </c>
      <c r="Y98" s="44">
        <f>+'INPUT SHEET'!Y97</f>
        <v>10</v>
      </c>
      <c r="Z98" s="44">
        <f>+'INPUT SHEET'!Z97</f>
        <v>2</v>
      </c>
      <c r="AA98" s="44">
        <f>+'INPUT SHEET'!AA97</f>
        <v>10</v>
      </c>
      <c r="AB98" s="44">
        <f>+'INPUT SHEET'!AB97</f>
        <v>10</v>
      </c>
      <c r="AC98" s="44">
        <f>+'INPUT SHEET'!AC97</f>
        <v>10</v>
      </c>
      <c r="AD98" s="58">
        <f>+'INPUT SHEET'!AD97</f>
        <v>10</v>
      </c>
      <c r="AE98" s="58">
        <f>+'INPUT SHEET'!AE97</f>
        <v>10000</v>
      </c>
      <c r="AF98" s="58">
        <f>+'INPUT SHEET'!AF97</f>
        <v>1000</v>
      </c>
      <c r="AG98" s="63">
        <f t="shared" si="21"/>
        <v>0</v>
      </c>
      <c r="AH98" s="64">
        <f t="shared" si="18"/>
        <v>1</v>
      </c>
      <c r="AI98" s="65">
        <f t="shared" si="22"/>
        <v>0</v>
      </c>
    </row>
    <row r="99" spans="1:35" x14ac:dyDescent="0.25">
      <c r="A99" s="58">
        <f>+'INPUT SHEET'!A98</f>
        <v>95</v>
      </c>
      <c r="B99" s="111" t="str">
        <f>+'INPUT SHEET'!B98</f>
        <v>194H</v>
      </c>
      <c r="C99" s="74" t="str">
        <f>+'INPUT SHEET'!C98</f>
        <v>Abcd</v>
      </c>
      <c r="D99" s="58" t="str">
        <f>+'INPUT SHEET'!D98</f>
        <v>AIOPC1234D</v>
      </c>
      <c r="E99" s="44" t="str">
        <f>+'INPUT SHEET'!E98</f>
        <v>AIOP</v>
      </c>
      <c r="F99" s="44" t="str">
        <f>+'INPUT SHEET'!F98</f>
        <v>P</v>
      </c>
      <c r="G99" s="50">
        <v>1</v>
      </c>
      <c r="H99" s="50">
        <v>11</v>
      </c>
      <c r="I99" s="50">
        <v>2012</v>
      </c>
      <c r="J99" s="47">
        <f t="shared" si="19"/>
        <v>41214</v>
      </c>
      <c r="K99" s="50">
        <v>1</v>
      </c>
      <c r="L99" s="50">
        <v>11</v>
      </c>
      <c r="M99" s="50">
        <v>2012</v>
      </c>
      <c r="N99" s="47">
        <f t="shared" si="20"/>
        <v>41214</v>
      </c>
      <c r="O99" s="47">
        <f t="shared" si="14"/>
        <v>41243</v>
      </c>
      <c r="P99" s="27">
        <f t="shared" si="15"/>
        <v>7</v>
      </c>
      <c r="Q99" s="47">
        <f t="shared" si="16"/>
        <v>41250</v>
      </c>
      <c r="R99" s="29">
        <f t="shared" si="17"/>
        <v>1</v>
      </c>
      <c r="S99" s="44">
        <f>+'INPUT SHEET'!S98</f>
        <v>10</v>
      </c>
      <c r="T99" s="44">
        <f>+'INPUT SHEET'!T98</f>
        <v>30</v>
      </c>
      <c r="U99" s="44">
        <f>+'INPUT SHEET'!U98</f>
        <v>2</v>
      </c>
      <c r="V99" s="44">
        <f>+'INPUT SHEET'!V98</f>
        <v>2</v>
      </c>
      <c r="W99" s="44">
        <f>+'INPUT SHEET'!W98</f>
        <v>1</v>
      </c>
      <c r="X99" s="44">
        <f>+'INPUT SHEET'!X98</f>
        <v>10</v>
      </c>
      <c r="Y99" s="44">
        <f>+'INPUT SHEET'!Y98</f>
        <v>10</v>
      </c>
      <c r="Z99" s="44">
        <f>+'INPUT SHEET'!Z98</f>
        <v>2</v>
      </c>
      <c r="AA99" s="44">
        <f>+'INPUT SHEET'!AA98</f>
        <v>10</v>
      </c>
      <c r="AB99" s="44">
        <f>+'INPUT SHEET'!AB98</f>
        <v>10</v>
      </c>
      <c r="AC99" s="44">
        <f>+'INPUT SHEET'!AC98</f>
        <v>10</v>
      </c>
      <c r="AD99" s="58">
        <f>+'INPUT SHEET'!AD98</f>
        <v>10</v>
      </c>
      <c r="AE99" s="58">
        <f>+'INPUT SHEET'!AE98</f>
        <v>10000</v>
      </c>
      <c r="AF99" s="58">
        <f>+'INPUT SHEET'!AF98</f>
        <v>1000</v>
      </c>
      <c r="AG99" s="63">
        <f t="shared" si="21"/>
        <v>0</v>
      </c>
      <c r="AH99" s="64">
        <f t="shared" si="18"/>
        <v>1</v>
      </c>
      <c r="AI99" s="65">
        <f t="shared" si="22"/>
        <v>0</v>
      </c>
    </row>
    <row r="100" spans="1:35" x14ac:dyDescent="0.25">
      <c r="A100" s="58">
        <f>+'INPUT SHEET'!A99</f>
        <v>96</v>
      </c>
      <c r="B100" s="111" t="str">
        <f>+'INPUT SHEET'!B99</f>
        <v>194H</v>
      </c>
      <c r="C100" s="74" t="str">
        <f>+'INPUT SHEET'!C99</f>
        <v>Abcd</v>
      </c>
      <c r="D100" s="58" t="str">
        <f>+'INPUT SHEET'!D99</f>
        <v>AIOPC1234D</v>
      </c>
      <c r="E100" s="44" t="str">
        <f>+'INPUT SHEET'!E99</f>
        <v>AIOP</v>
      </c>
      <c r="F100" s="44" t="str">
        <f>+'INPUT SHEET'!F99</f>
        <v>P</v>
      </c>
      <c r="G100" s="50">
        <v>1</v>
      </c>
      <c r="H100" s="50">
        <v>11</v>
      </c>
      <c r="I100" s="50">
        <v>2012</v>
      </c>
      <c r="J100" s="47">
        <f t="shared" si="19"/>
        <v>41214</v>
      </c>
      <c r="K100" s="50">
        <v>1</v>
      </c>
      <c r="L100" s="50">
        <v>11</v>
      </c>
      <c r="M100" s="50">
        <v>2012</v>
      </c>
      <c r="N100" s="47">
        <f t="shared" si="20"/>
        <v>41214</v>
      </c>
      <c r="O100" s="47">
        <f t="shared" si="14"/>
        <v>41243</v>
      </c>
      <c r="P100" s="27">
        <f t="shared" si="15"/>
        <v>7</v>
      </c>
      <c r="Q100" s="47">
        <f t="shared" si="16"/>
        <v>41250</v>
      </c>
      <c r="R100" s="29">
        <f t="shared" si="17"/>
        <v>1</v>
      </c>
      <c r="S100" s="44">
        <f>+'INPUT SHEET'!S99</f>
        <v>10</v>
      </c>
      <c r="T100" s="44">
        <f>+'INPUT SHEET'!T99</f>
        <v>30</v>
      </c>
      <c r="U100" s="44">
        <f>+'INPUT SHEET'!U99</f>
        <v>2</v>
      </c>
      <c r="V100" s="44">
        <f>+'INPUT SHEET'!V99</f>
        <v>2</v>
      </c>
      <c r="W100" s="44">
        <f>+'INPUT SHEET'!W99</f>
        <v>1</v>
      </c>
      <c r="X100" s="44">
        <f>+'INPUT SHEET'!X99</f>
        <v>10</v>
      </c>
      <c r="Y100" s="44">
        <f>+'INPUT SHEET'!Y99</f>
        <v>10</v>
      </c>
      <c r="Z100" s="44">
        <f>+'INPUT SHEET'!Z99</f>
        <v>2</v>
      </c>
      <c r="AA100" s="44">
        <f>+'INPUT SHEET'!AA99</f>
        <v>10</v>
      </c>
      <c r="AB100" s="44">
        <f>+'INPUT SHEET'!AB99</f>
        <v>10</v>
      </c>
      <c r="AC100" s="44">
        <f>+'INPUT SHEET'!AC99</f>
        <v>10</v>
      </c>
      <c r="AD100" s="58">
        <f>+'INPUT SHEET'!AD99</f>
        <v>10</v>
      </c>
      <c r="AE100" s="58">
        <f>+'INPUT SHEET'!AE99</f>
        <v>10000</v>
      </c>
      <c r="AF100" s="58">
        <f>+'INPUT SHEET'!AF99</f>
        <v>1000</v>
      </c>
      <c r="AG100" s="63">
        <f t="shared" si="21"/>
        <v>0</v>
      </c>
      <c r="AH100" s="64">
        <f t="shared" si="18"/>
        <v>1</v>
      </c>
      <c r="AI100" s="65">
        <f t="shared" si="22"/>
        <v>0</v>
      </c>
    </row>
    <row r="101" spans="1:35" x14ac:dyDescent="0.25">
      <c r="A101" s="58">
        <f>+'INPUT SHEET'!A100</f>
        <v>97</v>
      </c>
      <c r="B101" s="111" t="str">
        <f>+'INPUT SHEET'!B100</f>
        <v>194H</v>
      </c>
      <c r="C101" s="74" t="str">
        <f>+'INPUT SHEET'!C100</f>
        <v>Abcd</v>
      </c>
      <c r="D101" s="58" t="str">
        <f>+'INPUT SHEET'!D100</f>
        <v>AIOPC1234D</v>
      </c>
      <c r="E101" s="44" t="str">
        <f>+'INPUT SHEET'!E100</f>
        <v>AIOP</v>
      </c>
      <c r="F101" s="44" t="str">
        <f>+'INPUT SHEET'!F100</f>
        <v>P</v>
      </c>
      <c r="G101" s="50">
        <v>1</v>
      </c>
      <c r="H101" s="50">
        <v>11</v>
      </c>
      <c r="I101" s="50">
        <v>2012</v>
      </c>
      <c r="J101" s="47">
        <f t="shared" si="19"/>
        <v>41214</v>
      </c>
      <c r="K101" s="50">
        <v>1</v>
      </c>
      <c r="L101" s="50">
        <v>11</v>
      </c>
      <c r="M101" s="50">
        <v>2012</v>
      </c>
      <c r="N101" s="47">
        <f t="shared" si="20"/>
        <v>41214</v>
      </c>
      <c r="O101" s="47">
        <f t="shared" si="14"/>
        <v>41243</v>
      </c>
      <c r="P101" s="27">
        <f t="shared" si="15"/>
        <v>7</v>
      </c>
      <c r="Q101" s="47">
        <f>+O101+P101</f>
        <v>41250</v>
      </c>
      <c r="R101" s="29">
        <f t="shared" si="17"/>
        <v>1</v>
      </c>
      <c r="S101" s="44">
        <f>+'INPUT SHEET'!S100</f>
        <v>10</v>
      </c>
      <c r="T101" s="44">
        <f>+'INPUT SHEET'!T100</f>
        <v>30</v>
      </c>
      <c r="U101" s="44">
        <f>+'INPUT SHEET'!U100</f>
        <v>2</v>
      </c>
      <c r="V101" s="44">
        <f>+'INPUT SHEET'!V100</f>
        <v>2</v>
      </c>
      <c r="W101" s="44">
        <f>+'INPUT SHEET'!W100</f>
        <v>1</v>
      </c>
      <c r="X101" s="44">
        <f>+'INPUT SHEET'!X100</f>
        <v>10</v>
      </c>
      <c r="Y101" s="44">
        <f>+'INPUT SHEET'!Y100</f>
        <v>10</v>
      </c>
      <c r="Z101" s="44">
        <f>+'INPUT SHEET'!Z100</f>
        <v>2</v>
      </c>
      <c r="AA101" s="44">
        <f>+'INPUT SHEET'!AA100</f>
        <v>10</v>
      </c>
      <c r="AB101" s="44">
        <f>+'INPUT SHEET'!AB100</f>
        <v>10</v>
      </c>
      <c r="AC101" s="44">
        <f>+'INPUT SHEET'!AC100</f>
        <v>10</v>
      </c>
      <c r="AD101" s="58">
        <f>+'INPUT SHEET'!AD100</f>
        <v>10</v>
      </c>
      <c r="AE101" s="58">
        <f>+'INPUT SHEET'!AE100</f>
        <v>10000</v>
      </c>
      <c r="AF101" s="58">
        <f>+'INPUT SHEET'!AF100</f>
        <v>1000</v>
      </c>
      <c r="AG101" s="63">
        <f t="shared" si="21"/>
        <v>0</v>
      </c>
      <c r="AH101" s="64">
        <f t="shared" si="18"/>
        <v>1</v>
      </c>
      <c r="AI101" s="65">
        <f t="shared" si="22"/>
        <v>0</v>
      </c>
    </row>
    <row r="102" spans="1:35" x14ac:dyDescent="0.25">
      <c r="A102" s="58">
        <f>+'INPUT SHEET'!A101</f>
        <v>98</v>
      </c>
      <c r="B102" s="111" t="str">
        <f>+'INPUT SHEET'!B101</f>
        <v>194H</v>
      </c>
      <c r="C102" s="74" t="str">
        <f>+'INPUT SHEET'!C101</f>
        <v>Abcd</v>
      </c>
      <c r="D102" s="58" t="str">
        <f>+'INPUT SHEET'!D101</f>
        <v>AIOPC1234D</v>
      </c>
      <c r="E102" s="44" t="str">
        <f>+'INPUT SHEET'!E101</f>
        <v>AIOP</v>
      </c>
      <c r="F102" s="44" t="str">
        <f>+'INPUT SHEET'!F101</f>
        <v>P</v>
      </c>
      <c r="G102" s="50">
        <v>1</v>
      </c>
      <c r="H102" s="50">
        <v>11</v>
      </c>
      <c r="I102" s="50">
        <v>2012</v>
      </c>
      <c r="J102" s="47">
        <f t="shared" si="19"/>
        <v>41214</v>
      </c>
      <c r="K102" s="50">
        <v>1</v>
      </c>
      <c r="L102" s="50">
        <v>11</v>
      </c>
      <c r="M102" s="50">
        <v>2012</v>
      </c>
      <c r="N102" s="47">
        <f t="shared" si="20"/>
        <v>41214</v>
      </c>
      <c r="O102" s="47">
        <f t="shared" si="14"/>
        <v>41243</v>
      </c>
      <c r="P102" s="27">
        <f t="shared" si="15"/>
        <v>7</v>
      </c>
      <c r="Q102" s="47">
        <f>+O102+P102</f>
        <v>41250</v>
      </c>
      <c r="R102" s="29">
        <f t="shared" si="17"/>
        <v>1</v>
      </c>
      <c r="S102" s="44">
        <f>+'INPUT SHEET'!S101</f>
        <v>10</v>
      </c>
      <c r="T102" s="44">
        <f>+'INPUT SHEET'!T101</f>
        <v>30</v>
      </c>
      <c r="U102" s="44">
        <f>+'INPUT SHEET'!U101</f>
        <v>2</v>
      </c>
      <c r="V102" s="44">
        <f>+'INPUT SHEET'!V101</f>
        <v>2</v>
      </c>
      <c r="W102" s="44">
        <f>+'INPUT SHEET'!W101</f>
        <v>1</v>
      </c>
      <c r="X102" s="44">
        <f>+'INPUT SHEET'!X101</f>
        <v>10</v>
      </c>
      <c r="Y102" s="44">
        <f>+'INPUT SHEET'!Y101</f>
        <v>10</v>
      </c>
      <c r="Z102" s="44">
        <f>+'INPUT SHEET'!Z101</f>
        <v>2</v>
      </c>
      <c r="AA102" s="44">
        <f>+'INPUT SHEET'!AA101</f>
        <v>10</v>
      </c>
      <c r="AB102" s="44">
        <f>+'INPUT SHEET'!AB101</f>
        <v>10</v>
      </c>
      <c r="AC102" s="44">
        <f>+'INPUT SHEET'!AC101</f>
        <v>10</v>
      </c>
      <c r="AD102" s="58">
        <f>+'INPUT SHEET'!AD101</f>
        <v>10</v>
      </c>
      <c r="AE102" s="58">
        <f>+'INPUT SHEET'!AE101</f>
        <v>10000</v>
      </c>
      <c r="AF102" s="58">
        <f>+'INPUT SHEET'!AF101</f>
        <v>1000</v>
      </c>
      <c r="AG102" s="63">
        <f t="shared" si="21"/>
        <v>0</v>
      </c>
      <c r="AH102" s="64">
        <f t="shared" si="18"/>
        <v>1</v>
      </c>
      <c r="AI102" s="65">
        <f t="shared" si="22"/>
        <v>0</v>
      </c>
    </row>
    <row r="103" spans="1:35" x14ac:dyDescent="0.25">
      <c r="A103" s="58">
        <f>+'INPUT SHEET'!A102</f>
        <v>99</v>
      </c>
      <c r="B103" s="111" t="str">
        <f>+'INPUT SHEET'!B102</f>
        <v>194H</v>
      </c>
      <c r="C103" s="74" t="str">
        <f>+'INPUT SHEET'!C102</f>
        <v>Abcd</v>
      </c>
      <c r="D103" s="58" t="str">
        <f>+'INPUT SHEET'!D102</f>
        <v>AIOPC1234D</v>
      </c>
      <c r="E103" s="44" t="str">
        <f>+'INPUT SHEET'!E102</f>
        <v>AIOP</v>
      </c>
      <c r="F103" s="44" t="str">
        <f>+'INPUT SHEET'!F102</f>
        <v>P</v>
      </c>
      <c r="G103" s="50">
        <v>1</v>
      </c>
      <c r="H103" s="50">
        <v>11</v>
      </c>
      <c r="I103" s="50">
        <v>2012</v>
      </c>
      <c r="J103" s="47">
        <f t="shared" si="19"/>
        <v>41214</v>
      </c>
      <c r="K103" s="50">
        <v>1</v>
      </c>
      <c r="L103" s="50">
        <v>11</v>
      </c>
      <c r="M103" s="50">
        <v>2012</v>
      </c>
      <c r="N103" s="47">
        <f t="shared" si="20"/>
        <v>41214</v>
      </c>
      <c r="O103" s="47">
        <f t="shared" si="14"/>
        <v>41243</v>
      </c>
      <c r="P103" s="27">
        <f t="shared" si="15"/>
        <v>7</v>
      </c>
      <c r="Q103" s="47">
        <f>+O103+P103</f>
        <v>41250</v>
      </c>
      <c r="R103" s="29">
        <f t="shared" si="17"/>
        <v>1</v>
      </c>
      <c r="S103" s="44">
        <f>+'INPUT SHEET'!S102</f>
        <v>10</v>
      </c>
      <c r="T103" s="44">
        <f>+'INPUT SHEET'!T102</f>
        <v>30</v>
      </c>
      <c r="U103" s="44">
        <f>+'INPUT SHEET'!U102</f>
        <v>2</v>
      </c>
      <c r="V103" s="44">
        <f>+'INPUT SHEET'!V102</f>
        <v>2</v>
      </c>
      <c r="W103" s="44">
        <f>+'INPUT SHEET'!W102</f>
        <v>1</v>
      </c>
      <c r="X103" s="44">
        <f>+'INPUT SHEET'!X102</f>
        <v>10</v>
      </c>
      <c r="Y103" s="44">
        <f>+'INPUT SHEET'!Y102</f>
        <v>10</v>
      </c>
      <c r="Z103" s="44">
        <f>+'INPUT SHEET'!Z102</f>
        <v>2</v>
      </c>
      <c r="AA103" s="44">
        <f>+'INPUT SHEET'!AA102</f>
        <v>10</v>
      </c>
      <c r="AB103" s="44">
        <f>+'INPUT SHEET'!AB102</f>
        <v>10</v>
      </c>
      <c r="AC103" s="44">
        <f>+'INPUT SHEET'!AC102</f>
        <v>10</v>
      </c>
      <c r="AD103" s="58">
        <f>+'INPUT SHEET'!AD102</f>
        <v>10</v>
      </c>
      <c r="AE103" s="58">
        <f>+'INPUT SHEET'!AE102</f>
        <v>10000</v>
      </c>
      <c r="AF103" s="58">
        <f>+'INPUT SHEET'!AF102</f>
        <v>1000</v>
      </c>
      <c r="AG103" s="63">
        <f t="shared" si="21"/>
        <v>0</v>
      </c>
      <c r="AH103" s="64">
        <f t="shared" si="18"/>
        <v>1</v>
      </c>
      <c r="AI103" s="65">
        <f t="shared" si="22"/>
        <v>0</v>
      </c>
    </row>
  </sheetData>
  <sheetProtection password="B250" sheet="1" objects="1" scenarios="1"/>
  <dataConsolidate/>
  <mergeCells count="23">
    <mergeCell ref="A3:A4"/>
    <mergeCell ref="B3:B4"/>
    <mergeCell ref="C3:C4"/>
    <mergeCell ref="D3:D4"/>
    <mergeCell ref="G3:I3"/>
    <mergeCell ref="K3:M3"/>
    <mergeCell ref="AB3:AB4"/>
    <mergeCell ref="U3:U4"/>
    <mergeCell ref="V3:V4"/>
    <mergeCell ref="W3:W4"/>
    <mergeCell ref="X3:X4"/>
    <mergeCell ref="Y3:Y4"/>
    <mergeCell ref="Z3:Z4"/>
    <mergeCell ref="AH3:AH4"/>
    <mergeCell ref="Q3:Q4"/>
    <mergeCell ref="R3:R4"/>
    <mergeCell ref="S3:S4"/>
    <mergeCell ref="T3:T4"/>
    <mergeCell ref="AC3:AC4"/>
    <mergeCell ref="AE3:AE4"/>
    <mergeCell ref="AF3:AF4"/>
    <mergeCell ref="AG3:AG4"/>
    <mergeCell ref="AA3:AA4"/>
  </mergeCells>
  <dataValidations count="3">
    <dataValidation type="whole" operator="lessThanOrEqual" allowBlank="1" showInputMessage="1" showErrorMessage="1" errorTitle="Invalid date" error="Please enter a valid date." sqref="K5:K103 G5:G103">
      <formula1>31</formula1>
    </dataValidation>
    <dataValidation type="whole" operator="lessThanOrEqual" allowBlank="1" showInputMessage="1" showErrorMessage="1" errorTitle="Invalid month" error="Please enter a valid month." sqref="H5:H103 L5:L103">
      <formula1>12</formula1>
    </dataValidation>
    <dataValidation type="whole" showInputMessage="1" showErrorMessage="1" errorTitle="Invalid year" error="Please enter a valid year" sqref="I5:I103 M5:M103">
      <formula1>1950</formula1>
      <formula2>2050</formula2>
    </dataValidation>
  </dataValidations>
  <pageMargins left="0.7" right="0.7" top="0.75" bottom="0.75" header="0.3" footer="0.3"/>
  <pageSetup paperSize="9" orientation="portrait" r:id="rId1"/>
  <ignoredErrors>
    <ignoredError sqref="J104:J12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6"/>
  <sheetViews>
    <sheetView zoomScaleNormal="100" workbookViewId="0">
      <pane ySplit="5" topLeftCell="A6" activePane="bottomLeft" state="frozen"/>
      <selection pane="bottomLeft" activeCell="C11" sqref="C11"/>
    </sheetView>
  </sheetViews>
  <sheetFormatPr defaultRowHeight="15" x14ac:dyDescent="0.25"/>
  <cols>
    <col min="1" max="1" width="7.5703125" bestFit="1" customWidth="1"/>
    <col min="2" max="2" width="15.42578125" customWidth="1"/>
    <col min="3" max="3" width="22.7109375" style="1" customWidth="1"/>
    <col min="4" max="4" width="11.85546875" customWidth="1"/>
    <col min="5" max="5" width="8.85546875" customWidth="1"/>
    <col min="6" max="6" width="7.42578125" bestFit="1" customWidth="1"/>
    <col min="7" max="7" width="7.28515625" customWidth="1"/>
    <col min="8" max="8" width="9.7109375" customWidth="1"/>
    <col min="9" max="9" width="13.5703125" customWidth="1"/>
    <col min="10" max="10" width="9.140625" customWidth="1"/>
  </cols>
  <sheetData>
    <row r="1" spans="1:9" ht="21" x14ac:dyDescent="0.35">
      <c r="A1" s="182" t="s">
        <v>24</v>
      </c>
      <c r="B1" s="182"/>
      <c r="C1" s="182"/>
      <c r="D1" s="182"/>
      <c r="E1" s="182"/>
      <c r="F1" s="182"/>
      <c r="G1" s="182"/>
      <c r="H1" s="182"/>
      <c r="I1" s="182"/>
    </row>
    <row r="2" spans="1:9" ht="37.5" customHeight="1" x14ac:dyDescent="0.25">
      <c r="A2" s="185" t="s">
        <v>57</v>
      </c>
      <c r="B2" s="185"/>
      <c r="C2" s="185"/>
      <c r="D2" s="185"/>
      <c r="E2" s="185"/>
      <c r="F2" s="185"/>
      <c r="G2" s="185"/>
      <c r="H2" s="185"/>
      <c r="I2" s="185"/>
    </row>
    <row r="3" spans="1:9" x14ac:dyDescent="0.25">
      <c r="A3" s="72"/>
      <c r="B3" s="72"/>
      <c r="C3" s="73"/>
      <c r="D3" s="72"/>
      <c r="E3" s="72"/>
      <c r="F3" s="72"/>
      <c r="G3" s="72"/>
      <c r="H3" s="72"/>
    </row>
    <row r="4" spans="1:9" s="106" customFormat="1" ht="45" customHeight="1" x14ac:dyDescent="0.25">
      <c r="A4" s="186" t="s">
        <v>22</v>
      </c>
      <c r="B4" s="186" t="s">
        <v>21</v>
      </c>
      <c r="C4" s="188" t="s">
        <v>23</v>
      </c>
      <c r="D4" s="186" t="s">
        <v>11</v>
      </c>
      <c r="E4" s="186" t="s">
        <v>5</v>
      </c>
      <c r="F4" s="192" t="s">
        <v>68</v>
      </c>
      <c r="G4" s="193"/>
      <c r="H4" s="190" t="s">
        <v>29</v>
      </c>
      <c r="I4" s="183" t="s">
        <v>72</v>
      </c>
    </row>
    <row r="5" spans="1:9" ht="30" hidden="1" x14ac:dyDescent="0.25">
      <c r="A5" s="187"/>
      <c r="B5" s="187"/>
      <c r="C5" s="189"/>
      <c r="D5" s="187"/>
      <c r="E5" s="187"/>
      <c r="F5" s="116" t="s">
        <v>69</v>
      </c>
      <c r="G5" s="125" t="s">
        <v>70</v>
      </c>
      <c r="H5" s="191"/>
      <c r="I5" s="184"/>
    </row>
    <row r="6" spans="1:9" x14ac:dyDescent="0.25">
      <c r="A6" s="112">
        <f>+'INPUT SHEET'!A4</f>
        <v>1</v>
      </c>
      <c r="B6" s="117" t="str">
        <f>+'INPUT SHEET'!B4</f>
        <v>194B</v>
      </c>
      <c r="C6" s="113" t="str">
        <f>+'INPUT SHEET'!C4</f>
        <v>Abcd</v>
      </c>
      <c r="D6" s="112" t="str">
        <f>+'INPUT SHEET'!D4</f>
        <v>AIOPC2312M</v>
      </c>
      <c r="E6" s="112">
        <f>+'INPUT SHEET'!AF4</f>
        <v>3000</v>
      </c>
      <c r="F6" s="114">
        <f>+'INPUT SHEET'!AI4</f>
        <v>1665</v>
      </c>
      <c r="G6" s="115">
        <f>+'INPUT SHEET'!AK4</f>
        <v>0</v>
      </c>
      <c r="H6" s="114">
        <f t="shared" ref="H6:H68" si="0">+G6+F6+E6</f>
        <v>4665</v>
      </c>
      <c r="I6" s="114" t="str">
        <f>+'INPUT SHEET'!BF4</f>
        <v>AY 2013-14</v>
      </c>
    </row>
    <row r="7" spans="1:9" x14ac:dyDescent="0.25">
      <c r="A7" s="88">
        <f>+'INPUT SHEET'!A5</f>
        <v>2</v>
      </c>
      <c r="B7" s="118" t="str">
        <f>+'INPUT SHEET'!B5</f>
        <v>194B</v>
      </c>
      <c r="C7" s="89" t="str">
        <f>+'INPUT SHEET'!C5</f>
        <v>Abcd</v>
      </c>
      <c r="D7" s="88" t="str">
        <f>+'INPUT SHEET'!D5</f>
        <v>AIOPC2312M</v>
      </c>
      <c r="E7" s="88">
        <f>+'INPUT SHEET'!AF5</f>
        <v>3000</v>
      </c>
      <c r="F7" s="90">
        <f>+'INPUT SHEET'!AI5</f>
        <v>0</v>
      </c>
      <c r="G7" s="91">
        <f>+'INPUT SHEET'!AK5</f>
        <v>0</v>
      </c>
      <c r="H7" s="90">
        <f t="shared" si="0"/>
        <v>3000</v>
      </c>
      <c r="I7" s="114" t="str">
        <f>+'INPUT SHEET'!BF5</f>
        <v>AY 2010-11</v>
      </c>
    </row>
    <row r="8" spans="1:9" x14ac:dyDescent="0.25">
      <c r="A8" s="88">
        <f>+'INPUT SHEET'!A6</f>
        <v>3</v>
      </c>
      <c r="B8" s="118" t="str">
        <f>+'INPUT SHEET'!B6</f>
        <v>194B</v>
      </c>
      <c r="C8" s="89" t="str">
        <f>+'INPUT SHEET'!C6</f>
        <v>Abcd</v>
      </c>
      <c r="D8" s="88" t="str">
        <f>+'INPUT SHEET'!D6</f>
        <v>AIOPC1234D</v>
      </c>
      <c r="E8" s="88">
        <f>+'INPUT SHEET'!AF6</f>
        <v>3000</v>
      </c>
      <c r="F8" s="90">
        <f>+'INPUT SHEET'!AI6</f>
        <v>0</v>
      </c>
      <c r="G8" s="91">
        <f>+'INPUT SHEET'!AK6</f>
        <v>0</v>
      </c>
      <c r="H8" s="90">
        <f t="shared" si="0"/>
        <v>3000</v>
      </c>
      <c r="I8" s="114" t="str">
        <f>+'INPUT SHEET'!BF6</f>
        <v>AY 2012-13</v>
      </c>
    </row>
    <row r="9" spans="1:9" x14ac:dyDescent="0.25">
      <c r="A9" s="88">
        <f>+'INPUT SHEET'!A7</f>
        <v>4</v>
      </c>
      <c r="B9" s="118" t="str">
        <f>+'INPUT SHEET'!B7</f>
        <v>194D</v>
      </c>
      <c r="C9" s="89" t="str">
        <f>+'INPUT SHEET'!C7</f>
        <v>Abcd</v>
      </c>
      <c r="D9" s="88" t="str">
        <f>+'INPUT SHEET'!D7</f>
        <v>AIOPC1234D</v>
      </c>
      <c r="E9" s="88">
        <f>+'INPUT SHEET'!AF7</f>
        <v>1000</v>
      </c>
      <c r="F9" s="90">
        <f>+'INPUT SHEET'!AI7</f>
        <v>45</v>
      </c>
      <c r="G9" s="91">
        <f>+'INPUT SHEET'!AK7</f>
        <v>20</v>
      </c>
      <c r="H9" s="90">
        <f t="shared" si="0"/>
        <v>1065</v>
      </c>
      <c r="I9" s="114" t="str">
        <f>+'INPUT SHEET'!BF7</f>
        <v>AY 2011-12</v>
      </c>
    </row>
    <row r="10" spans="1:9" x14ac:dyDescent="0.25">
      <c r="A10" s="88">
        <f>+'INPUT SHEET'!A8</f>
        <v>5</v>
      </c>
      <c r="B10" s="118" t="str">
        <f>+'INPUT SHEET'!B8</f>
        <v>194H</v>
      </c>
      <c r="C10" s="89" t="str">
        <f>+'INPUT SHEET'!C8</f>
        <v>Abcd</v>
      </c>
      <c r="D10" s="88" t="str">
        <f>+'INPUT SHEET'!D8</f>
        <v>AIOPC1234D</v>
      </c>
      <c r="E10" s="88">
        <f>+'INPUT SHEET'!AF8</f>
        <v>1000</v>
      </c>
      <c r="F10" s="90">
        <f>+'INPUT SHEET'!AI8</f>
        <v>0</v>
      </c>
      <c r="G10" s="91">
        <f>+'INPUT SHEET'!AK8</f>
        <v>0</v>
      </c>
      <c r="H10" s="90">
        <f t="shared" si="0"/>
        <v>1000</v>
      </c>
      <c r="I10" s="114" t="str">
        <f>+'INPUT SHEET'!BF8</f>
        <v>AY 2012-13</v>
      </c>
    </row>
    <row r="11" spans="1:9" x14ac:dyDescent="0.25">
      <c r="A11" s="88">
        <f>+'INPUT SHEET'!A9</f>
        <v>6</v>
      </c>
      <c r="B11" s="118" t="str">
        <f>+'INPUT SHEET'!B9</f>
        <v>194A</v>
      </c>
      <c r="C11" s="89" t="str">
        <f>+'INPUT SHEET'!C9</f>
        <v>Abcd</v>
      </c>
      <c r="D11" s="88" t="str">
        <f>+'INPUT SHEET'!D9</f>
        <v>AIOPC1234D</v>
      </c>
      <c r="E11" s="88">
        <f>+'INPUT SHEET'!AF9</f>
        <v>2000</v>
      </c>
      <c r="F11" s="90">
        <f>+'INPUT SHEET'!AI9</f>
        <v>90</v>
      </c>
      <c r="G11" s="91">
        <f>+'INPUT SHEET'!AK9</f>
        <v>0</v>
      </c>
      <c r="H11" s="90">
        <f t="shared" si="0"/>
        <v>2090</v>
      </c>
      <c r="I11" s="114" t="str">
        <f>+'INPUT SHEET'!BF9</f>
        <v>AY 2011-12</v>
      </c>
    </row>
    <row r="12" spans="1:9" x14ac:dyDescent="0.25">
      <c r="A12" s="88">
        <f>+'INPUT SHEET'!A10</f>
        <v>7</v>
      </c>
      <c r="B12" s="118" t="str">
        <f>+'INPUT SHEET'!B10</f>
        <v>194A</v>
      </c>
      <c r="C12" s="89" t="str">
        <f>+'INPUT SHEET'!C10</f>
        <v>Abcd</v>
      </c>
      <c r="D12" s="88" t="str">
        <f>+'INPUT SHEET'!D10</f>
        <v>AIOPC1234D</v>
      </c>
      <c r="E12" s="88">
        <f>+'INPUT SHEET'!AF10</f>
        <v>2000</v>
      </c>
      <c r="F12" s="90">
        <f>+'INPUT SHEET'!AI10</f>
        <v>90</v>
      </c>
      <c r="G12" s="91">
        <f>+'INPUT SHEET'!AK10</f>
        <v>0</v>
      </c>
      <c r="H12" s="90">
        <f t="shared" si="0"/>
        <v>2090</v>
      </c>
      <c r="I12" s="114" t="str">
        <f>+'INPUT SHEET'!BF10</f>
        <v>AY 2011-12</v>
      </c>
    </row>
    <row r="13" spans="1:9" x14ac:dyDescent="0.25">
      <c r="A13" s="88">
        <f>+'INPUT SHEET'!A11</f>
        <v>8</v>
      </c>
      <c r="B13" s="118" t="str">
        <f>+'INPUT SHEET'!B11</f>
        <v>194 J</v>
      </c>
      <c r="C13" s="89" t="str">
        <f>+'INPUT SHEET'!C11</f>
        <v>Abcd</v>
      </c>
      <c r="D13" s="88" t="str">
        <f>+'INPUT SHEET'!D11</f>
        <v>AIOPC1234D</v>
      </c>
      <c r="E13" s="88">
        <f>+'INPUT SHEET'!AF11</f>
        <v>1000</v>
      </c>
      <c r="F13" s="90">
        <f>+'INPUT SHEET'!AI11</f>
        <v>45</v>
      </c>
      <c r="G13" s="91">
        <f>+'INPUT SHEET'!AK11</f>
        <v>0</v>
      </c>
      <c r="H13" s="90">
        <f t="shared" si="0"/>
        <v>1045</v>
      </c>
      <c r="I13" s="114" t="str">
        <f>+'INPUT SHEET'!BF11</f>
        <v>AY 2011-12</v>
      </c>
    </row>
    <row r="14" spans="1:9" x14ac:dyDescent="0.25">
      <c r="A14" s="88">
        <f>+'INPUT SHEET'!A12</f>
        <v>9</v>
      </c>
      <c r="B14" s="118" t="str">
        <f>+'INPUT SHEET'!B12</f>
        <v>194H</v>
      </c>
      <c r="C14" s="89" t="str">
        <f>+'INPUT SHEET'!C12</f>
        <v>Abcd</v>
      </c>
      <c r="D14" s="88" t="str">
        <f>+'INPUT SHEET'!D12</f>
        <v>AIOPC1234D</v>
      </c>
      <c r="E14" s="88">
        <f>+'INPUT SHEET'!AF12</f>
        <v>1000</v>
      </c>
      <c r="F14" s="90">
        <f>+'INPUT SHEET'!AI12</f>
        <v>45</v>
      </c>
      <c r="G14" s="91">
        <f>+'INPUT SHEET'!AK12</f>
        <v>0</v>
      </c>
      <c r="H14" s="90">
        <f t="shared" si="0"/>
        <v>1045</v>
      </c>
      <c r="I14" s="114" t="str">
        <f>+'INPUT SHEET'!BF12</f>
        <v>AY 2011-12</v>
      </c>
    </row>
    <row r="15" spans="1:9" x14ac:dyDescent="0.25">
      <c r="A15" s="88">
        <f>+'INPUT SHEET'!A13</f>
        <v>10</v>
      </c>
      <c r="B15" s="118" t="str">
        <f>+'INPUT SHEET'!B13</f>
        <v>194I Rent on Building</v>
      </c>
      <c r="C15" s="89" t="str">
        <f>+'INPUT SHEET'!C13</f>
        <v>Abcd</v>
      </c>
      <c r="D15" s="88" t="str">
        <f>+'INPUT SHEET'!D13</f>
        <v>AIOPC1234D</v>
      </c>
      <c r="E15" s="88">
        <f>+'INPUT SHEET'!AF13</f>
        <v>1000</v>
      </c>
      <c r="F15" s="90">
        <f>+'INPUT SHEET'!AI13</f>
        <v>45</v>
      </c>
      <c r="G15" s="91">
        <f>+'INPUT SHEET'!AK13</f>
        <v>0</v>
      </c>
      <c r="H15" s="90">
        <f t="shared" si="0"/>
        <v>1045</v>
      </c>
      <c r="I15" s="114" t="str">
        <f>+'INPUT SHEET'!BF13</f>
        <v>AY 2011-12</v>
      </c>
    </row>
    <row r="16" spans="1:9" x14ac:dyDescent="0.25">
      <c r="A16" s="88">
        <f>+'INPUT SHEET'!A14</f>
        <v>11</v>
      </c>
      <c r="B16" s="118" t="str">
        <f>+'INPUT SHEET'!B14</f>
        <v>194H</v>
      </c>
      <c r="C16" s="89" t="str">
        <f>+'INPUT SHEET'!C14</f>
        <v>Abcd</v>
      </c>
      <c r="D16" s="88" t="str">
        <f>+'INPUT SHEET'!D14</f>
        <v>AIOPC1234D</v>
      </c>
      <c r="E16" s="88">
        <f>+'INPUT SHEET'!AF14</f>
        <v>1000</v>
      </c>
      <c r="F16" s="90">
        <f>+'INPUT SHEET'!AI14</f>
        <v>45</v>
      </c>
      <c r="G16" s="91">
        <f>+'INPUT SHEET'!AK14</f>
        <v>0</v>
      </c>
      <c r="H16" s="90">
        <f t="shared" si="0"/>
        <v>1045</v>
      </c>
      <c r="I16" s="114" t="str">
        <f>+'INPUT SHEET'!BF14</f>
        <v>AY 2011-12</v>
      </c>
    </row>
    <row r="17" spans="1:9" x14ac:dyDescent="0.25">
      <c r="A17" s="88">
        <f>+'INPUT SHEET'!A15</f>
        <v>12</v>
      </c>
      <c r="B17" s="118" t="str">
        <f>+'INPUT SHEET'!B15</f>
        <v>194H</v>
      </c>
      <c r="C17" s="89" t="str">
        <f>+'INPUT SHEET'!C15</f>
        <v>Abcd</v>
      </c>
      <c r="D17" s="88" t="str">
        <f>+'INPUT SHEET'!D15</f>
        <v>AIOPC1234D</v>
      </c>
      <c r="E17" s="88">
        <f>+'INPUT SHEET'!AF15</f>
        <v>1000</v>
      </c>
      <c r="F17" s="90">
        <f>+'INPUT SHEET'!AI15</f>
        <v>45</v>
      </c>
      <c r="G17" s="91">
        <f>+'INPUT SHEET'!AK15</f>
        <v>0</v>
      </c>
      <c r="H17" s="90">
        <f t="shared" si="0"/>
        <v>1045</v>
      </c>
      <c r="I17" s="114" t="str">
        <f>+'INPUT SHEET'!BF15</f>
        <v>AY 2011-12</v>
      </c>
    </row>
    <row r="18" spans="1:9" x14ac:dyDescent="0.25">
      <c r="A18" s="88">
        <f>+'INPUT SHEET'!A16</f>
        <v>13</v>
      </c>
      <c r="B18" s="118" t="str">
        <f>+'INPUT SHEET'!B16</f>
        <v>194H</v>
      </c>
      <c r="C18" s="89" t="str">
        <f>+'INPUT SHEET'!C16</f>
        <v>Abcd</v>
      </c>
      <c r="D18" s="88" t="str">
        <f>+'INPUT SHEET'!D16</f>
        <v>AIOPC1234D</v>
      </c>
      <c r="E18" s="88">
        <f>+'INPUT SHEET'!AF16</f>
        <v>1000</v>
      </c>
      <c r="F18" s="90">
        <f>+'INPUT SHEET'!AI16</f>
        <v>45</v>
      </c>
      <c r="G18" s="91">
        <f>+'INPUT SHEET'!AK16</f>
        <v>0</v>
      </c>
      <c r="H18" s="90">
        <f t="shared" si="0"/>
        <v>1045</v>
      </c>
      <c r="I18" s="114" t="str">
        <f>+'INPUT SHEET'!BF16</f>
        <v>AY 2011-12</v>
      </c>
    </row>
    <row r="19" spans="1:9" x14ac:dyDescent="0.25">
      <c r="A19" s="88">
        <f>+'INPUT SHEET'!A17</f>
        <v>14</v>
      </c>
      <c r="B19" s="118" t="str">
        <f>+'INPUT SHEET'!B17</f>
        <v>194H</v>
      </c>
      <c r="C19" s="89" t="str">
        <f>+'INPUT SHEET'!C17</f>
        <v>Abcd</v>
      </c>
      <c r="D19" s="88" t="str">
        <f>+'INPUT SHEET'!D17</f>
        <v>AIOPC1234D</v>
      </c>
      <c r="E19" s="88">
        <f>+'INPUT SHEET'!AF17</f>
        <v>1000</v>
      </c>
      <c r="F19" s="90">
        <f>+'INPUT SHEET'!AI17</f>
        <v>45</v>
      </c>
      <c r="G19" s="91">
        <f>+'INPUT SHEET'!AK17</f>
        <v>0</v>
      </c>
      <c r="H19" s="90">
        <f t="shared" si="0"/>
        <v>1045</v>
      </c>
      <c r="I19" s="114" t="str">
        <f>+'INPUT SHEET'!BF17</f>
        <v>AY 2011-12</v>
      </c>
    </row>
    <row r="20" spans="1:9" x14ac:dyDescent="0.25">
      <c r="A20" s="88">
        <f>+'INPUT SHEET'!A18</f>
        <v>15</v>
      </c>
      <c r="B20" s="118" t="str">
        <f>+'INPUT SHEET'!B18</f>
        <v>194I Rent on Machine</v>
      </c>
      <c r="C20" s="89" t="str">
        <f>+'INPUT SHEET'!C18</f>
        <v>Abcd</v>
      </c>
      <c r="D20" s="88" t="str">
        <f>+'INPUT SHEET'!D18</f>
        <v>AIOPC1234D</v>
      </c>
      <c r="E20" s="88">
        <f>+'INPUT SHEET'!AF18</f>
        <v>200</v>
      </c>
      <c r="F20" s="90">
        <f>+'INPUT SHEET'!AI18</f>
        <v>9</v>
      </c>
      <c r="G20" s="91">
        <f>+'INPUT SHEET'!AK18</f>
        <v>0</v>
      </c>
      <c r="H20" s="90">
        <f t="shared" si="0"/>
        <v>209</v>
      </c>
      <c r="I20" s="114" t="str">
        <f>+'INPUT SHEET'!BF18</f>
        <v>AY 2011-12</v>
      </c>
    </row>
    <row r="21" spans="1:9" x14ac:dyDescent="0.25">
      <c r="A21" s="88">
        <f>+'INPUT SHEET'!A19</f>
        <v>16</v>
      </c>
      <c r="B21" s="118" t="str">
        <f>+'INPUT SHEET'!B19</f>
        <v>194H</v>
      </c>
      <c r="C21" s="89" t="str">
        <f>+'INPUT SHEET'!C19</f>
        <v>Abcd</v>
      </c>
      <c r="D21" s="88" t="str">
        <f>+'INPUT SHEET'!D19</f>
        <v>AIOPC1234D</v>
      </c>
      <c r="E21" s="88">
        <f>+'INPUT SHEET'!AF19</f>
        <v>1000</v>
      </c>
      <c r="F21" s="90">
        <f>+'INPUT SHEET'!AI19</f>
        <v>45</v>
      </c>
      <c r="G21" s="91">
        <f>+'INPUT SHEET'!AK19</f>
        <v>0</v>
      </c>
      <c r="H21" s="90">
        <f t="shared" si="0"/>
        <v>1045</v>
      </c>
      <c r="I21" s="114" t="str">
        <f>+'INPUT SHEET'!BF19</f>
        <v>AY 2011-12</v>
      </c>
    </row>
    <row r="22" spans="1:9" x14ac:dyDescent="0.25">
      <c r="A22" s="88">
        <f>+'INPUT SHEET'!A20</f>
        <v>17</v>
      </c>
      <c r="B22" s="118" t="str">
        <f>+'INPUT SHEET'!B20</f>
        <v>194H</v>
      </c>
      <c r="C22" s="89" t="str">
        <f>+'INPUT SHEET'!C20</f>
        <v>Abcd</v>
      </c>
      <c r="D22" s="88" t="str">
        <f>+'INPUT SHEET'!D20</f>
        <v>AIOPC1234D</v>
      </c>
      <c r="E22" s="88">
        <f>+'INPUT SHEET'!AF20</f>
        <v>1000</v>
      </c>
      <c r="F22" s="90">
        <f>+'INPUT SHEET'!AI20</f>
        <v>45</v>
      </c>
      <c r="G22" s="91">
        <f>+'INPUT SHEET'!AK20</f>
        <v>0</v>
      </c>
      <c r="H22" s="90">
        <f t="shared" si="0"/>
        <v>1045</v>
      </c>
      <c r="I22" s="114" t="str">
        <f>+'INPUT SHEET'!BF20</f>
        <v>AY 2011-12</v>
      </c>
    </row>
    <row r="23" spans="1:9" x14ac:dyDescent="0.25">
      <c r="A23" s="88">
        <f>+'INPUT SHEET'!A21</f>
        <v>18</v>
      </c>
      <c r="B23" s="118" t="str">
        <f>+'INPUT SHEET'!B21</f>
        <v>194H</v>
      </c>
      <c r="C23" s="89" t="str">
        <f>+'INPUT SHEET'!C21</f>
        <v>Abcd</v>
      </c>
      <c r="D23" s="88" t="str">
        <f>+'INPUT SHEET'!D21</f>
        <v>AIOPC1234D</v>
      </c>
      <c r="E23" s="88">
        <f>+'INPUT SHEET'!AF21</f>
        <v>1000</v>
      </c>
      <c r="F23" s="90">
        <f>+'INPUT SHEET'!AI21</f>
        <v>45</v>
      </c>
      <c r="G23" s="91">
        <f>+'INPUT SHEET'!AK21</f>
        <v>0</v>
      </c>
      <c r="H23" s="90">
        <f t="shared" si="0"/>
        <v>1045</v>
      </c>
      <c r="I23" s="114" t="str">
        <f>+'INPUT SHEET'!BF21</f>
        <v>AY 2011-12</v>
      </c>
    </row>
    <row r="24" spans="1:9" x14ac:dyDescent="0.25">
      <c r="A24" s="88">
        <f>+'INPUT SHEET'!A22</f>
        <v>19</v>
      </c>
      <c r="B24" s="118" t="str">
        <f>+'INPUT SHEET'!B22</f>
        <v>194H</v>
      </c>
      <c r="C24" s="89" t="str">
        <f>+'INPUT SHEET'!C22</f>
        <v>Abcd</v>
      </c>
      <c r="D24" s="88" t="str">
        <f>+'INPUT SHEET'!D22</f>
        <v>AIOPC1234D</v>
      </c>
      <c r="E24" s="88">
        <f>+'INPUT SHEET'!AF22</f>
        <v>1000</v>
      </c>
      <c r="F24" s="90">
        <f>+'INPUT SHEET'!AI22</f>
        <v>45</v>
      </c>
      <c r="G24" s="91">
        <f>+'INPUT SHEET'!AK22</f>
        <v>0</v>
      </c>
      <c r="H24" s="90">
        <f t="shared" si="0"/>
        <v>1045</v>
      </c>
      <c r="I24" s="114" t="str">
        <f>+'INPUT SHEET'!BF22</f>
        <v>AY 2011-12</v>
      </c>
    </row>
    <row r="25" spans="1:9" x14ac:dyDescent="0.25">
      <c r="A25" s="88">
        <f>+'INPUT SHEET'!A23</f>
        <v>20</v>
      </c>
      <c r="B25" s="118" t="str">
        <f>+'INPUT SHEET'!B23</f>
        <v>194H</v>
      </c>
      <c r="C25" s="89" t="str">
        <f>+'INPUT SHEET'!C23</f>
        <v>Abcd</v>
      </c>
      <c r="D25" s="88" t="str">
        <f>+'INPUT SHEET'!D23</f>
        <v>AIOPC1234D</v>
      </c>
      <c r="E25" s="88">
        <f>+'INPUT SHEET'!AF23</f>
        <v>1000</v>
      </c>
      <c r="F25" s="90">
        <f>+'INPUT SHEET'!AI23</f>
        <v>45</v>
      </c>
      <c r="G25" s="91">
        <f>+'INPUT SHEET'!AK23</f>
        <v>0</v>
      </c>
      <c r="H25" s="90">
        <f t="shared" si="0"/>
        <v>1045</v>
      </c>
      <c r="I25" s="114" t="str">
        <f>+'INPUT SHEET'!BF23</f>
        <v>AY 2011-12</v>
      </c>
    </row>
    <row r="26" spans="1:9" x14ac:dyDescent="0.25">
      <c r="A26" s="88">
        <f>+'INPUT SHEET'!A24</f>
        <v>21</v>
      </c>
      <c r="B26" s="118" t="str">
        <f>+'INPUT SHEET'!B24</f>
        <v>194H</v>
      </c>
      <c r="C26" s="89" t="str">
        <f>+'INPUT SHEET'!C24</f>
        <v>Abcd</v>
      </c>
      <c r="D26" s="88" t="str">
        <f>+'INPUT SHEET'!D24</f>
        <v>AIOPC1234D</v>
      </c>
      <c r="E26" s="88">
        <f>+'INPUT SHEET'!AF24</f>
        <v>1000</v>
      </c>
      <c r="F26" s="90">
        <f>+'INPUT SHEET'!AI24</f>
        <v>45</v>
      </c>
      <c r="G26" s="91">
        <f>+'INPUT SHEET'!AK24</f>
        <v>0</v>
      </c>
      <c r="H26" s="90">
        <f t="shared" si="0"/>
        <v>1045</v>
      </c>
      <c r="I26" s="114" t="str">
        <f>+'INPUT SHEET'!BF24</f>
        <v>AY 2011-12</v>
      </c>
    </row>
    <row r="27" spans="1:9" x14ac:dyDescent="0.25">
      <c r="A27" s="88">
        <f>+'INPUT SHEET'!A25</f>
        <v>22</v>
      </c>
      <c r="B27" s="118" t="str">
        <f>+'INPUT SHEET'!B25</f>
        <v>194H</v>
      </c>
      <c r="C27" s="89" t="str">
        <f>+'INPUT SHEET'!C25</f>
        <v>Abcd</v>
      </c>
      <c r="D27" s="88" t="str">
        <f>+'INPUT SHEET'!D25</f>
        <v>AIOPC1234D</v>
      </c>
      <c r="E27" s="88">
        <f>+'INPUT SHEET'!AF25</f>
        <v>0</v>
      </c>
      <c r="F27" s="90">
        <f>+'INPUT SHEET'!AI25</f>
        <v>0</v>
      </c>
      <c r="G27" s="91">
        <f>+'INPUT SHEET'!AK25</f>
        <v>0</v>
      </c>
      <c r="H27" s="90">
        <f t="shared" si="0"/>
        <v>0</v>
      </c>
      <c r="I27" s="114" t="str">
        <f>+'INPUT SHEET'!BF25</f>
        <v>AY 2011-12</v>
      </c>
    </row>
    <row r="28" spans="1:9" x14ac:dyDescent="0.25">
      <c r="A28" s="88">
        <f>+'INPUT SHEET'!A26</f>
        <v>23</v>
      </c>
      <c r="B28" s="118" t="str">
        <f>+'INPUT SHEET'!B26</f>
        <v>194H</v>
      </c>
      <c r="C28" s="89" t="str">
        <f>+'INPUT SHEET'!C26</f>
        <v>Abcd</v>
      </c>
      <c r="D28" s="88" t="str">
        <f>+'INPUT SHEET'!D26</f>
        <v>AIOPC1234D</v>
      </c>
      <c r="E28" s="88">
        <f>+'INPUT SHEET'!AF26</f>
        <v>1000</v>
      </c>
      <c r="F28" s="90">
        <f>+'INPUT SHEET'!AI26</f>
        <v>45</v>
      </c>
      <c r="G28" s="91">
        <f>+'INPUT SHEET'!AK26</f>
        <v>0</v>
      </c>
      <c r="H28" s="90">
        <f t="shared" si="0"/>
        <v>1045</v>
      </c>
      <c r="I28" s="114" t="str">
        <f>+'INPUT SHEET'!BF26</f>
        <v>AY 2011-12</v>
      </c>
    </row>
    <row r="29" spans="1:9" x14ac:dyDescent="0.25">
      <c r="A29" s="88">
        <f>+'INPUT SHEET'!A27</f>
        <v>24</v>
      </c>
      <c r="B29" s="118" t="str">
        <f>+'INPUT SHEET'!B27</f>
        <v>194H</v>
      </c>
      <c r="C29" s="89" t="str">
        <f>+'INPUT SHEET'!C27</f>
        <v>Abcd</v>
      </c>
      <c r="D29" s="88" t="str">
        <f>+'INPUT SHEET'!D27</f>
        <v>AIOPC1234D</v>
      </c>
      <c r="E29" s="88">
        <f>+'INPUT SHEET'!AF27</f>
        <v>1000</v>
      </c>
      <c r="F29" s="90">
        <f>+'INPUT SHEET'!AI27</f>
        <v>45</v>
      </c>
      <c r="G29" s="91">
        <f>+'INPUT SHEET'!AK27</f>
        <v>0</v>
      </c>
      <c r="H29" s="90">
        <f t="shared" si="0"/>
        <v>1045</v>
      </c>
      <c r="I29" s="114" t="str">
        <f>+'INPUT SHEET'!BF27</f>
        <v>AY 2011-12</v>
      </c>
    </row>
    <row r="30" spans="1:9" x14ac:dyDescent="0.25">
      <c r="A30" s="88">
        <f>+'INPUT SHEET'!A28</f>
        <v>25</v>
      </c>
      <c r="B30" s="118" t="str">
        <f>+'INPUT SHEET'!B28</f>
        <v>194H</v>
      </c>
      <c r="C30" s="89" t="str">
        <f>+'INPUT SHEET'!C28</f>
        <v>Abcd</v>
      </c>
      <c r="D30" s="88" t="str">
        <f>+'INPUT SHEET'!D28</f>
        <v>AIOPC1234D</v>
      </c>
      <c r="E30" s="88">
        <f>+'INPUT SHEET'!AF28</f>
        <v>1000</v>
      </c>
      <c r="F30" s="90">
        <f>+'INPUT SHEET'!AI28</f>
        <v>45</v>
      </c>
      <c r="G30" s="91">
        <f>+'INPUT SHEET'!AK28</f>
        <v>0</v>
      </c>
      <c r="H30" s="90">
        <f t="shared" si="0"/>
        <v>1045</v>
      </c>
      <c r="I30" s="114" t="str">
        <f>+'INPUT SHEET'!BF28</f>
        <v>AY 2011-12</v>
      </c>
    </row>
    <row r="31" spans="1:9" x14ac:dyDescent="0.25">
      <c r="A31" s="88">
        <f>+'INPUT SHEET'!A29</f>
        <v>26</v>
      </c>
      <c r="B31" s="118" t="str">
        <f>+'INPUT SHEET'!B29</f>
        <v>194H</v>
      </c>
      <c r="C31" s="89" t="str">
        <f>+'INPUT SHEET'!C29</f>
        <v>Abcd</v>
      </c>
      <c r="D31" s="88" t="str">
        <f>+'INPUT SHEET'!D29</f>
        <v>AIOPC1234D</v>
      </c>
      <c r="E31" s="88">
        <f>+'INPUT SHEET'!AF29</f>
        <v>1000</v>
      </c>
      <c r="F31" s="90">
        <f>+'INPUT SHEET'!AI29</f>
        <v>45</v>
      </c>
      <c r="G31" s="91">
        <f>+'INPUT SHEET'!AK29</f>
        <v>0</v>
      </c>
      <c r="H31" s="90">
        <f t="shared" si="0"/>
        <v>1045</v>
      </c>
      <c r="I31" s="114" t="str">
        <f>+'INPUT SHEET'!BF29</f>
        <v>AY 2011-12</v>
      </c>
    </row>
    <row r="32" spans="1:9" x14ac:dyDescent="0.25">
      <c r="A32" s="88">
        <f>+'INPUT SHEET'!A30</f>
        <v>27</v>
      </c>
      <c r="B32" s="118" t="str">
        <f>+'INPUT SHEET'!B30</f>
        <v>194H</v>
      </c>
      <c r="C32" s="89" t="str">
        <f>+'INPUT SHEET'!C30</f>
        <v>Abcd</v>
      </c>
      <c r="D32" s="88" t="str">
        <f>+'INPUT SHEET'!D30</f>
        <v>AIOPC1234D</v>
      </c>
      <c r="E32" s="88">
        <f>+'INPUT SHEET'!AF30</f>
        <v>1000</v>
      </c>
      <c r="F32" s="90">
        <f>+'INPUT SHEET'!AI30</f>
        <v>45</v>
      </c>
      <c r="G32" s="91">
        <f>+'INPUT SHEET'!AK30</f>
        <v>0</v>
      </c>
      <c r="H32" s="90">
        <f t="shared" si="0"/>
        <v>1045</v>
      </c>
      <c r="I32" s="114" t="str">
        <f>+'INPUT SHEET'!BF30</f>
        <v>AY 2011-12</v>
      </c>
    </row>
    <row r="33" spans="1:9" x14ac:dyDescent="0.25">
      <c r="A33" s="88">
        <f>+'INPUT SHEET'!A31</f>
        <v>28</v>
      </c>
      <c r="B33" s="118" t="str">
        <f>+'INPUT SHEET'!B31</f>
        <v>194H</v>
      </c>
      <c r="C33" s="89" t="str">
        <f>+'INPUT SHEET'!C31</f>
        <v>Abcd</v>
      </c>
      <c r="D33" s="88" t="str">
        <f>+'INPUT SHEET'!D31</f>
        <v>AIOPC1234D</v>
      </c>
      <c r="E33" s="88">
        <f>+'INPUT SHEET'!AF31</f>
        <v>1000</v>
      </c>
      <c r="F33" s="90">
        <f>+'INPUT SHEET'!AI31</f>
        <v>45</v>
      </c>
      <c r="G33" s="91">
        <f>+'INPUT SHEET'!AK31</f>
        <v>0</v>
      </c>
      <c r="H33" s="90">
        <f t="shared" si="0"/>
        <v>1045</v>
      </c>
      <c r="I33" s="114" t="str">
        <f>+'INPUT SHEET'!BF31</f>
        <v>AY 2011-12</v>
      </c>
    </row>
    <row r="34" spans="1:9" x14ac:dyDescent="0.25">
      <c r="A34" s="88">
        <f>+'INPUT SHEET'!A32</f>
        <v>29</v>
      </c>
      <c r="B34" s="118" t="str">
        <f>+'INPUT SHEET'!B32</f>
        <v>194H</v>
      </c>
      <c r="C34" s="89" t="str">
        <f>+'INPUT SHEET'!C32</f>
        <v>Abcd</v>
      </c>
      <c r="D34" s="88" t="str">
        <f>+'INPUT SHEET'!D32</f>
        <v>AIOPC1234D</v>
      </c>
      <c r="E34" s="88">
        <f>+'INPUT SHEET'!AF32</f>
        <v>1000</v>
      </c>
      <c r="F34" s="90">
        <f>+'INPUT SHEET'!AI32</f>
        <v>45</v>
      </c>
      <c r="G34" s="91">
        <f>+'INPUT SHEET'!AK32</f>
        <v>0</v>
      </c>
      <c r="H34" s="90">
        <f t="shared" si="0"/>
        <v>1045</v>
      </c>
      <c r="I34" s="114" t="str">
        <f>+'INPUT SHEET'!BF32</f>
        <v>AY 2011-12</v>
      </c>
    </row>
    <row r="35" spans="1:9" x14ac:dyDescent="0.25">
      <c r="A35" s="88">
        <f>+'INPUT SHEET'!A33</f>
        <v>30</v>
      </c>
      <c r="B35" s="118" t="str">
        <f>+'INPUT SHEET'!B33</f>
        <v>194H</v>
      </c>
      <c r="C35" s="89" t="str">
        <f>+'INPUT SHEET'!C33</f>
        <v>Abcd</v>
      </c>
      <c r="D35" s="88" t="str">
        <f>+'INPUT SHEET'!D33</f>
        <v>AIOPC1234D</v>
      </c>
      <c r="E35" s="88">
        <f>+'INPUT SHEET'!AF33</f>
        <v>1000</v>
      </c>
      <c r="F35" s="90">
        <f>+'INPUT SHEET'!AI33</f>
        <v>45</v>
      </c>
      <c r="G35" s="91">
        <f>+'INPUT SHEET'!AK33</f>
        <v>0</v>
      </c>
      <c r="H35" s="90">
        <f t="shared" si="0"/>
        <v>1045</v>
      </c>
      <c r="I35" s="114" t="str">
        <f>+'INPUT SHEET'!BF33</f>
        <v>AY 2011-12</v>
      </c>
    </row>
    <row r="36" spans="1:9" x14ac:dyDescent="0.25">
      <c r="A36" s="88">
        <f>+'INPUT SHEET'!A34</f>
        <v>31</v>
      </c>
      <c r="B36" s="118" t="str">
        <f>+'INPUT SHEET'!B34</f>
        <v>194H</v>
      </c>
      <c r="C36" s="89" t="str">
        <f>+'INPUT SHEET'!C34</f>
        <v>Abcd</v>
      </c>
      <c r="D36" s="88" t="str">
        <f>+'INPUT SHEET'!D34</f>
        <v>AIOPC1234D</v>
      </c>
      <c r="E36" s="88">
        <f>+'INPUT SHEET'!AF34</f>
        <v>1000</v>
      </c>
      <c r="F36" s="90">
        <f>+'INPUT SHEET'!AI34</f>
        <v>45</v>
      </c>
      <c r="G36" s="91">
        <f>+'INPUT SHEET'!AK34</f>
        <v>0</v>
      </c>
      <c r="H36" s="90">
        <f t="shared" si="0"/>
        <v>1045</v>
      </c>
      <c r="I36" s="114" t="str">
        <f>+'INPUT SHEET'!BF34</f>
        <v>AY 2011-12</v>
      </c>
    </row>
    <row r="37" spans="1:9" x14ac:dyDescent="0.25">
      <c r="A37" s="88">
        <f>+'INPUT SHEET'!A35</f>
        <v>32</v>
      </c>
      <c r="B37" s="118" t="str">
        <f>+'INPUT SHEET'!B35</f>
        <v>194H</v>
      </c>
      <c r="C37" s="89" t="str">
        <f>+'INPUT SHEET'!C35</f>
        <v>Abcd</v>
      </c>
      <c r="D37" s="88" t="str">
        <f>+'INPUT SHEET'!D35</f>
        <v>AIOPC1234D</v>
      </c>
      <c r="E37" s="88">
        <f>+'INPUT SHEET'!AF35</f>
        <v>1000</v>
      </c>
      <c r="F37" s="90">
        <f>+'INPUT SHEET'!AI35</f>
        <v>45</v>
      </c>
      <c r="G37" s="91">
        <f>+'INPUT SHEET'!AK35</f>
        <v>0</v>
      </c>
      <c r="H37" s="90">
        <f t="shared" si="0"/>
        <v>1045</v>
      </c>
      <c r="I37" s="114" t="str">
        <f>+'INPUT SHEET'!BF35</f>
        <v>AY 2011-12</v>
      </c>
    </row>
    <row r="38" spans="1:9" x14ac:dyDescent="0.25">
      <c r="A38" s="88">
        <f>+'INPUT SHEET'!A36</f>
        <v>33</v>
      </c>
      <c r="B38" s="118" t="str">
        <f>+'INPUT SHEET'!B36</f>
        <v>194H</v>
      </c>
      <c r="C38" s="89" t="str">
        <f>+'INPUT SHEET'!C36</f>
        <v>Abcd</v>
      </c>
      <c r="D38" s="88" t="str">
        <f>+'INPUT SHEET'!D36</f>
        <v>AIOPC1234D</v>
      </c>
      <c r="E38" s="88">
        <f>+'INPUT SHEET'!AF36</f>
        <v>1000</v>
      </c>
      <c r="F38" s="90">
        <f>+'INPUT SHEET'!AI36</f>
        <v>45</v>
      </c>
      <c r="G38" s="91">
        <f>+'INPUT SHEET'!AK36</f>
        <v>0</v>
      </c>
      <c r="H38" s="90">
        <f t="shared" si="0"/>
        <v>1045</v>
      </c>
      <c r="I38" s="114" t="str">
        <f>+'INPUT SHEET'!BF36</f>
        <v>AY 2011-12</v>
      </c>
    </row>
    <row r="39" spans="1:9" x14ac:dyDescent="0.25">
      <c r="A39" s="88">
        <f>+'INPUT SHEET'!A37</f>
        <v>34</v>
      </c>
      <c r="B39" s="118" t="str">
        <f>+'INPUT SHEET'!B37</f>
        <v>194H</v>
      </c>
      <c r="C39" s="89" t="str">
        <f>+'INPUT SHEET'!C37</f>
        <v>Abcd</v>
      </c>
      <c r="D39" s="88" t="str">
        <f>+'INPUT SHEET'!D37</f>
        <v>AIOPC1234D</v>
      </c>
      <c r="E39" s="88">
        <f>+'INPUT SHEET'!AF37</f>
        <v>1000</v>
      </c>
      <c r="F39" s="90">
        <f>+'INPUT SHEET'!AI37</f>
        <v>45</v>
      </c>
      <c r="G39" s="91">
        <f>+'INPUT SHEET'!AK37</f>
        <v>0</v>
      </c>
      <c r="H39" s="90">
        <f t="shared" si="0"/>
        <v>1045</v>
      </c>
      <c r="I39" s="114" t="str">
        <f>+'INPUT SHEET'!BF37</f>
        <v>AY 2011-12</v>
      </c>
    </row>
    <row r="40" spans="1:9" x14ac:dyDescent="0.25">
      <c r="A40" s="88">
        <f>+'INPUT SHEET'!A38</f>
        <v>35</v>
      </c>
      <c r="B40" s="118" t="str">
        <f>+'INPUT SHEET'!B38</f>
        <v>194H</v>
      </c>
      <c r="C40" s="89" t="str">
        <f>+'INPUT SHEET'!C38</f>
        <v>Abcd</v>
      </c>
      <c r="D40" s="88" t="str">
        <f>+'INPUT SHEET'!D38</f>
        <v>AIOPC1234D</v>
      </c>
      <c r="E40" s="88">
        <f>+'INPUT SHEET'!AF38</f>
        <v>1000</v>
      </c>
      <c r="F40" s="90">
        <f>+'INPUT SHEET'!AI38</f>
        <v>45</v>
      </c>
      <c r="G40" s="91">
        <f>+'INPUT SHEET'!AK38</f>
        <v>0</v>
      </c>
      <c r="H40" s="90">
        <f t="shared" si="0"/>
        <v>1045</v>
      </c>
      <c r="I40" s="114" t="str">
        <f>+'INPUT SHEET'!BF38</f>
        <v>AY 2011-12</v>
      </c>
    </row>
    <row r="41" spans="1:9" x14ac:dyDescent="0.25">
      <c r="A41" s="88">
        <f>+'INPUT SHEET'!A39</f>
        <v>36</v>
      </c>
      <c r="B41" s="118" t="str">
        <f>+'INPUT SHEET'!B39</f>
        <v>194H</v>
      </c>
      <c r="C41" s="89" t="str">
        <f>+'INPUT SHEET'!C39</f>
        <v>Abcd</v>
      </c>
      <c r="D41" s="88" t="str">
        <f>+'INPUT SHEET'!D39</f>
        <v>AIOPC1234D</v>
      </c>
      <c r="E41" s="88">
        <f>+'INPUT SHEET'!AF39</f>
        <v>1000</v>
      </c>
      <c r="F41" s="90">
        <f>+'INPUT SHEET'!AI39</f>
        <v>45</v>
      </c>
      <c r="G41" s="91">
        <f>+'INPUT SHEET'!AK39</f>
        <v>0</v>
      </c>
      <c r="H41" s="90">
        <f t="shared" si="0"/>
        <v>1045</v>
      </c>
      <c r="I41" s="114" t="str">
        <f>+'INPUT SHEET'!BF39</f>
        <v>AY 2011-12</v>
      </c>
    </row>
    <row r="42" spans="1:9" x14ac:dyDescent="0.25">
      <c r="A42" s="88">
        <f>+'INPUT SHEET'!A40</f>
        <v>37</v>
      </c>
      <c r="B42" s="118" t="str">
        <f>+'INPUT SHEET'!B40</f>
        <v>194H</v>
      </c>
      <c r="C42" s="89" t="str">
        <f>+'INPUT SHEET'!C40</f>
        <v>Abcd</v>
      </c>
      <c r="D42" s="88" t="str">
        <f>+'INPUT SHEET'!D40</f>
        <v>AIOPC1234D</v>
      </c>
      <c r="E42" s="88">
        <f>+'INPUT SHEET'!AF40</f>
        <v>1000</v>
      </c>
      <c r="F42" s="90">
        <f>+'INPUT SHEET'!AI40</f>
        <v>45</v>
      </c>
      <c r="G42" s="91">
        <f>+'INPUT SHEET'!AK40</f>
        <v>0</v>
      </c>
      <c r="H42" s="90">
        <f t="shared" si="0"/>
        <v>1045</v>
      </c>
      <c r="I42" s="114" t="str">
        <f>+'INPUT SHEET'!BF40</f>
        <v>AY 2011-12</v>
      </c>
    </row>
    <row r="43" spans="1:9" x14ac:dyDescent="0.25">
      <c r="A43" s="88">
        <f>+'INPUT SHEET'!A41</f>
        <v>38</v>
      </c>
      <c r="B43" s="118" t="str">
        <f>+'INPUT SHEET'!B41</f>
        <v>194H</v>
      </c>
      <c r="C43" s="89" t="str">
        <f>+'INPUT SHEET'!C41</f>
        <v>Abcd</v>
      </c>
      <c r="D43" s="88" t="str">
        <f>+'INPUT SHEET'!D41</f>
        <v>AIOPC1234D</v>
      </c>
      <c r="E43" s="88">
        <f>+'INPUT SHEET'!AF41</f>
        <v>1000</v>
      </c>
      <c r="F43" s="90">
        <f>+'INPUT SHEET'!AI41</f>
        <v>45</v>
      </c>
      <c r="G43" s="91">
        <f>+'INPUT SHEET'!AK41</f>
        <v>0</v>
      </c>
      <c r="H43" s="90">
        <f t="shared" si="0"/>
        <v>1045</v>
      </c>
      <c r="I43" s="114" t="str">
        <f>+'INPUT SHEET'!BF41</f>
        <v>AY 2011-12</v>
      </c>
    </row>
    <row r="44" spans="1:9" x14ac:dyDescent="0.25">
      <c r="A44" s="88">
        <f>+'INPUT SHEET'!A42</f>
        <v>39</v>
      </c>
      <c r="B44" s="118" t="str">
        <f>+'INPUT SHEET'!B42</f>
        <v>194H</v>
      </c>
      <c r="C44" s="89" t="str">
        <f>+'INPUT SHEET'!C42</f>
        <v>Abcd</v>
      </c>
      <c r="D44" s="88" t="str">
        <f>+'INPUT SHEET'!D42</f>
        <v>AIOPC1234D</v>
      </c>
      <c r="E44" s="88">
        <f>+'INPUT SHEET'!AF42</f>
        <v>1000</v>
      </c>
      <c r="F44" s="90">
        <f>+'INPUT SHEET'!AI42</f>
        <v>45</v>
      </c>
      <c r="G44" s="91">
        <f>+'INPUT SHEET'!AK42</f>
        <v>0</v>
      </c>
      <c r="H44" s="90">
        <f t="shared" si="0"/>
        <v>1045</v>
      </c>
      <c r="I44" s="114" t="str">
        <f>+'INPUT SHEET'!BF42</f>
        <v>AY 2011-12</v>
      </c>
    </row>
    <row r="45" spans="1:9" x14ac:dyDescent="0.25">
      <c r="A45" s="88">
        <f>+'INPUT SHEET'!A43</f>
        <v>40</v>
      </c>
      <c r="B45" s="118" t="str">
        <f>+'INPUT SHEET'!B43</f>
        <v>194H</v>
      </c>
      <c r="C45" s="89" t="str">
        <f>+'INPUT SHEET'!C43</f>
        <v>Abcd</v>
      </c>
      <c r="D45" s="88" t="str">
        <f>+'INPUT SHEET'!D43</f>
        <v>AIOPC1234D</v>
      </c>
      <c r="E45" s="88">
        <f>+'INPUT SHEET'!AF43</f>
        <v>1000</v>
      </c>
      <c r="F45" s="90">
        <f>+'INPUT SHEET'!AI43</f>
        <v>45</v>
      </c>
      <c r="G45" s="91">
        <f>+'INPUT SHEET'!AK43</f>
        <v>0</v>
      </c>
      <c r="H45" s="90">
        <f t="shared" si="0"/>
        <v>1045</v>
      </c>
      <c r="I45" s="114" t="str">
        <f>+'INPUT SHEET'!BF43</f>
        <v>AY 2011-12</v>
      </c>
    </row>
    <row r="46" spans="1:9" x14ac:dyDescent="0.25">
      <c r="A46" s="88">
        <f>+'INPUT SHEET'!A44</f>
        <v>41</v>
      </c>
      <c r="B46" s="118" t="str">
        <f>+'INPUT SHEET'!B44</f>
        <v>194H</v>
      </c>
      <c r="C46" s="89" t="str">
        <f>+'INPUT SHEET'!C44</f>
        <v>Abcd</v>
      </c>
      <c r="D46" s="88" t="str">
        <f>+'INPUT SHEET'!D44</f>
        <v>AIOPC1234D</v>
      </c>
      <c r="E46" s="88">
        <f>+'INPUT SHEET'!AF44</f>
        <v>1000</v>
      </c>
      <c r="F46" s="90">
        <f>+'INPUT SHEET'!AI44</f>
        <v>45</v>
      </c>
      <c r="G46" s="91">
        <f>+'INPUT SHEET'!AK44</f>
        <v>0</v>
      </c>
      <c r="H46" s="90">
        <f t="shared" si="0"/>
        <v>1045</v>
      </c>
      <c r="I46" s="114" t="str">
        <f>+'INPUT SHEET'!BF44</f>
        <v>AY 2011-12</v>
      </c>
    </row>
    <row r="47" spans="1:9" x14ac:dyDescent="0.25">
      <c r="A47" s="88">
        <f>+'INPUT SHEET'!A45</f>
        <v>42</v>
      </c>
      <c r="B47" s="118" t="str">
        <f>+'INPUT SHEET'!B45</f>
        <v>194H</v>
      </c>
      <c r="C47" s="89" t="str">
        <f>+'INPUT SHEET'!C45</f>
        <v>Abcd</v>
      </c>
      <c r="D47" s="88" t="str">
        <f>+'INPUT SHEET'!D45</f>
        <v>AIOPC1234D</v>
      </c>
      <c r="E47" s="88">
        <f>+'INPUT SHEET'!AF45</f>
        <v>1000</v>
      </c>
      <c r="F47" s="90">
        <f>+'INPUT SHEET'!AI45</f>
        <v>45</v>
      </c>
      <c r="G47" s="91">
        <f>+'INPUT SHEET'!AK45</f>
        <v>0</v>
      </c>
      <c r="H47" s="90">
        <f t="shared" si="0"/>
        <v>1045</v>
      </c>
      <c r="I47" s="114" t="str">
        <f>+'INPUT SHEET'!BF45</f>
        <v>AY 2011-12</v>
      </c>
    </row>
    <row r="48" spans="1:9" x14ac:dyDescent="0.25">
      <c r="A48" s="88">
        <f>+'INPUT SHEET'!A46</f>
        <v>43</v>
      </c>
      <c r="B48" s="118" t="str">
        <f>+'INPUT SHEET'!B46</f>
        <v>194H</v>
      </c>
      <c r="C48" s="89" t="str">
        <f>+'INPUT SHEET'!C46</f>
        <v>Abcd</v>
      </c>
      <c r="D48" s="88" t="str">
        <f>+'INPUT SHEET'!D46</f>
        <v>AIOPC1234D</v>
      </c>
      <c r="E48" s="88">
        <f>+'INPUT SHEET'!AF46</f>
        <v>1000</v>
      </c>
      <c r="F48" s="90">
        <f>+'INPUT SHEET'!AI46</f>
        <v>45</v>
      </c>
      <c r="G48" s="91">
        <f>+'INPUT SHEET'!AK46</f>
        <v>0</v>
      </c>
      <c r="H48" s="90">
        <f t="shared" si="0"/>
        <v>1045</v>
      </c>
      <c r="I48" s="114" t="str">
        <f>+'INPUT SHEET'!BF46</f>
        <v>AY 2011-12</v>
      </c>
    </row>
    <row r="49" spans="1:9" x14ac:dyDescent="0.25">
      <c r="A49" s="88">
        <f>+'INPUT SHEET'!A47</f>
        <v>44</v>
      </c>
      <c r="B49" s="118" t="str">
        <f>+'INPUT SHEET'!B47</f>
        <v>194H</v>
      </c>
      <c r="C49" s="89" t="str">
        <f>+'INPUT SHEET'!C47</f>
        <v>Abcd</v>
      </c>
      <c r="D49" s="88" t="str">
        <f>+'INPUT SHEET'!D47</f>
        <v>AIOPC1234D</v>
      </c>
      <c r="E49" s="88">
        <f>+'INPUT SHEET'!AF47</f>
        <v>1000</v>
      </c>
      <c r="F49" s="90">
        <f>+'INPUT SHEET'!AI47</f>
        <v>45</v>
      </c>
      <c r="G49" s="91">
        <f>+'INPUT SHEET'!AK47</f>
        <v>0</v>
      </c>
      <c r="H49" s="90">
        <f t="shared" si="0"/>
        <v>1045</v>
      </c>
      <c r="I49" s="114" t="str">
        <f>+'INPUT SHEET'!BF47</f>
        <v>AY 2011-12</v>
      </c>
    </row>
    <row r="50" spans="1:9" x14ac:dyDescent="0.25">
      <c r="A50" s="88">
        <f>+'INPUT SHEET'!A48</f>
        <v>45</v>
      </c>
      <c r="B50" s="118" t="str">
        <f>+'INPUT SHEET'!B48</f>
        <v>194H</v>
      </c>
      <c r="C50" s="89" t="str">
        <f>+'INPUT SHEET'!C48</f>
        <v>Abcd</v>
      </c>
      <c r="D50" s="88" t="str">
        <f>+'INPUT SHEET'!D48</f>
        <v>AIOPC1234D</v>
      </c>
      <c r="E50" s="88">
        <f>+'INPUT SHEET'!AF48</f>
        <v>1000</v>
      </c>
      <c r="F50" s="90">
        <f>+'INPUT SHEET'!AI48</f>
        <v>45</v>
      </c>
      <c r="G50" s="91">
        <f>+'INPUT SHEET'!AK48</f>
        <v>0</v>
      </c>
      <c r="H50" s="90">
        <f t="shared" si="0"/>
        <v>1045</v>
      </c>
      <c r="I50" s="114" t="str">
        <f>+'INPUT SHEET'!BF48</f>
        <v>AY 2011-12</v>
      </c>
    </row>
    <row r="51" spans="1:9" x14ac:dyDescent="0.25">
      <c r="A51" s="88">
        <f>+'INPUT SHEET'!A49</f>
        <v>46</v>
      </c>
      <c r="B51" s="118" t="str">
        <f>+'INPUT SHEET'!B49</f>
        <v>194H</v>
      </c>
      <c r="C51" s="89" t="str">
        <f>+'INPUT SHEET'!C49</f>
        <v>Abcd</v>
      </c>
      <c r="D51" s="88" t="str">
        <f>+'INPUT SHEET'!D49</f>
        <v>AIOPC1234D</v>
      </c>
      <c r="E51" s="88">
        <f>+'INPUT SHEET'!AF49</f>
        <v>1000</v>
      </c>
      <c r="F51" s="90">
        <f>+'INPUT SHEET'!AI49</f>
        <v>45</v>
      </c>
      <c r="G51" s="91">
        <f>+'INPUT SHEET'!AK49</f>
        <v>0</v>
      </c>
      <c r="H51" s="90">
        <f t="shared" si="0"/>
        <v>1045</v>
      </c>
      <c r="I51" s="114" t="str">
        <f>+'INPUT SHEET'!BF49</f>
        <v>AY 2011-12</v>
      </c>
    </row>
    <row r="52" spans="1:9" x14ac:dyDescent="0.25">
      <c r="A52" s="88">
        <f>+'INPUT SHEET'!A50</f>
        <v>47</v>
      </c>
      <c r="B52" s="118" t="str">
        <f>+'INPUT SHEET'!B50</f>
        <v>194H</v>
      </c>
      <c r="C52" s="89" t="str">
        <f>+'INPUT SHEET'!C50</f>
        <v>Abcd</v>
      </c>
      <c r="D52" s="88" t="str">
        <f>+'INPUT SHEET'!D50</f>
        <v>AIOPC1234D</v>
      </c>
      <c r="E52" s="88">
        <f>+'INPUT SHEET'!AF50</f>
        <v>1000</v>
      </c>
      <c r="F52" s="90">
        <f>+'INPUT SHEET'!AI50</f>
        <v>45</v>
      </c>
      <c r="G52" s="91">
        <f>+'INPUT SHEET'!AK50</f>
        <v>0</v>
      </c>
      <c r="H52" s="90">
        <f t="shared" si="0"/>
        <v>1045</v>
      </c>
      <c r="I52" s="114" t="str">
        <f>+'INPUT SHEET'!BF50</f>
        <v>AY 2011-12</v>
      </c>
    </row>
    <row r="53" spans="1:9" x14ac:dyDescent="0.25">
      <c r="A53" s="88">
        <f>+'INPUT SHEET'!A51</f>
        <v>48</v>
      </c>
      <c r="B53" s="118" t="str">
        <f>+'INPUT SHEET'!B51</f>
        <v>194H</v>
      </c>
      <c r="C53" s="89" t="str">
        <f>+'INPUT SHEET'!C51</f>
        <v>Abcd</v>
      </c>
      <c r="D53" s="88" t="str">
        <f>+'INPUT SHEET'!D51</f>
        <v>AIOPC1234D</v>
      </c>
      <c r="E53" s="88">
        <f>+'INPUT SHEET'!AF51</f>
        <v>1000</v>
      </c>
      <c r="F53" s="90">
        <f>+'INPUT SHEET'!AI51</f>
        <v>45</v>
      </c>
      <c r="G53" s="91">
        <f>+'INPUT SHEET'!AK51</f>
        <v>0</v>
      </c>
      <c r="H53" s="90">
        <f t="shared" si="0"/>
        <v>1045</v>
      </c>
      <c r="I53" s="114" t="str">
        <f>+'INPUT SHEET'!BF51</f>
        <v>AY 2011-12</v>
      </c>
    </row>
    <row r="54" spans="1:9" x14ac:dyDescent="0.25">
      <c r="A54" s="88">
        <f>+'INPUT SHEET'!A52</f>
        <v>49</v>
      </c>
      <c r="B54" s="118" t="str">
        <f>+'INPUT SHEET'!B52</f>
        <v>194H</v>
      </c>
      <c r="C54" s="89" t="str">
        <f>+'INPUT SHEET'!C52</f>
        <v>Abcd</v>
      </c>
      <c r="D54" s="88" t="str">
        <f>+'INPUT SHEET'!D52</f>
        <v>AIOPC1234D</v>
      </c>
      <c r="E54" s="88">
        <f>+'INPUT SHEET'!AF52</f>
        <v>1000</v>
      </c>
      <c r="F54" s="90">
        <f>+'INPUT SHEET'!AI52</f>
        <v>45</v>
      </c>
      <c r="G54" s="91">
        <f>+'INPUT SHEET'!AK52</f>
        <v>0</v>
      </c>
      <c r="H54" s="90">
        <f t="shared" si="0"/>
        <v>1045</v>
      </c>
      <c r="I54" s="114" t="str">
        <f>+'INPUT SHEET'!BF52</f>
        <v>AY 2011-12</v>
      </c>
    </row>
    <row r="55" spans="1:9" x14ac:dyDescent="0.25">
      <c r="A55" s="88">
        <f>+'INPUT SHEET'!A53</f>
        <v>50</v>
      </c>
      <c r="B55" s="118" t="str">
        <f>+'INPUT SHEET'!B53</f>
        <v>194H</v>
      </c>
      <c r="C55" s="89" t="str">
        <f>+'INPUT SHEET'!C53</f>
        <v>Abcd</v>
      </c>
      <c r="D55" s="88" t="str">
        <f>+'INPUT SHEET'!D53</f>
        <v>AIOPC1234D</v>
      </c>
      <c r="E55" s="88">
        <f>+'INPUT SHEET'!AF53</f>
        <v>1000</v>
      </c>
      <c r="F55" s="90">
        <f>+'INPUT SHEET'!AI53</f>
        <v>45</v>
      </c>
      <c r="G55" s="91">
        <f>+'INPUT SHEET'!AK53</f>
        <v>0</v>
      </c>
      <c r="H55" s="90">
        <f t="shared" si="0"/>
        <v>1045</v>
      </c>
      <c r="I55" s="114" t="str">
        <f>+'INPUT SHEET'!BF53</f>
        <v>AY 2011-12</v>
      </c>
    </row>
    <row r="56" spans="1:9" x14ac:dyDescent="0.25">
      <c r="A56" s="88">
        <f>+'INPUT SHEET'!A54</f>
        <v>51</v>
      </c>
      <c r="B56" s="118" t="str">
        <f>+'INPUT SHEET'!B54</f>
        <v>194H</v>
      </c>
      <c r="C56" s="89" t="str">
        <f>+'INPUT SHEET'!C54</f>
        <v>Abcd</v>
      </c>
      <c r="D56" s="88" t="str">
        <f>+'INPUT SHEET'!D54</f>
        <v>AIOPC1234D</v>
      </c>
      <c r="E56" s="88">
        <f>+'INPUT SHEET'!AF54</f>
        <v>1000</v>
      </c>
      <c r="F56" s="90">
        <f>+'INPUT SHEET'!AI54</f>
        <v>45</v>
      </c>
      <c r="G56" s="91">
        <f>+'INPUT SHEET'!AK54</f>
        <v>0</v>
      </c>
      <c r="H56" s="90">
        <f t="shared" si="0"/>
        <v>1045</v>
      </c>
      <c r="I56" s="114" t="str">
        <f>+'INPUT SHEET'!BF54</f>
        <v>AY 2011-12</v>
      </c>
    </row>
    <row r="57" spans="1:9" x14ac:dyDescent="0.25">
      <c r="A57" s="88">
        <f>+'INPUT SHEET'!A55</f>
        <v>52</v>
      </c>
      <c r="B57" s="118" t="str">
        <f>+'INPUT SHEET'!B55</f>
        <v>194H</v>
      </c>
      <c r="C57" s="89" t="str">
        <f>+'INPUT SHEET'!C55</f>
        <v>Abcd</v>
      </c>
      <c r="D57" s="88" t="str">
        <f>+'INPUT SHEET'!D55</f>
        <v>AIOPC1234D</v>
      </c>
      <c r="E57" s="88">
        <f>+'INPUT SHEET'!AF55</f>
        <v>1000</v>
      </c>
      <c r="F57" s="90">
        <f>+'INPUT SHEET'!AI55</f>
        <v>45</v>
      </c>
      <c r="G57" s="91">
        <f>+'INPUT SHEET'!AK55</f>
        <v>0</v>
      </c>
      <c r="H57" s="90">
        <f t="shared" si="0"/>
        <v>1045</v>
      </c>
      <c r="I57" s="114" t="str">
        <f>+'INPUT SHEET'!BF55</f>
        <v>AY 2011-12</v>
      </c>
    </row>
    <row r="58" spans="1:9" x14ac:dyDescent="0.25">
      <c r="A58" s="88">
        <f>+'INPUT SHEET'!A56</f>
        <v>53</v>
      </c>
      <c r="B58" s="118" t="str">
        <f>+'INPUT SHEET'!B56</f>
        <v>194H</v>
      </c>
      <c r="C58" s="89" t="str">
        <f>+'INPUT SHEET'!C56</f>
        <v>Abcd</v>
      </c>
      <c r="D58" s="88" t="str">
        <f>+'INPUT SHEET'!D56</f>
        <v>AIOPC1234D</v>
      </c>
      <c r="E58" s="88">
        <f>+'INPUT SHEET'!AF56</f>
        <v>1000</v>
      </c>
      <c r="F58" s="90">
        <f>+'INPUT SHEET'!AI56</f>
        <v>45</v>
      </c>
      <c r="G58" s="91">
        <f>+'INPUT SHEET'!AK56</f>
        <v>0</v>
      </c>
      <c r="H58" s="90">
        <f t="shared" si="0"/>
        <v>1045</v>
      </c>
      <c r="I58" s="114" t="str">
        <f>+'INPUT SHEET'!BF56</f>
        <v>AY 2011-12</v>
      </c>
    </row>
    <row r="59" spans="1:9" x14ac:dyDescent="0.25">
      <c r="A59" s="88">
        <f>+'INPUT SHEET'!A57</f>
        <v>54</v>
      </c>
      <c r="B59" s="118" t="str">
        <f>+'INPUT SHEET'!B57</f>
        <v>194H</v>
      </c>
      <c r="C59" s="89" t="str">
        <f>+'INPUT SHEET'!C57</f>
        <v>Abcd</v>
      </c>
      <c r="D59" s="88" t="str">
        <f>+'INPUT SHEET'!D57</f>
        <v>AIOPC1234D</v>
      </c>
      <c r="E59" s="88">
        <f>+'INPUT SHEET'!AF57</f>
        <v>1000</v>
      </c>
      <c r="F59" s="90">
        <f>+'INPUT SHEET'!AI57</f>
        <v>45</v>
      </c>
      <c r="G59" s="91">
        <f>+'INPUT SHEET'!AK57</f>
        <v>0</v>
      </c>
      <c r="H59" s="90">
        <f t="shared" si="0"/>
        <v>1045</v>
      </c>
      <c r="I59" s="114" t="str">
        <f>+'INPUT SHEET'!BF57</f>
        <v>AY 2011-12</v>
      </c>
    </row>
    <row r="60" spans="1:9" x14ac:dyDescent="0.25">
      <c r="A60" s="88">
        <f>+'INPUT SHEET'!A58</f>
        <v>55</v>
      </c>
      <c r="B60" s="118" t="str">
        <f>+'INPUT SHEET'!B58</f>
        <v>194H</v>
      </c>
      <c r="C60" s="89" t="str">
        <f>+'INPUT SHEET'!C58</f>
        <v>Abcd</v>
      </c>
      <c r="D60" s="88" t="str">
        <f>+'INPUT SHEET'!D58</f>
        <v>AIOPC1234D</v>
      </c>
      <c r="E60" s="88">
        <f>+'INPUT SHEET'!AF58</f>
        <v>1000</v>
      </c>
      <c r="F60" s="90">
        <f>+'INPUT SHEET'!AI58</f>
        <v>45</v>
      </c>
      <c r="G60" s="91">
        <f>+'INPUT SHEET'!AK58</f>
        <v>0</v>
      </c>
      <c r="H60" s="90">
        <f t="shared" si="0"/>
        <v>1045</v>
      </c>
      <c r="I60" s="114" t="str">
        <f>+'INPUT SHEET'!BF58</f>
        <v>AY 2011-12</v>
      </c>
    </row>
    <row r="61" spans="1:9" x14ac:dyDescent="0.25">
      <c r="A61" s="88">
        <f>+'INPUT SHEET'!A59</f>
        <v>56</v>
      </c>
      <c r="B61" s="118" t="str">
        <f>+'INPUT SHEET'!B59</f>
        <v>194H</v>
      </c>
      <c r="C61" s="89" t="str">
        <f>+'INPUT SHEET'!C59</f>
        <v>Abcd</v>
      </c>
      <c r="D61" s="88" t="str">
        <f>+'INPUT SHEET'!D59</f>
        <v>AIOPC1234D</v>
      </c>
      <c r="E61" s="88">
        <f>+'INPUT SHEET'!AF59</f>
        <v>1000</v>
      </c>
      <c r="F61" s="90">
        <f>+'INPUT SHEET'!AI59</f>
        <v>45</v>
      </c>
      <c r="G61" s="91">
        <f>+'INPUT SHEET'!AK59</f>
        <v>0</v>
      </c>
      <c r="H61" s="90">
        <f t="shared" si="0"/>
        <v>1045</v>
      </c>
      <c r="I61" s="114" t="str">
        <f>+'INPUT SHEET'!BF59</f>
        <v>AY 2011-12</v>
      </c>
    </row>
    <row r="62" spans="1:9" x14ac:dyDescent="0.25">
      <c r="A62" s="88">
        <f>+'INPUT SHEET'!A60</f>
        <v>57</v>
      </c>
      <c r="B62" s="118" t="str">
        <f>+'INPUT SHEET'!B60</f>
        <v>194H</v>
      </c>
      <c r="C62" s="89" t="str">
        <f>+'INPUT SHEET'!C60</f>
        <v>Abcd</v>
      </c>
      <c r="D62" s="88" t="str">
        <f>+'INPUT SHEET'!D60</f>
        <v>AIOPC1234D</v>
      </c>
      <c r="E62" s="88">
        <f>+'INPUT SHEET'!AF60</f>
        <v>1000</v>
      </c>
      <c r="F62" s="90">
        <f>+'INPUT SHEET'!AI60</f>
        <v>45</v>
      </c>
      <c r="G62" s="91">
        <f>+'INPUT SHEET'!AK60</f>
        <v>0</v>
      </c>
      <c r="H62" s="90">
        <f t="shared" si="0"/>
        <v>1045</v>
      </c>
      <c r="I62" s="114" t="str">
        <f>+'INPUT SHEET'!BF60</f>
        <v>AY 2011-12</v>
      </c>
    </row>
    <row r="63" spans="1:9" x14ac:dyDescent="0.25">
      <c r="A63" s="88">
        <f>+'INPUT SHEET'!A61</f>
        <v>58</v>
      </c>
      <c r="B63" s="118" t="str">
        <f>+'INPUT SHEET'!B61</f>
        <v>194H</v>
      </c>
      <c r="C63" s="89" t="str">
        <f>+'INPUT SHEET'!C61</f>
        <v>Abcd</v>
      </c>
      <c r="D63" s="88" t="str">
        <f>+'INPUT SHEET'!D61</f>
        <v>AIOPC1234D</v>
      </c>
      <c r="E63" s="88">
        <f>+'INPUT SHEET'!AF61</f>
        <v>1000</v>
      </c>
      <c r="F63" s="90">
        <f>+'INPUT SHEET'!AI61</f>
        <v>45</v>
      </c>
      <c r="G63" s="91">
        <f>+'INPUT SHEET'!AK61</f>
        <v>0</v>
      </c>
      <c r="H63" s="90">
        <f t="shared" si="0"/>
        <v>1045</v>
      </c>
      <c r="I63" s="114" t="str">
        <f>+'INPUT SHEET'!BF61</f>
        <v>AY 2011-12</v>
      </c>
    </row>
    <row r="64" spans="1:9" x14ac:dyDescent="0.25">
      <c r="A64" s="88">
        <f>+'INPUT SHEET'!A62</f>
        <v>59</v>
      </c>
      <c r="B64" s="118" t="str">
        <f>+'INPUT SHEET'!B62</f>
        <v>194H</v>
      </c>
      <c r="C64" s="89" t="str">
        <f>+'INPUT SHEET'!C62</f>
        <v>Abcd</v>
      </c>
      <c r="D64" s="88" t="str">
        <f>+'INPUT SHEET'!D62</f>
        <v>AIOPC1234D</v>
      </c>
      <c r="E64" s="88">
        <f>+'INPUT SHEET'!AF62</f>
        <v>1000</v>
      </c>
      <c r="F64" s="90">
        <f>+'INPUT SHEET'!AI62</f>
        <v>45</v>
      </c>
      <c r="G64" s="91">
        <f>+'INPUT SHEET'!AK62</f>
        <v>0</v>
      </c>
      <c r="H64" s="90">
        <f t="shared" si="0"/>
        <v>1045</v>
      </c>
      <c r="I64" s="114" t="str">
        <f>+'INPUT SHEET'!BF62</f>
        <v>AY 2011-12</v>
      </c>
    </row>
    <row r="65" spans="1:9" x14ac:dyDescent="0.25">
      <c r="A65" s="88">
        <f>+'INPUT SHEET'!A63</f>
        <v>60</v>
      </c>
      <c r="B65" s="118" t="str">
        <f>+'INPUT SHEET'!B63</f>
        <v>194H</v>
      </c>
      <c r="C65" s="89" t="str">
        <f>+'INPUT SHEET'!C63</f>
        <v>Abcd</v>
      </c>
      <c r="D65" s="88" t="str">
        <f>+'INPUT SHEET'!D63</f>
        <v>AIOPC1234D</v>
      </c>
      <c r="E65" s="88">
        <f>+'INPUT SHEET'!AF63</f>
        <v>1000</v>
      </c>
      <c r="F65" s="90">
        <f>+'INPUT SHEET'!AI63</f>
        <v>45</v>
      </c>
      <c r="G65" s="91">
        <f>+'INPUT SHEET'!AK63</f>
        <v>0</v>
      </c>
      <c r="H65" s="90">
        <f t="shared" si="0"/>
        <v>1045</v>
      </c>
      <c r="I65" s="114" t="str">
        <f>+'INPUT SHEET'!BF63</f>
        <v>AY 2011-12</v>
      </c>
    </row>
    <row r="66" spans="1:9" x14ac:dyDescent="0.25">
      <c r="A66" s="88">
        <f>+'INPUT SHEET'!A64</f>
        <v>61</v>
      </c>
      <c r="B66" s="118" t="str">
        <f>+'INPUT SHEET'!B64</f>
        <v>194H</v>
      </c>
      <c r="C66" s="89" t="str">
        <f>+'INPUT SHEET'!C64</f>
        <v>Abcd</v>
      </c>
      <c r="D66" s="88" t="str">
        <f>+'INPUT SHEET'!D64</f>
        <v>AIOPC1234D</v>
      </c>
      <c r="E66" s="88">
        <f>+'INPUT SHEET'!AF64</f>
        <v>1000</v>
      </c>
      <c r="F66" s="90">
        <f>+'INPUT SHEET'!AI64</f>
        <v>45</v>
      </c>
      <c r="G66" s="91">
        <f>+'INPUT SHEET'!AK64</f>
        <v>0</v>
      </c>
      <c r="H66" s="90">
        <f t="shared" si="0"/>
        <v>1045</v>
      </c>
      <c r="I66" s="114" t="str">
        <f>+'INPUT SHEET'!BF64</f>
        <v>AY 2011-12</v>
      </c>
    </row>
    <row r="67" spans="1:9" x14ac:dyDescent="0.25">
      <c r="A67" s="88">
        <f>+'INPUT SHEET'!A65</f>
        <v>62</v>
      </c>
      <c r="B67" s="118" t="str">
        <f>+'INPUT SHEET'!B65</f>
        <v>194H</v>
      </c>
      <c r="C67" s="89" t="str">
        <f>+'INPUT SHEET'!C65</f>
        <v>Abcd</v>
      </c>
      <c r="D67" s="88" t="str">
        <f>+'INPUT SHEET'!D65</f>
        <v>AIOPC1234D</v>
      </c>
      <c r="E67" s="88">
        <f>+'INPUT SHEET'!AF65</f>
        <v>1000</v>
      </c>
      <c r="F67" s="90">
        <f>+'INPUT SHEET'!AI65</f>
        <v>45</v>
      </c>
      <c r="G67" s="91">
        <f>+'INPUT SHEET'!AK65</f>
        <v>0</v>
      </c>
      <c r="H67" s="90">
        <f t="shared" si="0"/>
        <v>1045</v>
      </c>
      <c r="I67" s="114" t="str">
        <f>+'INPUT SHEET'!BF65</f>
        <v>AY 2011-12</v>
      </c>
    </row>
    <row r="68" spans="1:9" x14ac:dyDescent="0.25">
      <c r="A68" s="88">
        <f>+'INPUT SHEET'!A66</f>
        <v>63</v>
      </c>
      <c r="B68" s="118" t="str">
        <f>+'INPUT SHEET'!B66</f>
        <v>194H</v>
      </c>
      <c r="C68" s="89" t="str">
        <f>+'INPUT SHEET'!C66</f>
        <v>Abcd</v>
      </c>
      <c r="D68" s="88" t="str">
        <f>+'INPUT SHEET'!D66</f>
        <v>AIOPC1234D</v>
      </c>
      <c r="E68" s="88">
        <f>+'INPUT SHEET'!AF66</f>
        <v>1000</v>
      </c>
      <c r="F68" s="90">
        <f>+'INPUT SHEET'!AI66</f>
        <v>45</v>
      </c>
      <c r="G68" s="91">
        <f>+'INPUT SHEET'!AK66</f>
        <v>0</v>
      </c>
      <c r="H68" s="90">
        <f t="shared" si="0"/>
        <v>1045</v>
      </c>
      <c r="I68" s="114" t="str">
        <f>+'INPUT SHEET'!BF66</f>
        <v>AY 2011-12</v>
      </c>
    </row>
    <row r="69" spans="1:9" x14ac:dyDescent="0.25">
      <c r="A69" s="88">
        <f>+'INPUT SHEET'!A67</f>
        <v>64</v>
      </c>
      <c r="B69" s="118" t="str">
        <f>+'INPUT SHEET'!B67</f>
        <v>194H</v>
      </c>
      <c r="C69" s="89" t="str">
        <f>+'INPUT SHEET'!C67</f>
        <v>Abcd</v>
      </c>
      <c r="D69" s="88" t="str">
        <f>+'INPUT SHEET'!D67</f>
        <v>AIOPC1234D</v>
      </c>
      <c r="E69" s="88">
        <f>+'INPUT SHEET'!AF67</f>
        <v>1000</v>
      </c>
      <c r="F69" s="90">
        <f>+'INPUT SHEET'!AI67</f>
        <v>45</v>
      </c>
      <c r="G69" s="91">
        <f>+'INPUT SHEET'!AK67</f>
        <v>0</v>
      </c>
      <c r="H69" s="90">
        <f t="shared" ref="H69:H103" si="1">+G69+F69+E69</f>
        <v>1045</v>
      </c>
      <c r="I69" s="114" t="str">
        <f>+'INPUT SHEET'!BF67</f>
        <v>AY 2011-12</v>
      </c>
    </row>
    <row r="70" spans="1:9" x14ac:dyDescent="0.25">
      <c r="A70" s="88">
        <f>+'INPUT SHEET'!A68</f>
        <v>65</v>
      </c>
      <c r="B70" s="118" t="str">
        <f>+'INPUT SHEET'!B68</f>
        <v>194H</v>
      </c>
      <c r="C70" s="89" t="str">
        <f>+'INPUT SHEET'!C68</f>
        <v>Abcd</v>
      </c>
      <c r="D70" s="88" t="str">
        <f>+'INPUT SHEET'!D68</f>
        <v>AIOPC1234D</v>
      </c>
      <c r="E70" s="88">
        <f>+'INPUT SHEET'!AF68</f>
        <v>1000</v>
      </c>
      <c r="F70" s="90">
        <f>+'INPUT SHEET'!AI68</f>
        <v>45</v>
      </c>
      <c r="G70" s="91">
        <f>+'INPUT SHEET'!AK68</f>
        <v>0</v>
      </c>
      <c r="H70" s="90">
        <f>+G70+F70+E70</f>
        <v>1045</v>
      </c>
      <c r="I70" s="114" t="str">
        <f>+'INPUT SHEET'!BF68</f>
        <v>AY 2011-12</v>
      </c>
    </row>
    <row r="71" spans="1:9" x14ac:dyDescent="0.25">
      <c r="A71" s="88">
        <f>+'INPUT SHEET'!A70</f>
        <v>67</v>
      </c>
      <c r="B71" s="118" t="str">
        <f>+'INPUT SHEET'!B70</f>
        <v>194H</v>
      </c>
      <c r="C71" s="89" t="str">
        <f>+'INPUT SHEET'!C70</f>
        <v>Abcd</v>
      </c>
      <c r="D71" s="88" t="str">
        <f>+'INPUT SHEET'!D70</f>
        <v>AIOPC1234D</v>
      </c>
      <c r="E71" s="88">
        <f>+'INPUT SHEET'!AF70</f>
        <v>1000</v>
      </c>
      <c r="F71" s="90">
        <f>+'INPUT SHEET'!AI70</f>
        <v>45</v>
      </c>
      <c r="G71" s="91">
        <f>+'INPUT SHEET'!AK70</f>
        <v>0</v>
      </c>
      <c r="H71" s="90">
        <f t="shared" si="1"/>
        <v>1045</v>
      </c>
      <c r="I71" s="114" t="str">
        <f>+'INPUT SHEET'!BF69</f>
        <v>AY 2011-12</v>
      </c>
    </row>
    <row r="72" spans="1:9" x14ac:dyDescent="0.25">
      <c r="A72" s="88">
        <f>+'INPUT SHEET'!A71</f>
        <v>68</v>
      </c>
      <c r="B72" s="118" t="str">
        <f>+'INPUT SHEET'!B71</f>
        <v>194H</v>
      </c>
      <c r="C72" s="89" t="str">
        <f>+'INPUT SHEET'!C71</f>
        <v>Abcd</v>
      </c>
      <c r="D72" s="88" t="str">
        <f>+'INPUT SHEET'!D71</f>
        <v>AIOPC1234D</v>
      </c>
      <c r="E72" s="88">
        <f>+'INPUT SHEET'!AF71</f>
        <v>1000</v>
      </c>
      <c r="F72" s="90">
        <f>+'INPUT SHEET'!AI71</f>
        <v>45</v>
      </c>
      <c r="G72" s="91">
        <f>+'INPUT SHEET'!AK71</f>
        <v>0</v>
      </c>
      <c r="H72" s="90">
        <f t="shared" si="1"/>
        <v>1045</v>
      </c>
      <c r="I72" s="114" t="str">
        <f>+'INPUT SHEET'!BF70</f>
        <v>AY 2011-12</v>
      </c>
    </row>
    <row r="73" spans="1:9" x14ac:dyDescent="0.25">
      <c r="A73" s="88">
        <f>+'INPUT SHEET'!A72</f>
        <v>69</v>
      </c>
      <c r="B73" s="118" t="str">
        <f>+'INPUT SHEET'!B72</f>
        <v>194H</v>
      </c>
      <c r="C73" s="89" t="str">
        <f>+'INPUT SHEET'!C72</f>
        <v>Abcd</v>
      </c>
      <c r="D73" s="88" t="str">
        <f>+'INPUT SHEET'!D72</f>
        <v>AIOPC1234D</v>
      </c>
      <c r="E73" s="88">
        <f>+'INPUT SHEET'!AF72</f>
        <v>1000</v>
      </c>
      <c r="F73" s="90">
        <f>+'INPUT SHEET'!AI72</f>
        <v>45</v>
      </c>
      <c r="G73" s="91">
        <f>+'INPUT SHEET'!AK72</f>
        <v>0</v>
      </c>
      <c r="H73" s="90">
        <f t="shared" si="1"/>
        <v>1045</v>
      </c>
      <c r="I73" s="114" t="str">
        <f>+'INPUT SHEET'!BF71</f>
        <v>AY 2011-12</v>
      </c>
    </row>
    <row r="74" spans="1:9" x14ac:dyDescent="0.25">
      <c r="A74" s="88">
        <f>+'INPUT SHEET'!A73</f>
        <v>70</v>
      </c>
      <c r="B74" s="118" t="str">
        <f>+'INPUT SHEET'!B73</f>
        <v>194H</v>
      </c>
      <c r="C74" s="89" t="str">
        <f>+'INPUT SHEET'!C73</f>
        <v>Abcd</v>
      </c>
      <c r="D74" s="88" t="str">
        <f>+'INPUT SHEET'!D73</f>
        <v>AIOPC1234D</v>
      </c>
      <c r="E74" s="88">
        <f>+'INPUT SHEET'!AF73</f>
        <v>1000</v>
      </c>
      <c r="F74" s="90">
        <f>+'INPUT SHEET'!AI73</f>
        <v>45</v>
      </c>
      <c r="G74" s="91">
        <f>+'INPUT SHEET'!AK73</f>
        <v>0</v>
      </c>
      <c r="H74" s="90">
        <f t="shared" si="1"/>
        <v>1045</v>
      </c>
      <c r="I74" s="114" t="str">
        <f>+'INPUT SHEET'!BF72</f>
        <v>AY 2011-12</v>
      </c>
    </row>
    <row r="75" spans="1:9" x14ac:dyDescent="0.25">
      <c r="A75" s="88">
        <f>+'INPUT SHEET'!A74</f>
        <v>71</v>
      </c>
      <c r="B75" s="118" t="str">
        <f>+'INPUT SHEET'!B74</f>
        <v>194H</v>
      </c>
      <c r="C75" s="89" t="str">
        <f>+'INPUT SHEET'!C74</f>
        <v>Abcd</v>
      </c>
      <c r="D75" s="88" t="str">
        <f>+'INPUT SHEET'!D74</f>
        <v>AIOPC1234D</v>
      </c>
      <c r="E75" s="88">
        <f>+'INPUT SHEET'!AF74</f>
        <v>1000</v>
      </c>
      <c r="F75" s="90">
        <f>+'INPUT SHEET'!AI74</f>
        <v>45</v>
      </c>
      <c r="G75" s="91">
        <f>+'INPUT SHEET'!AK74</f>
        <v>0</v>
      </c>
      <c r="H75" s="90">
        <f t="shared" si="1"/>
        <v>1045</v>
      </c>
      <c r="I75" s="114" t="str">
        <f>+'INPUT SHEET'!BF73</f>
        <v>AY 2011-12</v>
      </c>
    </row>
    <row r="76" spans="1:9" x14ac:dyDescent="0.25">
      <c r="A76" s="88">
        <f>+'INPUT SHEET'!A75</f>
        <v>72</v>
      </c>
      <c r="B76" s="118" t="str">
        <f>+'INPUT SHEET'!B75</f>
        <v>194H</v>
      </c>
      <c r="C76" s="89" t="str">
        <f>+'INPUT SHEET'!C75</f>
        <v>Abcd</v>
      </c>
      <c r="D76" s="88" t="str">
        <f>+'INPUT SHEET'!D75</f>
        <v>AIOPC1234D</v>
      </c>
      <c r="E76" s="88">
        <f>+'INPUT SHEET'!AF75</f>
        <v>1000</v>
      </c>
      <c r="F76" s="90">
        <f>+'INPUT SHEET'!AI75</f>
        <v>45</v>
      </c>
      <c r="G76" s="91">
        <f>+'INPUT SHEET'!AK75</f>
        <v>0</v>
      </c>
      <c r="H76" s="90">
        <f t="shared" si="1"/>
        <v>1045</v>
      </c>
      <c r="I76" s="114" t="str">
        <f>+'INPUT SHEET'!BF74</f>
        <v>AY 2011-12</v>
      </c>
    </row>
    <row r="77" spans="1:9" x14ac:dyDescent="0.25">
      <c r="A77" s="88">
        <f>+'INPUT SHEET'!A76</f>
        <v>73</v>
      </c>
      <c r="B77" s="118" t="str">
        <f>+'INPUT SHEET'!B76</f>
        <v>194H</v>
      </c>
      <c r="C77" s="89" t="str">
        <f>+'INPUT SHEET'!C76</f>
        <v>Abcd</v>
      </c>
      <c r="D77" s="88" t="str">
        <f>+'INPUT SHEET'!D76</f>
        <v>AIOPC1234D</v>
      </c>
      <c r="E77" s="88">
        <f>+'INPUT SHEET'!AF76</f>
        <v>1000</v>
      </c>
      <c r="F77" s="90">
        <f>+'INPUT SHEET'!AI76</f>
        <v>45</v>
      </c>
      <c r="G77" s="91">
        <f>+'INPUT SHEET'!AK76</f>
        <v>0</v>
      </c>
      <c r="H77" s="90">
        <f t="shared" si="1"/>
        <v>1045</v>
      </c>
      <c r="I77" s="114" t="str">
        <f>+'INPUT SHEET'!BF75</f>
        <v>AY 2011-12</v>
      </c>
    </row>
    <row r="78" spans="1:9" x14ac:dyDescent="0.25">
      <c r="A78" s="88">
        <f>+'INPUT SHEET'!A77</f>
        <v>74</v>
      </c>
      <c r="B78" s="118" t="str">
        <f>+'INPUT SHEET'!B77</f>
        <v>194H</v>
      </c>
      <c r="C78" s="89" t="str">
        <f>+'INPUT SHEET'!C77</f>
        <v>Abcd</v>
      </c>
      <c r="D78" s="88" t="str">
        <f>+'INPUT SHEET'!D77</f>
        <v>AIOPC1234D</v>
      </c>
      <c r="E78" s="88">
        <f>+'INPUT SHEET'!AF77</f>
        <v>1000</v>
      </c>
      <c r="F78" s="90">
        <f>+'INPUT SHEET'!AI77</f>
        <v>45</v>
      </c>
      <c r="G78" s="91">
        <f>+'INPUT SHEET'!AK77</f>
        <v>0</v>
      </c>
      <c r="H78" s="90">
        <f t="shared" si="1"/>
        <v>1045</v>
      </c>
      <c r="I78" s="114" t="str">
        <f>+'INPUT SHEET'!BF76</f>
        <v>AY 2011-12</v>
      </c>
    </row>
    <row r="79" spans="1:9" x14ac:dyDescent="0.25">
      <c r="A79" s="88">
        <f>+'INPUT SHEET'!A78</f>
        <v>75</v>
      </c>
      <c r="B79" s="118" t="str">
        <f>+'INPUT SHEET'!B78</f>
        <v>194H</v>
      </c>
      <c r="C79" s="89" t="str">
        <f>+'INPUT SHEET'!C78</f>
        <v>Abcd</v>
      </c>
      <c r="D79" s="88" t="str">
        <f>+'INPUT SHEET'!D78</f>
        <v>AIOPC1234D</v>
      </c>
      <c r="E79" s="88">
        <f>+'INPUT SHEET'!AF78</f>
        <v>1000</v>
      </c>
      <c r="F79" s="90">
        <f>+'INPUT SHEET'!AI78</f>
        <v>45</v>
      </c>
      <c r="G79" s="91">
        <f>+'INPUT SHEET'!AK78</f>
        <v>0</v>
      </c>
      <c r="H79" s="90">
        <f t="shared" si="1"/>
        <v>1045</v>
      </c>
      <c r="I79" s="114" t="str">
        <f>+'INPUT SHEET'!BF77</f>
        <v>AY 2011-12</v>
      </c>
    </row>
    <row r="80" spans="1:9" x14ac:dyDescent="0.25">
      <c r="A80" s="88">
        <f>+'INPUT SHEET'!A79</f>
        <v>76</v>
      </c>
      <c r="B80" s="118" t="str">
        <f>+'INPUT SHEET'!B79</f>
        <v>194H</v>
      </c>
      <c r="C80" s="89" t="str">
        <f>+'INPUT SHEET'!C79</f>
        <v>Abcd</v>
      </c>
      <c r="D80" s="88" t="str">
        <f>+'INPUT SHEET'!D79</f>
        <v>AIOPC1234D</v>
      </c>
      <c r="E80" s="88">
        <f>+'INPUT SHEET'!AF79</f>
        <v>1000</v>
      </c>
      <c r="F80" s="90">
        <f>+'INPUT SHEET'!AI79</f>
        <v>45</v>
      </c>
      <c r="G80" s="91">
        <f>+'INPUT SHEET'!AK79</f>
        <v>0</v>
      </c>
      <c r="H80" s="90">
        <f t="shared" si="1"/>
        <v>1045</v>
      </c>
      <c r="I80" s="114" t="str">
        <f>+'INPUT SHEET'!BF78</f>
        <v>AY 2011-12</v>
      </c>
    </row>
    <row r="81" spans="1:9" x14ac:dyDescent="0.25">
      <c r="A81" s="88">
        <f>+'INPUT SHEET'!A80</f>
        <v>77</v>
      </c>
      <c r="B81" s="118" t="str">
        <f>+'INPUT SHEET'!B80</f>
        <v>194H</v>
      </c>
      <c r="C81" s="89" t="str">
        <f>+'INPUT SHEET'!C80</f>
        <v>Abcd</v>
      </c>
      <c r="D81" s="88" t="str">
        <f>+'INPUT SHEET'!D80</f>
        <v>AIOPC1234D</v>
      </c>
      <c r="E81" s="88">
        <f>+'INPUT SHEET'!AF80</f>
        <v>1000</v>
      </c>
      <c r="F81" s="90">
        <f>+'INPUT SHEET'!AI80</f>
        <v>45</v>
      </c>
      <c r="G81" s="91">
        <f>+'INPUT SHEET'!AK80</f>
        <v>0</v>
      </c>
      <c r="H81" s="90">
        <f t="shared" si="1"/>
        <v>1045</v>
      </c>
      <c r="I81" s="114" t="str">
        <f>+'INPUT SHEET'!BF79</f>
        <v>AY 2011-12</v>
      </c>
    </row>
    <row r="82" spans="1:9" x14ac:dyDescent="0.25">
      <c r="A82" s="88">
        <f>+'INPUT SHEET'!A81</f>
        <v>78</v>
      </c>
      <c r="B82" s="118" t="str">
        <f>+'INPUT SHEET'!B81</f>
        <v>194H</v>
      </c>
      <c r="C82" s="89" t="str">
        <f>+'INPUT SHEET'!C81</f>
        <v>Abcd</v>
      </c>
      <c r="D82" s="88" t="str">
        <f>+'INPUT SHEET'!D81</f>
        <v>AIOPC1234D</v>
      </c>
      <c r="E82" s="88">
        <f>+'INPUT SHEET'!AF81</f>
        <v>1000</v>
      </c>
      <c r="F82" s="90">
        <f>+'INPUT SHEET'!AI81</f>
        <v>45</v>
      </c>
      <c r="G82" s="91">
        <f>+'INPUT SHEET'!AK81</f>
        <v>0</v>
      </c>
      <c r="H82" s="90">
        <f t="shared" si="1"/>
        <v>1045</v>
      </c>
      <c r="I82" s="114" t="str">
        <f>+'INPUT SHEET'!BF80</f>
        <v>AY 2011-12</v>
      </c>
    </row>
    <row r="83" spans="1:9" x14ac:dyDescent="0.25">
      <c r="A83" s="88">
        <f>+'INPUT SHEET'!A82</f>
        <v>79</v>
      </c>
      <c r="B83" s="118" t="str">
        <f>+'INPUT SHEET'!B82</f>
        <v>194H</v>
      </c>
      <c r="C83" s="89" t="str">
        <f>+'INPUT SHEET'!C82</f>
        <v>Abcd</v>
      </c>
      <c r="D83" s="88" t="str">
        <f>+'INPUT SHEET'!D82</f>
        <v>AIOPC1234D</v>
      </c>
      <c r="E83" s="88">
        <f>+'INPUT SHEET'!AF82</f>
        <v>1000</v>
      </c>
      <c r="F83" s="90">
        <f>+'INPUT SHEET'!AI82</f>
        <v>45</v>
      </c>
      <c r="G83" s="91">
        <f>+'INPUT SHEET'!AK82</f>
        <v>0</v>
      </c>
      <c r="H83" s="90">
        <f t="shared" si="1"/>
        <v>1045</v>
      </c>
      <c r="I83" s="114" t="str">
        <f>+'INPUT SHEET'!BF81</f>
        <v>AY 2011-12</v>
      </c>
    </row>
    <row r="84" spans="1:9" x14ac:dyDescent="0.25">
      <c r="A84" s="88">
        <f>+'INPUT SHEET'!A83</f>
        <v>80</v>
      </c>
      <c r="B84" s="118" t="str">
        <f>+'INPUT SHEET'!B83</f>
        <v>194H</v>
      </c>
      <c r="C84" s="89" t="str">
        <f>+'INPUT SHEET'!C83</f>
        <v>Abcd</v>
      </c>
      <c r="D84" s="88" t="str">
        <f>+'INPUT SHEET'!D83</f>
        <v>AIOPC1234D</v>
      </c>
      <c r="E84" s="88">
        <f>+'INPUT SHEET'!AF83</f>
        <v>1000</v>
      </c>
      <c r="F84" s="90">
        <f>+'INPUT SHEET'!AI83</f>
        <v>45</v>
      </c>
      <c r="G84" s="91">
        <f>+'INPUT SHEET'!AK83</f>
        <v>0</v>
      </c>
      <c r="H84" s="90">
        <f t="shared" si="1"/>
        <v>1045</v>
      </c>
      <c r="I84" s="114" t="str">
        <f>+'INPUT SHEET'!BF82</f>
        <v>AY 2011-12</v>
      </c>
    </row>
    <row r="85" spans="1:9" x14ac:dyDescent="0.25">
      <c r="A85" s="88">
        <f>+'INPUT SHEET'!A84</f>
        <v>81</v>
      </c>
      <c r="B85" s="118" t="str">
        <f>+'INPUT SHEET'!B84</f>
        <v>194H</v>
      </c>
      <c r="C85" s="89" t="str">
        <f>+'INPUT SHEET'!C84</f>
        <v>Abcd</v>
      </c>
      <c r="D85" s="88" t="str">
        <f>+'INPUT SHEET'!D84</f>
        <v>AIOPC1234D</v>
      </c>
      <c r="E85" s="88">
        <f>+'INPUT SHEET'!AF84</f>
        <v>1000</v>
      </c>
      <c r="F85" s="90">
        <f>+'INPUT SHEET'!AI84</f>
        <v>45</v>
      </c>
      <c r="G85" s="91">
        <f>+'INPUT SHEET'!AK84</f>
        <v>0</v>
      </c>
      <c r="H85" s="90">
        <f t="shared" si="1"/>
        <v>1045</v>
      </c>
      <c r="I85" s="114" t="str">
        <f>+'INPUT SHEET'!BF83</f>
        <v>AY 2011-12</v>
      </c>
    </row>
    <row r="86" spans="1:9" x14ac:dyDescent="0.25">
      <c r="A86" s="88">
        <f>+'INPUT SHEET'!A85</f>
        <v>82</v>
      </c>
      <c r="B86" s="118" t="str">
        <f>+'INPUT SHEET'!B85</f>
        <v>194H</v>
      </c>
      <c r="C86" s="89" t="str">
        <f>+'INPUT SHEET'!C85</f>
        <v>Abcd</v>
      </c>
      <c r="D86" s="88" t="str">
        <f>+'INPUT SHEET'!D85</f>
        <v>AIOPC1234D</v>
      </c>
      <c r="E86" s="88">
        <f>+'INPUT SHEET'!AF85</f>
        <v>1000</v>
      </c>
      <c r="F86" s="90">
        <f>+'INPUT SHEET'!AI85</f>
        <v>45</v>
      </c>
      <c r="G86" s="91">
        <f>+'INPUT SHEET'!AK85</f>
        <v>0</v>
      </c>
      <c r="H86" s="90">
        <f t="shared" si="1"/>
        <v>1045</v>
      </c>
      <c r="I86" s="114" t="str">
        <f>+'INPUT SHEET'!BF84</f>
        <v>AY 2011-12</v>
      </c>
    </row>
    <row r="87" spans="1:9" x14ac:dyDescent="0.25">
      <c r="A87" s="88">
        <f>+'INPUT SHEET'!A86</f>
        <v>83</v>
      </c>
      <c r="B87" s="118" t="str">
        <f>+'INPUT SHEET'!B86</f>
        <v>194H</v>
      </c>
      <c r="C87" s="89" t="str">
        <f>+'INPUT SHEET'!C86</f>
        <v>Abcd</v>
      </c>
      <c r="D87" s="88" t="str">
        <f>+'INPUT SHEET'!D86</f>
        <v>AIOPC1234D</v>
      </c>
      <c r="E87" s="88">
        <f>+'INPUT SHEET'!AF86</f>
        <v>1000</v>
      </c>
      <c r="F87" s="90">
        <f>+'INPUT SHEET'!AI86</f>
        <v>45</v>
      </c>
      <c r="G87" s="91">
        <f>+'INPUT SHEET'!AK86</f>
        <v>0</v>
      </c>
      <c r="H87" s="90">
        <f t="shared" si="1"/>
        <v>1045</v>
      </c>
      <c r="I87" s="114" t="str">
        <f>+'INPUT SHEET'!BF85</f>
        <v>AY 2011-12</v>
      </c>
    </row>
    <row r="88" spans="1:9" x14ac:dyDescent="0.25">
      <c r="A88" s="88">
        <f>+'INPUT SHEET'!A87</f>
        <v>84</v>
      </c>
      <c r="B88" s="118" t="str">
        <f>+'INPUT SHEET'!B87</f>
        <v>194H</v>
      </c>
      <c r="C88" s="89" t="str">
        <f>+'INPUT SHEET'!C87</f>
        <v>Abcd</v>
      </c>
      <c r="D88" s="88" t="str">
        <f>+'INPUT SHEET'!D87</f>
        <v>AIOPC1234D</v>
      </c>
      <c r="E88" s="88">
        <f>+'INPUT SHEET'!AF87</f>
        <v>1000</v>
      </c>
      <c r="F88" s="90">
        <f>+'INPUT SHEET'!AI87</f>
        <v>45</v>
      </c>
      <c r="G88" s="91">
        <f>+'INPUT SHEET'!AK87</f>
        <v>0</v>
      </c>
      <c r="H88" s="90">
        <f t="shared" si="1"/>
        <v>1045</v>
      </c>
      <c r="I88" s="114" t="str">
        <f>+'INPUT SHEET'!BF86</f>
        <v>AY 2011-12</v>
      </c>
    </row>
    <row r="89" spans="1:9" x14ac:dyDescent="0.25">
      <c r="A89" s="88">
        <f>+'INPUT SHEET'!A88</f>
        <v>85</v>
      </c>
      <c r="B89" s="118" t="str">
        <f>+'INPUT SHEET'!B88</f>
        <v>194H</v>
      </c>
      <c r="C89" s="89" t="str">
        <f>+'INPUT SHEET'!C88</f>
        <v>Abcd</v>
      </c>
      <c r="D89" s="88" t="str">
        <f>+'INPUT SHEET'!D88</f>
        <v>AIOPC1234D</v>
      </c>
      <c r="E89" s="88">
        <f>+'INPUT SHEET'!AF88</f>
        <v>1000</v>
      </c>
      <c r="F89" s="90">
        <f>+'INPUT SHEET'!AI88</f>
        <v>45</v>
      </c>
      <c r="G89" s="91">
        <f>+'INPUT SHEET'!AK88</f>
        <v>0</v>
      </c>
      <c r="H89" s="90">
        <f t="shared" si="1"/>
        <v>1045</v>
      </c>
      <c r="I89" s="114" t="str">
        <f>+'INPUT SHEET'!BF87</f>
        <v>AY 2011-12</v>
      </c>
    </row>
    <row r="90" spans="1:9" x14ac:dyDescent="0.25">
      <c r="A90" s="88">
        <f>+'INPUT SHEET'!A89</f>
        <v>86</v>
      </c>
      <c r="B90" s="118" t="str">
        <f>+'INPUT SHEET'!B89</f>
        <v>194H</v>
      </c>
      <c r="C90" s="89" t="str">
        <f>+'INPUT SHEET'!C89</f>
        <v>Abcd</v>
      </c>
      <c r="D90" s="88" t="str">
        <f>+'INPUT SHEET'!D89</f>
        <v>AIOPC1234D</v>
      </c>
      <c r="E90" s="88">
        <f>+'INPUT SHEET'!AF89</f>
        <v>1000</v>
      </c>
      <c r="F90" s="90">
        <f>+'INPUT SHEET'!AI89</f>
        <v>45</v>
      </c>
      <c r="G90" s="91">
        <f>+'INPUT SHEET'!AK89</f>
        <v>0</v>
      </c>
      <c r="H90" s="90">
        <f t="shared" si="1"/>
        <v>1045</v>
      </c>
      <c r="I90" s="114" t="str">
        <f>+'INPUT SHEET'!BF88</f>
        <v>AY 2011-12</v>
      </c>
    </row>
    <row r="91" spans="1:9" x14ac:dyDescent="0.25">
      <c r="A91" s="88">
        <f>+'INPUT SHEET'!A90</f>
        <v>87</v>
      </c>
      <c r="B91" s="118" t="str">
        <f>+'INPUT SHEET'!B90</f>
        <v>194H</v>
      </c>
      <c r="C91" s="89" t="str">
        <f>+'INPUT SHEET'!C90</f>
        <v>Abcd</v>
      </c>
      <c r="D91" s="88" t="str">
        <f>+'INPUT SHEET'!D90</f>
        <v>AIOPC1234D</v>
      </c>
      <c r="E91" s="88">
        <f>+'INPUT SHEET'!AF90</f>
        <v>1000</v>
      </c>
      <c r="F91" s="90">
        <f>+'INPUT SHEET'!AI90</f>
        <v>45</v>
      </c>
      <c r="G91" s="91">
        <f>+'INPUT SHEET'!AK90</f>
        <v>0</v>
      </c>
      <c r="H91" s="90">
        <f t="shared" si="1"/>
        <v>1045</v>
      </c>
      <c r="I91" s="114" t="str">
        <f>+'INPUT SHEET'!BF89</f>
        <v>AY 2011-12</v>
      </c>
    </row>
    <row r="92" spans="1:9" x14ac:dyDescent="0.25">
      <c r="A92" s="88">
        <f>+'INPUT SHEET'!A91</f>
        <v>88</v>
      </c>
      <c r="B92" s="118" t="str">
        <f>+'INPUT SHEET'!B91</f>
        <v>194H</v>
      </c>
      <c r="C92" s="89" t="str">
        <f>+'INPUT SHEET'!C91</f>
        <v>Abcd</v>
      </c>
      <c r="D92" s="88" t="str">
        <f>+'INPUT SHEET'!D91</f>
        <v>AIOPC1234D</v>
      </c>
      <c r="E92" s="88">
        <f>+'INPUT SHEET'!AF91</f>
        <v>1000</v>
      </c>
      <c r="F92" s="90">
        <f>+'INPUT SHEET'!AI91</f>
        <v>45</v>
      </c>
      <c r="G92" s="91">
        <f>+'INPUT SHEET'!AK91</f>
        <v>0</v>
      </c>
      <c r="H92" s="90">
        <f t="shared" si="1"/>
        <v>1045</v>
      </c>
      <c r="I92" s="114" t="str">
        <f>+'INPUT SHEET'!BF90</f>
        <v>AY 2011-12</v>
      </c>
    </row>
    <row r="93" spans="1:9" x14ac:dyDescent="0.25">
      <c r="A93" s="88">
        <f>+'INPUT SHEET'!A92</f>
        <v>89</v>
      </c>
      <c r="B93" s="118" t="str">
        <f>+'INPUT SHEET'!B92</f>
        <v>194H</v>
      </c>
      <c r="C93" s="89" t="str">
        <f>+'INPUT SHEET'!C92</f>
        <v>Abcd</v>
      </c>
      <c r="D93" s="88" t="str">
        <f>+'INPUT SHEET'!D92</f>
        <v>AIOPC1234D</v>
      </c>
      <c r="E93" s="88">
        <f>+'INPUT SHEET'!AF92</f>
        <v>1000</v>
      </c>
      <c r="F93" s="90">
        <f>+'INPUT SHEET'!AI92</f>
        <v>45</v>
      </c>
      <c r="G93" s="91">
        <f>+'INPUT SHEET'!AK92</f>
        <v>0</v>
      </c>
      <c r="H93" s="90">
        <f t="shared" si="1"/>
        <v>1045</v>
      </c>
      <c r="I93" s="114" t="str">
        <f>+'INPUT SHEET'!BF91</f>
        <v>AY 2011-12</v>
      </c>
    </row>
    <row r="94" spans="1:9" x14ac:dyDescent="0.25">
      <c r="A94" s="88">
        <f>+'INPUT SHEET'!A93</f>
        <v>90</v>
      </c>
      <c r="B94" s="118" t="str">
        <f>+'INPUT SHEET'!B93</f>
        <v>194H</v>
      </c>
      <c r="C94" s="89" t="str">
        <f>+'INPUT SHEET'!C93</f>
        <v>Abcd</v>
      </c>
      <c r="D94" s="88" t="str">
        <f>+'INPUT SHEET'!D93</f>
        <v>AIOPC1234D</v>
      </c>
      <c r="E94" s="88">
        <f>+'INPUT SHEET'!AF93</f>
        <v>1000</v>
      </c>
      <c r="F94" s="90">
        <f>+'INPUT SHEET'!AI93</f>
        <v>45</v>
      </c>
      <c r="G94" s="91">
        <f>+'INPUT SHEET'!AK93</f>
        <v>0</v>
      </c>
      <c r="H94" s="90">
        <f t="shared" si="1"/>
        <v>1045</v>
      </c>
      <c r="I94" s="114" t="str">
        <f>+'INPUT SHEET'!BF92</f>
        <v>AY 2011-12</v>
      </c>
    </row>
    <row r="95" spans="1:9" x14ac:dyDescent="0.25">
      <c r="A95" s="88">
        <f>+'INPUT SHEET'!A94</f>
        <v>91</v>
      </c>
      <c r="B95" s="118" t="str">
        <f>+'INPUT SHEET'!B94</f>
        <v>194H</v>
      </c>
      <c r="C95" s="89" t="str">
        <f>+'INPUT SHEET'!C94</f>
        <v>Abcd</v>
      </c>
      <c r="D95" s="88" t="str">
        <f>+'INPUT SHEET'!D94</f>
        <v>AIOPC1234D</v>
      </c>
      <c r="E95" s="88">
        <f>+'INPUT SHEET'!AF94</f>
        <v>1000</v>
      </c>
      <c r="F95" s="90">
        <f>+'INPUT SHEET'!AI94</f>
        <v>45</v>
      </c>
      <c r="G95" s="91">
        <f>+'INPUT SHEET'!AK94</f>
        <v>0</v>
      </c>
      <c r="H95" s="90">
        <f t="shared" si="1"/>
        <v>1045</v>
      </c>
      <c r="I95" s="114" t="str">
        <f>+'INPUT SHEET'!BF93</f>
        <v>AY 2011-12</v>
      </c>
    </row>
    <row r="96" spans="1:9" x14ac:dyDescent="0.25">
      <c r="A96" s="88">
        <f>+'INPUT SHEET'!A95</f>
        <v>92</v>
      </c>
      <c r="B96" s="118" t="str">
        <f>+'INPUT SHEET'!B95</f>
        <v>194H</v>
      </c>
      <c r="C96" s="89" t="str">
        <f>+'INPUT SHEET'!C95</f>
        <v>Abcd</v>
      </c>
      <c r="D96" s="88" t="str">
        <f>+'INPUT SHEET'!D95</f>
        <v>AIOPC1234D</v>
      </c>
      <c r="E96" s="88">
        <f>+'INPUT SHEET'!AF95</f>
        <v>1000</v>
      </c>
      <c r="F96" s="90">
        <f>+'INPUT SHEET'!AI95</f>
        <v>45</v>
      </c>
      <c r="G96" s="91">
        <f>+'INPUT SHEET'!AK95</f>
        <v>0</v>
      </c>
      <c r="H96" s="90">
        <f t="shared" si="1"/>
        <v>1045</v>
      </c>
      <c r="I96" s="114" t="str">
        <f>+'INPUT SHEET'!BF94</f>
        <v>AY 2011-12</v>
      </c>
    </row>
    <row r="97" spans="1:9" x14ac:dyDescent="0.25">
      <c r="A97" s="88">
        <f>+'INPUT SHEET'!A96</f>
        <v>93</v>
      </c>
      <c r="B97" s="118" t="str">
        <f>+'INPUT SHEET'!B96</f>
        <v>194H</v>
      </c>
      <c r="C97" s="89" t="str">
        <f>+'INPUT SHEET'!C96</f>
        <v>Abcd</v>
      </c>
      <c r="D97" s="88" t="str">
        <f>+'INPUT SHEET'!D96</f>
        <v>AIOPC1234D</v>
      </c>
      <c r="E97" s="88">
        <f>+'INPUT SHEET'!AF96</f>
        <v>1000</v>
      </c>
      <c r="F97" s="90">
        <f>+'INPUT SHEET'!AI96</f>
        <v>45</v>
      </c>
      <c r="G97" s="91">
        <f>+'INPUT SHEET'!AK96</f>
        <v>0</v>
      </c>
      <c r="H97" s="90">
        <f t="shared" si="1"/>
        <v>1045</v>
      </c>
      <c r="I97" s="114" t="str">
        <f>+'INPUT SHEET'!BF95</f>
        <v>AY 2011-12</v>
      </c>
    </row>
    <row r="98" spans="1:9" x14ac:dyDescent="0.25">
      <c r="A98" s="88">
        <f>+'INPUT SHEET'!A97</f>
        <v>94</v>
      </c>
      <c r="B98" s="118" t="str">
        <f>+'INPUT SHEET'!B97</f>
        <v>194H</v>
      </c>
      <c r="C98" s="89" t="str">
        <f>+'INPUT SHEET'!C97</f>
        <v>Abcd</v>
      </c>
      <c r="D98" s="88" t="str">
        <f>+'INPUT SHEET'!D97</f>
        <v>AIOPC1234D</v>
      </c>
      <c r="E98" s="88">
        <f>+'INPUT SHEET'!AF97</f>
        <v>1000</v>
      </c>
      <c r="F98" s="90">
        <f>+'INPUT SHEET'!AI97</f>
        <v>45</v>
      </c>
      <c r="G98" s="91">
        <f>+'INPUT SHEET'!AK97</f>
        <v>0</v>
      </c>
      <c r="H98" s="90">
        <f t="shared" si="1"/>
        <v>1045</v>
      </c>
      <c r="I98" s="114" t="str">
        <f>+'INPUT SHEET'!BF96</f>
        <v>AY 2011-12</v>
      </c>
    </row>
    <row r="99" spans="1:9" x14ac:dyDescent="0.25">
      <c r="A99" s="88">
        <f>+'INPUT SHEET'!A98</f>
        <v>95</v>
      </c>
      <c r="B99" s="118" t="str">
        <f>+'INPUT SHEET'!B98</f>
        <v>194H</v>
      </c>
      <c r="C99" s="89" t="str">
        <f>+'INPUT SHEET'!C98</f>
        <v>Abcd</v>
      </c>
      <c r="D99" s="88" t="str">
        <f>+'INPUT SHEET'!D98</f>
        <v>AIOPC1234D</v>
      </c>
      <c r="E99" s="88">
        <f>+'INPUT SHEET'!AF98</f>
        <v>1000</v>
      </c>
      <c r="F99" s="90">
        <f>+'INPUT SHEET'!AI98</f>
        <v>45</v>
      </c>
      <c r="G99" s="91">
        <f>+'INPUT SHEET'!AK98</f>
        <v>0</v>
      </c>
      <c r="H99" s="90">
        <f t="shared" si="1"/>
        <v>1045</v>
      </c>
      <c r="I99" s="114" t="str">
        <f>+'INPUT SHEET'!BF97</f>
        <v>AY 2011-12</v>
      </c>
    </row>
    <row r="100" spans="1:9" x14ac:dyDescent="0.25">
      <c r="A100" s="88">
        <f>+'INPUT SHEET'!A99</f>
        <v>96</v>
      </c>
      <c r="B100" s="118" t="str">
        <f>+'INPUT SHEET'!B99</f>
        <v>194H</v>
      </c>
      <c r="C100" s="89" t="str">
        <f>+'INPUT SHEET'!C99</f>
        <v>Abcd</v>
      </c>
      <c r="D100" s="88" t="str">
        <f>+'INPUT SHEET'!D99</f>
        <v>AIOPC1234D</v>
      </c>
      <c r="E100" s="88">
        <f>+'INPUT SHEET'!AF99</f>
        <v>1000</v>
      </c>
      <c r="F100" s="90">
        <f>+'INPUT SHEET'!AI99</f>
        <v>45</v>
      </c>
      <c r="G100" s="91">
        <f>+'INPUT SHEET'!AK99</f>
        <v>0</v>
      </c>
      <c r="H100" s="90">
        <f t="shared" si="1"/>
        <v>1045</v>
      </c>
      <c r="I100" s="114" t="str">
        <f>+'INPUT SHEET'!BF98</f>
        <v>AY 2011-12</v>
      </c>
    </row>
    <row r="101" spans="1:9" x14ac:dyDescent="0.25">
      <c r="A101" s="88">
        <f>+'INPUT SHEET'!A100</f>
        <v>97</v>
      </c>
      <c r="B101" s="118" t="str">
        <f>+'INPUT SHEET'!B100</f>
        <v>194H</v>
      </c>
      <c r="C101" s="89" t="str">
        <f>+'INPUT SHEET'!C100</f>
        <v>Abcd</v>
      </c>
      <c r="D101" s="88" t="str">
        <f>+'INPUT SHEET'!D100</f>
        <v>AIOPC1234D</v>
      </c>
      <c r="E101" s="88">
        <f>+'INPUT SHEET'!AF100</f>
        <v>1000</v>
      </c>
      <c r="F101" s="90">
        <f>+'INPUT SHEET'!AI100</f>
        <v>45</v>
      </c>
      <c r="G101" s="91">
        <f>+'INPUT SHEET'!AK100</f>
        <v>0</v>
      </c>
      <c r="H101" s="90">
        <f t="shared" si="1"/>
        <v>1045</v>
      </c>
      <c r="I101" s="114" t="str">
        <f>+'INPUT SHEET'!BF99</f>
        <v>AY 2011-12</v>
      </c>
    </row>
    <row r="102" spans="1:9" x14ac:dyDescent="0.25">
      <c r="A102" s="88">
        <f>+'INPUT SHEET'!A101</f>
        <v>98</v>
      </c>
      <c r="B102" s="118" t="str">
        <f>+'INPUT SHEET'!B101</f>
        <v>194H</v>
      </c>
      <c r="C102" s="89" t="str">
        <f>+'INPUT SHEET'!C101</f>
        <v>Abcd</v>
      </c>
      <c r="D102" s="88" t="str">
        <f>+'INPUT SHEET'!D101</f>
        <v>AIOPC1234D</v>
      </c>
      <c r="E102" s="88">
        <f>+'INPUT SHEET'!AF101</f>
        <v>1000</v>
      </c>
      <c r="F102" s="90">
        <f>+'INPUT SHEET'!AI101</f>
        <v>45</v>
      </c>
      <c r="G102" s="91">
        <f>+'INPUT SHEET'!AK101</f>
        <v>0</v>
      </c>
      <c r="H102" s="90">
        <f t="shared" si="1"/>
        <v>1045</v>
      </c>
      <c r="I102" s="114" t="str">
        <f>+'INPUT SHEET'!BF100</f>
        <v>AY 2011-12</v>
      </c>
    </row>
    <row r="103" spans="1:9" x14ac:dyDescent="0.25">
      <c r="A103" s="88">
        <f>+'INPUT SHEET'!A102</f>
        <v>99</v>
      </c>
      <c r="B103" s="118" t="str">
        <f>+'INPUT SHEET'!B102</f>
        <v>194H</v>
      </c>
      <c r="C103" s="89" t="str">
        <f>+'INPUT SHEET'!C102</f>
        <v>Abcd</v>
      </c>
      <c r="D103" s="88" t="str">
        <f>+'INPUT SHEET'!D102</f>
        <v>AIOPC1234D</v>
      </c>
      <c r="E103" s="88">
        <f>+'INPUT SHEET'!AF102</f>
        <v>1000</v>
      </c>
      <c r="F103" s="90">
        <f>+'INPUT SHEET'!AI102</f>
        <v>45</v>
      </c>
      <c r="G103" s="91">
        <f>+'INPUT SHEET'!AK102</f>
        <v>0</v>
      </c>
      <c r="H103" s="90">
        <f t="shared" si="1"/>
        <v>1045</v>
      </c>
      <c r="I103" s="114" t="str">
        <f>+'INPUT SHEET'!BF101</f>
        <v>AY 2011-12</v>
      </c>
    </row>
    <row r="104" spans="1:9" hidden="1" x14ac:dyDescent="0.25">
      <c r="C104" s="75" t="s">
        <v>51</v>
      </c>
      <c r="E104">
        <f>SUM(E6:E103)</f>
        <v>104200</v>
      </c>
      <c r="F104">
        <f>SUM(F6:F103)</f>
        <v>5904</v>
      </c>
      <c r="G104">
        <f>SUM(G6:G103)</f>
        <v>20</v>
      </c>
      <c r="H104">
        <f>SUM(H6:H103)</f>
        <v>110124</v>
      </c>
    </row>
    <row r="105" spans="1:9" x14ac:dyDescent="0.25">
      <c r="A105" s="92"/>
      <c r="B105" s="93"/>
      <c r="C105" s="94"/>
      <c r="D105" s="93"/>
      <c r="E105" s="93"/>
      <c r="F105" s="93"/>
      <c r="G105" s="93"/>
      <c r="H105" s="95"/>
    </row>
    <row r="106" spans="1:9" ht="18.75" x14ac:dyDescent="0.3">
      <c r="A106" s="96"/>
      <c r="B106" s="97"/>
      <c r="C106" s="98" t="s">
        <v>51</v>
      </c>
      <c r="D106" s="99"/>
      <c r="E106" s="100">
        <f>+SUBTOTAL(9,E4:E103)</f>
        <v>104200</v>
      </c>
      <c r="F106" s="100">
        <f>+SUBTOTAL(9,F4:F103)</f>
        <v>5904</v>
      </c>
      <c r="G106" s="100">
        <f>+SUBTOTAL(9,G4:G103)</f>
        <v>20</v>
      </c>
      <c r="H106" s="100">
        <f>+SUBTOTAL(9,H4:H103)</f>
        <v>110124</v>
      </c>
    </row>
  </sheetData>
  <autoFilter ref="A4:I104">
    <filterColumn colId="3">
      <customFilters>
        <customFilter operator="notEqual" val=" "/>
      </customFilters>
    </filterColumn>
    <filterColumn colId="5" showButton="0"/>
  </autoFilter>
  <mergeCells count="10">
    <mergeCell ref="A1:I1"/>
    <mergeCell ref="I4:I5"/>
    <mergeCell ref="A2:I2"/>
    <mergeCell ref="A4:A5"/>
    <mergeCell ref="B4:B5"/>
    <mergeCell ref="C4:C5"/>
    <mergeCell ref="D4:D5"/>
    <mergeCell ref="E4:E5"/>
    <mergeCell ref="H4:H5"/>
    <mergeCell ref="F4:G4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Provisions</vt:lpstr>
      <vt:lpstr>Instructions </vt:lpstr>
      <vt:lpstr>INPUT SHEET</vt:lpstr>
      <vt:lpstr>INTEREST @ 1%</vt:lpstr>
      <vt:lpstr>TDS Report</vt:lpstr>
      <vt:lpstr>Sheet1</vt:lpstr>
      <vt:lpstr>'INPUT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Kalpesh Chauhan</dc:creator>
  <cp:lastModifiedBy>Kalpesh</cp:lastModifiedBy>
  <cp:lastPrinted>2012-02-12T11:01:47Z</cp:lastPrinted>
  <dcterms:created xsi:type="dcterms:W3CDTF">2012-01-19T20:05:06Z</dcterms:created>
  <dcterms:modified xsi:type="dcterms:W3CDTF">2012-02-13T16:06:03Z</dcterms:modified>
</cp:coreProperties>
</file>