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</sheets>
  <calcPr calcId="124519"/>
</workbook>
</file>

<file path=xl/calcChain.xml><?xml version="1.0" encoding="utf-8"?>
<calcChain xmlns="http://schemas.openxmlformats.org/spreadsheetml/2006/main">
  <c r="BK27" i="1"/>
  <c r="BK26"/>
  <c r="BK25"/>
  <c r="BK24"/>
  <c r="BK23"/>
  <c r="BI23"/>
  <c r="I17"/>
  <c r="I15"/>
  <c r="BF32"/>
  <c r="BE32"/>
  <c r="BI27"/>
  <c r="BI26"/>
  <c r="BI25"/>
  <c r="BF27"/>
  <c r="BF25"/>
  <c r="BF24"/>
  <c r="BF23"/>
  <c r="BF26"/>
  <c r="BF21"/>
  <c r="BF19"/>
  <c r="BF20"/>
  <c r="BF22"/>
  <c r="K11" l="1"/>
  <c r="BG24"/>
  <c r="BG23"/>
  <c r="L11" s="1"/>
  <c r="BF31" l="1"/>
  <c r="BF33" s="1"/>
  <c r="BF34" s="1"/>
  <c r="BJ24" s="1"/>
  <c r="BE31"/>
  <c r="BE33"/>
  <c r="BE34" s="1"/>
  <c r="BJ23" s="1"/>
  <c r="M11" l="1"/>
  <c r="N11" l="1"/>
  <c r="O11"/>
</calcChain>
</file>

<file path=xl/sharedStrings.xml><?xml version="1.0" encoding="utf-8"?>
<sst xmlns="http://schemas.openxmlformats.org/spreadsheetml/2006/main" count="29" uniqueCount="28">
  <si>
    <t>MALE</t>
  </si>
  <si>
    <t>FEMALE</t>
  </si>
  <si>
    <t>TAX</t>
  </si>
  <si>
    <t>SENIOR CITIZEN</t>
  </si>
  <si>
    <t>SUPER SENIOR CITIZEN</t>
  </si>
  <si>
    <t>TAX PAYABLE</t>
  </si>
  <si>
    <t>DOMESTIC COMPANY</t>
  </si>
  <si>
    <t>FIRM</t>
  </si>
  <si>
    <t>CO-OPERATIVE SOCIETIES</t>
  </si>
  <si>
    <t>LOCAL AUTHORITIES</t>
  </si>
  <si>
    <t>INCOME TAX CALCULATOR for a.y. 2012-2013</t>
  </si>
  <si>
    <t>TYPE OF PERSON</t>
  </si>
  <si>
    <t>TAXABLE AMOUNT</t>
  </si>
  <si>
    <t>FOREIGN COMPANY</t>
  </si>
  <si>
    <t>CESS</t>
  </si>
  <si>
    <t>SURCHARGE</t>
  </si>
  <si>
    <t>PREPARED BY</t>
  </si>
  <si>
    <t>VINAY GUPTA</t>
  </si>
  <si>
    <t>MARGINAL RELIEF</t>
  </si>
  <si>
    <t>NOTE - IN THIS, MALE IS A RESIDENT MALE, WHO IS BELOW 60 YEAR ON THE  LAST DAY OF THE PREVIOUS</t>
  </si>
  <si>
    <t xml:space="preserve">NOTE - IN THIS, FEMALE IS A RESIDENT FEMALE, WHO IS BELOW 60 YEAR ON THE  LAST DAY OF THE </t>
  </si>
  <si>
    <t>NOTE - IN THIS, SENIOR CITIZEN IS A RESIDENT SENIOR CITIZEN, WHO IS 60 YEAR'S OR MORE AT ANY TIME</t>
  </si>
  <si>
    <t xml:space="preserve"> YEAR.</t>
  </si>
  <si>
    <t>PREVIOUS YEAR.</t>
  </si>
  <si>
    <t>DURING THE PREVIOUS YEAR BUT NOT  MORE  THAN 80  YEARS ON THE  LAST DAY OF THE PREVIOUS YEAR.</t>
  </si>
  <si>
    <t xml:space="preserve">NOTE - IN THIS, SUPER SENIOR CITIZEN IS A RESIDENT SUPER SENIOR CITIZEN, WHO IS 80 YEAR'S </t>
  </si>
  <si>
    <t>OR MORE AT ANY TIME DURING THE PREVIOUS YEAR.</t>
  </si>
  <si>
    <t>NOTE - IN THIS TAXABLE AMOUNT, THERE IS NO ROYALTI INCOME RECEIVED FROM GOVERNMENT.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</si>
</sst>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1"/>
      <name val="Algerian"/>
      <family val="5"/>
    </font>
    <font>
      <sz val="20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26"/>
      <color theme="1"/>
      <name val="Algerian"/>
      <family val="5"/>
    </font>
    <font>
      <i/>
      <u/>
      <sz val="18"/>
      <color theme="6" tint="0.59999389629810485"/>
      <name val="Calibri"/>
      <family val="2"/>
      <scheme val="minor"/>
    </font>
    <font>
      <i/>
      <u/>
      <sz val="18"/>
      <color theme="9" tint="0.39997558519241921"/>
      <name val="Calibri"/>
      <family val="2"/>
      <scheme val="minor"/>
    </font>
    <font>
      <i/>
      <sz val="20"/>
      <color theme="1"/>
      <name val="Cambria"/>
      <family val="1"/>
      <scheme val="major"/>
    </font>
    <font>
      <i/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0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4" fillId="2" borderId="4" xfId="0" applyFont="1" applyFill="1" applyBorder="1"/>
    <xf numFmtId="0" fontId="4" fillId="2" borderId="6" xfId="0" applyFont="1" applyFill="1" applyBorder="1"/>
    <xf numFmtId="0" fontId="4" fillId="2" borderId="9" xfId="0" applyFont="1" applyFill="1" applyBorder="1"/>
    <xf numFmtId="0" fontId="4" fillId="2" borderId="11" xfId="0" applyFont="1" applyFill="1" applyBorder="1"/>
    <xf numFmtId="0" fontId="5" fillId="2" borderId="4" xfId="0" applyFont="1" applyFill="1" applyBorder="1"/>
    <xf numFmtId="0" fontId="5" fillId="2" borderId="6" xfId="0" applyFont="1" applyFill="1" applyBorder="1"/>
    <xf numFmtId="0" fontId="5" fillId="2" borderId="9" xfId="0" applyFont="1" applyFill="1" applyBorder="1"/>
    <xf numFmtId="0" fontId="5" fillId="2" borderId="11" xfId="0" applyFont="1" applyFill="1" applyBorder="1"/>
    <xf numFmtId="0" fontId="2" fillId="2" borderId="4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5" fillId="2" borderId="7" xfId="0" applyFont="1" applyFill="1" applyBorder="1"/>
    <xf numFmtId="0" fontId="5" fillId="2" borderId="8" xfId="0" applyFont="1" applyFill="1" applyBorder="1"/>
    <xf numFmtId="0" fontId="0" fillId="4" borderId="0" xfId="0" applyFill="1"/>
    <xf numFmtId="0" fontId="0" fillId="0" borderId="0" xfId="0" applyFill="1"/>
    <xf numFmtId="0" fontId="3" fillId="3" borderId="0" xfId="0" applyFont="1" applyFill="1"/>
    <xf numFmtId="0" fontId="7" fillId="2" borderId="0" xfId="0" applyFont="1" applyFill="1" applyBorder="1"/>
    <xf numFmtId="0" fontId="8" fillId="2" borderId="10" xfId="0" applyFont="1" applyFill="1" applyBorder="1"/>
    <xf numFmtId="0" fontId="3" fillId="5" borderId="6" xfId="0" applyFont="1" applyFill="1" applyBorder="1" applyAlignment="1" applyProtection="1">
      <alignment horizontal="center"/>
      <protection locked="0"/>
    </xf>
    <xf numFmtId="0" fontId="3" fillId="5" borderId="3" xfId="0" applyFont="1" applyFill="1" applyBorder="1" applyAlignment="1" applyProtection="1">
      <alignment horizontal="center"/>
      <protection locked="0"/>
    </xf>
    <xf numFmtId="0" fontId="3" fillId="5" borderId="3" xfId="0" applyFont="1" applyFill="1" applyBorder="1" applyAlignment="1" applyProtection="1">
      <alignment horizontal="center"/>
      <protection hidden="1"/>
    </xf>
    <xf numFmtId="0" fontId="1" fillId="5" borderId="13" xfId="0" applyFont="1" applyFill="1" applyBorder="1" applyAlignment="1" applyProtection="1">
      <alignment horizontal="center"/>
      <protection hidden="1"/>
    </xf>
    <xf numFmtId="0" fontId="1" fillId="5" borderId="13" xfId="0" applyFont="1" applyFill="1" applyBorder="1" applyAlignment="1" applyProtection="1">
      <alignment horizontal="center" vertical="center"/>
      <protection hidden="1"/>
    </xf>
    <xf numFmtId="0" fontId="3" fillId="5" borderId="2" xfId="0" applyFont="1" applyFill="1" applyBorder="1" applyAlignment="1" applyProtection="1">
      <alignment horizontal="center"/>
      <protection hidden="1"/>
    </xf>
    <xf numFmtId="0" fontId="3" fillId="5" borderId="13" xfId="0" applyFont="1" applyFill="1" applyBorder="1" applyAlignment="1" applyProtection="1">
      <alignment horizontal="center"/>
      <protection hidden="1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9" fillId="4" borderId="4" xfId="0" applyFont="1" applyFill="1" applyBorder="1" applyAlignment="1" applyProtection="1">
      <alignment horizontal="left" vertical="center"/>
      <protection hidden="1"/>
    </xf>
    <xf numFmtId="0" fontId="9" fillId="4" borderId="5" xfId="0" applyFont="1" applyFill="1" applyBorder="1" applyAlignment="1" applyProtection="1">
      <alignment horizontal="left" vertical="center"/>
      <protection hidden="1"/>
    </xf>
    <xf numFmtId="0" fontId="9" fillId="4" borderId="6" xfId="0" applyFont="1" applyFill="1" applyBorder="1" applyAlignment="1" applyProtection="1">
      <alignment horizontal="left" vertical="center"/>
      <protection hidden="1"/>
    </xf>
    <xf numFmtId="0" fontId="9" fillId="4" borderId="9" xfId="0" applyFont="1" applyFill="1" applyBorder="1" applyAlignment="1" applyProtection="1">
      <alignment horizontal="left" vertical="center"/>
      <protection hidden="1"/>
    </xf>
    <xf numFmtId="0" fontId="9" fillId="4" borderId="10" xfId="0" applyFont="1" applyFill="1" applyBorder="1" applyAlignment="1" applyProtection="1">
      <alignment horizontal="left" vertical="center"/>
      <protection hidden="1"/>
    </xf>
    <xf numFmtId="0" fontId="9" fillId="4" borderId="11" xfId="0" applyFont="1" applyFill="1" applyBorder="1" applyAlignment="1" applyProtection="1">
      <alignment horizontal="left" vertical="center"/>
      <protection hidden="1"/>
    </xf>
    <xf numFmtId="0" fontId="10" fillId="4" borderId="4" xfId="0" applyFont="1" applyFill="1" applyBorder="1" applyAlignment="1" applyProtection="1">
      <alignment horizontal="left" vertical="center"/>
      <protection hidden="1"/>
    </xf>
    <xf numFmtId="0" fontId="10" fillId="4" borderId="5" xfId="0" applyFont="1" applyFill="1" applyBorder="1" applyAlignment="1" applyProtection="1">
      <alignment horizontal="left" vertical="center"/>
      <protection hidden="1"/>
    </xf>
    <xf numFmtId="0" fontId="10" fillId="4" borderId="6" xfId="0" applyFont="1" applyFill="1" applyBorder="1" applyAlignment="1" applyProtection="1">
      <alignment horizontal="left" vertical="center"/>
      <protection hidden="1"/>
    </xf>
    <xf numFmtId="0" fontId="10" fillId="4" borderId="9" xfId="0" applyFont="1" applyFill="1" applyBorder="1" applyAlignment="1" applyProtection="1">
      <alignment horizontal="left" vertical="center"/>
      <protection hidden="1"/>
    </xf>
    <xf numFmtId="0" fontId="10" fillId="4" borderId="10" xfId="0" applyFont="1" applyFill="1" applyBorder="1" applyAlignment="1" applyProtection="1">
      <alignment horizontal="left" vertical="center"/>
      <protection hidden="1"/>
    </xf>
    <xf numFmtId="0" fontId="10" fillId="4" borderId="11" xfId="0" applyFont="1" applyFill="1" applyBorder="1" applyAlignment="1" applyProtection="1">
      <alignment horizontal="left" vertical="center"/>
      <protection hidden="1"/>
    </xf>
    <xf numFmtId="0" fontId="1" fillId="6" borderId="1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7BE19B"/>
      <color rgb="FF78E4C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3:CZ34"/>
  <sheetViews>
    <sheetView tabSelected="1" topLeftCell="G1" zoomScale="75" zoomScaleNormal="75" workbookViewId="0">
      <selection activeCell="I11" sqref="I11"/>
    </sheetView>
  </sheetViews>
  <sheetFormatPr defaultRowHeight="21.75" customHeight="1"/>
  <cols>
    <col min="1" max="1" width="6.42578125" customWidth="1"/>
    <col min="2" max="2" width="42.42578125" bestFit="1" customWidth="1"/>
    <col min="3" max="3" width="6.5703125" customWidth="1"/>
    <col min="4" max="4" width="9.7109375" customWidth="1"/>
    <col min="5" max="5" width="19.28515625" customWidth="1"/>
    <col min="6" max="6" width="9.5703125" style="27" customWidth="1"/>
    <col min="8" max="8" width="5.42578125" customWidth="1"/>
    <col min="9" max="9" width="42.42578125" bestFit="1" customWidth="1"/>
    <col min="10" max="10" width="28.5703125" bestFit="1" customWidth="1"/>
    <col min="11" max="11" width="20.7109375" customWidth="1"/>
    <col min="12" max="12" width="18.7109375" customWidth="1"/>
    <col min="13" max="13" width="26.140625" customWidth="1"/>
    <col min="14" max="14" width="25.140625" customWidth="1"/>
    <col min="15" max="15" width="22.7109375" customWidth="1"/>
    <col min="53" max="53" width="9.140625" customWidth="1"/>
    <col min="54" max="55" width="9.140625" hidden="1" customWidth="1"/>
    <col min="56" max="56" width="42.7109375" hidden="1" customWidth="1"/>
    <col min="57" max="57" width="11.42578125" hidden="1" customWidth="1"/>
    <col min="58" max="58" width="9.85546875" hidden="1" customWidth="1"/>
    <col min="59" max="60" width="9.140625" hidden="1" customWidth="1"/>
    <col min="61" max="61" width="41.85546875" hidden="1" customWidth="1"/>
    <col min="62" max="77" width="9.140625" hidden="1" customWidth="1"/>
    <col min="78" max="81" width="0" hidden="1" customWidth="1"/>
    <col min="103" max="105" width="0" hidden="1" customWidth="1"/>
  </cols>
  <sheetData>
    <row r="3" spans="5:104" ht="21.75" customHeight="1"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5:104" s="27" customFormat="1" ht="21.75" customHeight="1"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5" spans="5:104" s="27" customFormat="1" ht="21.75" customHeight="1"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CZ5" s="27">
        <v>5</v>
      </c>
    </row>
    <row r="6" spans="5:104" s="27" customFormat="1" ht="42.75" customHeight="1" thickBot="1"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</row>
    <row r="7" spans="5:104" ht="25.5" customHeight="1">
      <c r="E7" s="26"/>
      <c r="F7" s="26"/>
      <c r="G7" s="18"/>
      <c r="H7" s="19"/>
      <c r="I7" s="38" t="s">
        <v>10</v>
      </c>
      <c r="J7" s="38"/>
      <c r="K7" s="38"/>
      <c r="L7" s="38"/>
      <c r="M7" s="38"/>
      <c r="N7" s="38"/>
      <c r="O7" s="38"/>
      <c r="P7" s="14"/>
      <c r="Q7" s="15"/>
      <c r="R7" s="26"/>
      <c r="S7" s="26"/>
    </row>
    <row r="8" spans="5:104" ht="27.75" customHeight="1">
      <c r="E8" s="26"/>
      <c r="F8" s="26"/>
      <c r="G8" s="20"/>
      <c r="H8" s="21"/>
      <c r="I8" s="39"/>
      <c r="J8" s="39"/>
      <c r="K8" s="39"/>
      <c r="L8" s="39"/>
      <c r="M8" s="39"/>
      <c r="N8" s="39"/>
      <c r="O8" s="39"/>
      <c r="P8" s="24"/>
      <c r="Q8" s="25"/>
      <c r="R8" s="26"/>
      <c r="S8" s="26"/>
    </row>
    <row r="9" spans="5:104" ht="24" customHeight="1" thickBot="1">
      <c r="E9" s="26"/>
      <c r="F9" s="26"/>
      <c r="G9" s="22"/>
      <c r="H9" s="23"/>
      <c r="I9" s="40"/>
      <c r="J9" s="40"/>
      <c r="K9" s="40"/>
      <c r="L9" s="40"/>
      <c r="M9" s="40"/>
      <c r="N9" s="40"/>
      <c r="O9" s="40"/>
      <c r="P9" s="24"/>
      <c r="Q9" s="25"/>
      <c r="R9" s="26"/>
      <c r="S9" s="26"/>
    </row>
    <row r="10" spans="5:104" ht="24.75" customHeight="1" thickBot="1">
      <c r="E10" s="26"/>
      <c r="F10" s="26"/>
      <c r="G10" s="10"/>
      <c r="H10" s="11"/>
      <c r="I10" s="53" t="s">
        <v>11</v>
      </c>
      <c r="J10" s="54" t="s">
        <v>12</v>
      </c>
      <c r="K10" s="54" t="s">
        <v>2</v>
      </c>
      <c r="L10" s="55" t="s">
        <v>15</v>
      </c>
      <c r="M10" s="55" t="s">
        <v>18</v>
      </c>
      <c r="N10" s="55" t="s">
        <v>14</v>
      </c>
      <c r="O10" s="55" t="s">
        <v>5</v>
      </c>
      <c r="P10" s="14"/>
      <c r="Q10" s="15"/>
      <c r="R10" s="26"/>
      <c r="S10" s="26"/>
    </row>
    <row r="11" spans="5:104" ht="27" thickBot="1">
      <c r="E11" s="26"/>
      <c r="F11" s="26"/>
      <c r="G11" s="12"/>
      <c r="H11" s="13"/>
      <c r="I11" s="31" t="s">
        <v>4</v>
      </c>
      <c r="J11" s="32">
        <v>0</v>
      </c>
      <c r="K11" s="33">
        <f>VLOOKUP(I11,BD19:BF27,3,0)</f>
        <v>0</v>
      </c>
      <c r="L11" s="34">
        <f>VLOOKUP(I11,BD19:BI27,4,0)</f>
        <v>0</v>
      </c>
      <c r="M11" s="35">
        <f>VLOOKUP(I11,BD19:BJ27,7,0)</f>
        <v>0</v>
      </c>
      <c r="N11" s="36">
        <f>(K11+L11-M11)*3/100</f>
        <v>0</v>
      </c>
      <c r="O11" s="37">
        <f>ROUND(SUM(K11+L11-M11+N11),-1)</f>
        <v>0</v>
      </c>
      <c r="P11" s="16"/>
      <c r="Q11" s="17"/>
      <c r="R11" s="26"/>
      <c r="S11" s="26"/>
    </row>
    <row r="12" spans="5:104" ht="21.75" customHeight="1">
      <c r="E12" s="26"/>
      <c r="F12" s="26"/>
      <c r="G12" s="1"/>
      <c r="H12" s="3"/>
      <c r="I12" s="2"/>
      <c r="J12" s="2"/>
      <c r="K12" s="2"/>
      <c r="L12" s="2"/>
      <c r="M12" s="2"/>
      <c r="N12" s="2"/>
      <c r="O12" s="2"/>
      <c r="P12" s="24"/>
      <c r="Q12" s="25"/>
      <c r="R12" s="26"/>
      <c r="S12" s="26"/>
    </row>
    <row r="13" spans="5:104" ht="21.75" customHeight="1">
      <c r="E13" s="26"/>
      <c r="F13" s="26"/>
      <c r="G13" s="4"/>
      <c r="H13" s="6"/>
      <c r="I13" s="5"/>
      <c r="J13" s="5"/>
      <c r="K13" s="5"/>
      <c r="L13" s="5"/>
      <c r="M13" s="5"/>
      <c r="N13" s="5"/>
      <c r="O13" s="29" t="s">
        <v>16</v>
      </c>
      <c r="P13" s="24"/>
      <c r="Q13" s="25"/>
      <c r="R13" s="26"/>
      <c r="S13" s="26"/>
    </row>
    <row r="14" spans="5:104" ht="21.75" customHeight="1" thickBot="1">
      <c r="E14" s="26"/>
      <c r="F14" s="26"/>
      <c r="G14" s="7"/>
      <c r="H14" s="9"/>
      <c r="I14" s="8"/>
      <c r="J14" s="8"/>
      <c r="K14" s="8"/>
      <c r="L14" s="8"/>
      <c r="M14" s="8"/>
      <c r="N14" s="8"/>
      <c r="O14" s="30" t="s">
        <v>17</v>
      </c>
      <c r="P14" s="16"/>
      <c r="Q14" s="17"/>
      <c r="R14" s="26"/>
      <c r="S14" s="26"/>
    </row>
    <row r="15" spans="5:104" s="27" customFormat="1" ht="21.75" customHeight="1">
      <c r="E15" s="26"/>
      <c r="F15" s="26"/>
      <c r="G15" s="26"/>
      <c r="H15" s="26"/>
      <c r="I15" s="41" t="str">
        <f>VLOOKUP(I11,BD19:BI27,6,)</f>
        <v xml:space="preserve">NOTE - IN THIS, SUPER SENIOR CITIZEN IS A RESIDENT SUPER SENIOR CITIZEN, WHO IS 80 YEAR'S </v>
      </c>
      <c r="J15" s="42"/>
      <c r="K15" s="42"/>
      <c r="L15" s="42"/>
      <c r="M15" s="42"/>
      <c r="N15" s="42"/>
      <c r="O15" s="43"/>
      <c r="P15" s="26"/>
      <c r="Q15" s="26"/>
      <c r="R15" s="26"/>
      <c r="S15" s="26"/>
    </row>
    <row r="16" spans="5:104" s="27" customFormat="1" ht="21.75" customHeight="1" thickBot="1">
      <c r="E16" s="26"/>
      <c r="F16" s="26"/>
      <c r="G16" s="26"/>
      <c r="H16" s="26"/>
      <c r="I16" s="44"/>
      <c r="J16" s="45"/>
      <c r="K16" s="45"/>
      <c r="L16" s="45"/>
      <c r="M16" s="45"/>
      <c r="N16" s="45"/>
      <c r="O16" s="46"/>
      <c r="P16" s="26"/>
      <c r="Q16" s="26"/>
      <c r="R16" s="26"/>
      <c r="S16" s="26"/>
    </row>
    <row r="17" spans="5:63" s="27" customFormat="1" ht="21.75" customHeight="1">
      <c r="E17" s="26"/>
      <c r="F17" s="26"/>
      <c r="G17" s="26"/>
      <c r="H17" s="26"/>
      <c r="I17" s="47" t="str">
        <f>VLOOKUP(I11,BD19:BK27,8,0)</f>
        <v>OR MORE AT ANY TIME DURING THE PREVIOUS YEAR.</v>
      </c>
      <c r="J17" s="48"/>
      <c r="K17" s="48"/>
      <c r="L17" s="48"/>
      <c r="M17" s="48"/>
      <c r="N17" s="48"/>
      <c r="O17" s="49"/>
      <c r="P17" s="26"/>
      <c r="Q17" s="26"/>
      <c r="R17" s="26"/>
      <c r="S17" s="26"/>
    </row>
    <row r="18" spans="5:63" ht="21.75" customHeight="1" thickBot="1">
      <c r="E18" s="26"/>
      <c r="F18" s="26"/>
      <c r="G18" s="26"/>
      <c r="H18" s="26"/>
      <c r="I18" s="50"/>
      <c r="J18" s="51"/>
      <c r="K18" s="51"/>
      <c r="L18" s="51"/>
      <c r="M18" s="51"/>
      <c r="N18" s="51"/>
      <c r="O18" s="52"/>
      <c r="P18" s="26"/>
      <c r="Q18" s="26"/>
      <c r="R18" s="26"/>
      <c r="S18" s="26"/>
    </row>
    <row r="19" spans="5:63" ht="21.75" customHeight="1"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BD19" s="28" t="s">
        <v>0</v>
      </c>
      <c r="BE19">
        <v>10</v>
      </c>
      <c r="BF19">
        <f>ROUND(IF(J11&gt;800000,ROUND(J11-800000,-1)*0.3+92000,IF(J11&gt;500000,ROUND(J11-500000,-1)*0.2+32000,IF(J11&gt;180000,ROUND(J11-180000,-1)*0.1))),0)</f>
        <v>0</v>
      </c>
      <c r="BG19">
        <v>0</v>
      </c>
      <c r="BH19" s="27">
        <v>1</v>
      </c>
      <c r="BI19" t="s">
        <v>19</v>
      </c>
      <c r="BJ19">
        <v>0</v>
      </c>
      <c r="BK19" t="s">
        <v>22</v>
      </c>
    </row>
    <row r="20" spans="5:63" ht="21.75" customHeight="1"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BD20" s="28" t="s">
        <v>1</v>
      </c>
      <c r="BE20">
        <v>20</v>
      </c>
      <c r="BF20">
        <f>ROUND(IF(J11&gt;800000,ROUND(J11-800000,-1)*0.3+91000,IF(J11&gt;500000,ROUND(J11-500000,-1)*0.2+31000,IF(J11&gt;190000,ROUND(J11-190000,-1)*0.1))),0)</f>
        <v>0</v>
      </c>
      <c r="BG20">
        <v>0</v>
      </c>
      <c r="BH20" s="27">
        <v>1</v>
      </c>
      <c r="BI20" t="s">
        <v>20</v>
      </c>
      <c r="BJ20">
        <v>0</v>
      </c>
      <c r="BK20" t="s">
        <v>23</v>
      </c>
    </row>
    <row r="21" spans="5:63" ht="21.75" customHeight="1">
      <c r="BD21" s="28" t="s">
        <v>3</v>
      </c>
      <c r="BE21">
        <v>20</v>
      </c>
      <c r="BF21">
        <f>ROUND(IF(J11&gt;800000,ROUND(J11-800000,-1)*0.3+86000,IF(J11&gt;500000,ROUND(J11-500000,-1)*0.2+25000,IF(J11&gt;250000,ROUND(J11-250000,-1)*0.1))),0)</f>
        <v>0</v>
      </c>
      <c r="BG21">
        <v>0</v>
      </c>
      <c r="BH21" s="27">
        <v>1</v>
      </c>
      <c r="BI21" t="s">
        <v>21</v>
      </c>
      <c r="BJ21">
        <v>0</v>
      </c>
      <c r="BK21" t="s">
        <v>24</v>
      </c>
    </row>
    <row r="22" spans="5:63" ht="21.75" customHeight="1">
      <c r="BD22" s="28" t="s">
        <v>4</v>
      </c>
      <c r="BE22">
        <v>20</v>
      </c>
      <c r="BF22">
        <f>ROUND(IF(J11&gt;800000,ROUND(J11-800000,-1)*0.3+60000,IF(J11&gt;500000,ROUND(J11-500000,-1)*0.2,)),0)</f>
        <v>0</v>
      </c>
      <c r="BG22">
        <v>0</v>
      </c>
      <c r="BH22" s="27">
        <v>1</v>
      </c>
      <c r="BI22" t="s">
        <v>25</v>
      </c>
      <c r="BJ22">
        <v>0</v>
      </c>
      <c r="BK22" t="s">
        <v>26</v>
      </c>
    </row>
    <row r="23" spans="5:63" ht="21.75" customHeight="1">
      <c r="BD23" s="28" t="s">
        <v>6</v>
      </c>
      <c r="BE23">
        <v>20</v>
      </c>
      <c r="BF23">
        <f>ROUND(IF(J11&gt;0,ROUND(J11-0,-1)*0.3),0)</f>
        <v>0</v>
      </c>
      <c r="BG23">
        <f>IF(J11&gt;10000000,(K11)*5/100,0)</f>
        <v>0</v>
      </c>
      <c r="BH23" s="27">
        <v>0</v>
      </c>
      <c r="BI23" t="str">
        <f>IF(BH23&gt;0,"IN THIS, THERE IS NO ROYALTI INCOME","")</f>
        <v/>
      </c>
      <c r="BJ23">
        <f>BE34</f>
        <v>0</v>
      </c>
      <c r="BK23" t="str">
        <f>IF(BJ26&lt;0,".","")</f>
        <v/>
      </c>
    </row>
    <row r="24" spans="5:63" ht="21.75" customHeight="1">
      <c r="BD24" s="28" t="s">
        <v>13</v>
      </c>
      <c r="BE24">
        <v>20</v>
      </c>
      <c r="BF24">
        <f>ROUND(IF(J11&gt;0,ROUND(J11-0,-1)*0.4),0)</f>
        <v>0</v>
      </c>
      <c r="BG24">
        <f>IF(J11&gt;10000000,(K11)*2/100,0)</f>
        <v>0</v>
      </c>
      <c r="BH24" s="27">
        <v>1</v>
      </c>
      <c r="BI24" t="s">
        <v>27</v>
      </c>
      <c r="BJ24">
        <f>BF34</f>
        <v>0</v>
      </c>
      <c r="BK24" t="str">
        <f>IF(BJ27&lt;0,".","")</f>
        <v/>
      </c>
    </row>
    <row r="25" spans="5:63" ht="21.75" customHeight="1">
      <c r="BD25" s="28" t="s">
        <v>7</v>
      </c>
      <c r="BE25">
        <v>20</v>
      </c>
      <c r="BF25">
        <f>ROUND(IF(J11&gt;0,ROUND(J11-0,-1)*0.3),0)</f>
        <v>0</v>
      </c>
      <c r="BG25">
        <v>0</v>
      </c>
      <c r="BH25" s="27">
        <v>0</v>
      </c>
      <c r="BI25" t="str">
        <f t="shared" ref="BI23:BK27" si="0">IF(BH25&gt;0,"IN THIS, THERE IS NO ROYALTI INCOME","")</f>
        <v/>
      </c>
      <c r="BJ25">
        <v>0</v>
      </c>
      <c r="BK25" t="str">
        <f>IF(BJ25&gt;0,"IN THIS, THERE IS NO ROYALTI INCOME","")</f>
        <v/>
      </c>
    </row>
    <row r="26" spans="5:63" ht="21.75" customHeight="1">
      <c r="BD26" s="28" t="s">
        <v>8</v>
      </c>
      <c r="BE26">
        <v>20</v>
      </c>
      <c r="BF26">
        <f>ROUND(IF(J11&gt;20000,ROUND(J11-20000,-1)*0.3+3000,IF(J11&gt;10000,ROUND(J11-10000,-1)*0.2+1000,IF(J11&gt;0,ROUND(J11,-1)*0.1))),0)</f>
        <v>0</v>
      </c>
      <c r="BG26">
        <v>0</v>
      </c>
      <c r="BH26" s="27">
        <v>0</v>
      </c>
      <c r="BI26" t="str">
        <f t="shared" si="0"/>
        <v/>
      </c>
      <c r="BJ26">
        <v>0</v>
      </c>
      <c r="BK26" t="str">
        <f>IF(BJ26&gt;0,"IN THIS, THERE IS NO ROYALTI INCOME","")</f>
        <v/>
      </c>
    </row>
    <row r="27" spans="5:63" ht="21.75" customHeight="1">
      <c r="BD27" s="28" t="s">
        <v>9</v>
      </c>
      <c r="BE27">
        <v>20</v>
      </c>
      <c r="BF27">
        <f>ROUND(IF(J11&gt;0,ROUND(J11-0,-1)*0.3),0)</f>
        <v>0</v>
      </c>
      <c r="BG27">
        <v>0</v>
      </c>
      <c r="BH27" s="27">
        <v>0</v>
      </c>
      <c r="BI27" t="str">
        <f t="shared" si="0"/>
        <v/>
      </c>
      <c r="BJ27">
        <v>0</v>
      </c>
      <c r="BK27" t="str">
        <f>IF(BJ27&gt;0,"IN THIS, THERE IS NO ROYALTI INCOME","")</f>
        <v/>
      </c>
    </row>
    <row r="31" spans="5:63" ht="21.75" customHeight="1">
      <c r="BE31">
        <f>IF(J11&gt;10000000,(K11+L11),0)</f>
        <v>0</v>
      </c>
      <c r="BF31">
        <f>IF(J11&gt;10000000,(K11+L11),0)</f>
        <v>0</v>
      </c>
    </row>
    <row r="32" spans="5:63" ht="21.75" customHeight="1">
      <c r="BE32">
        <f>IF(J11&gt;10000000,(J11-10000000)*1+3000000,0)</f>
        <v>0</v>
      </c>
      <c r="BF32">
        <f>IF(J11&gt;10000000,(J11-10000000)*1+4000000,0)</f>
        <v>0</v>
      </c>
    </row>
    <row r="33" spans="57:58" ht="21.75" customHeight="1">
      <c r="BE33">
        <f>MIN(BE31:BE32)</f>
        <v>0</v>
      </c>
      <c r="BF33">
        <f>MIN(BF31:BF32)</f>
        <v>0</v>
      </c>
    </row>
    <row r="34" spans="57:58" ht="21.75" customHeight="1">
      <c r="BE34">
        <f>BE31-BE33</f>
        <v>0</v>
      </c>
      <c r="BF34">
        <f>BF31-BF33</f>
        <v>0</v>
      </c>
    </row>
  </sheetData>
  <sheetProtection password="B930" sheet="1" objects="1" scenarios="1"/>
  <dataConsolidate/>
  <mergeCells count="3">
    <mergeCell ref="I7:O9"/>
    <mergeCell ref="I15:O16"/>
    <mergeCell ref="I17:O18"/>
  </mergeCells>
  <dataValidations count="4">
    <dataValidation type="list" allowBlank="1" showInputMessage="1" showErrorMessage="1" sqref="B13">
      <formula1>$BD$19:$BD$20</formula1>
    </dataValidation>
    <dataValidation type="list" allowBlank="1" showInputMessage="1" showErrorMessage="1" sqref="H24">
      <formula1>$H$18:$H$22</formula1>
    </dataValidation>
    <dataValidation type="list" allowBlank="1" showInputMessage="1" showErrorMessage="1" error="PLEASE CHOOSE TYPE OF PERSON FROM THE ABOVE LIST" sqref="I11">
      <formula1>$BD$19:$BD$27</formula1>
    </dataValidation>
    <dataValidation allowBlank="1" showInputMessage="1" showErrorMessage="1" error="PLEASE CHOOSE TYPE OF PERSON FROM THE ABOVE LIST" sqref="I28"/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11" sqref="B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2011-10-20T08:16:37Z</dcterms:created>
  <dcterms:modified xsi:type="dcterms:W3CDTF">2011-10-22T07:06:57Z</dcterms:modified>
</cp:coreProperties>
</file>