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I15" i="1"/>
  <c r="BH24"/>
  <c r="BH27"/>
  <c r="BH26"/>
  <c r="BH25"/>
  <c r="BH23"/>
  <c r="BH22"/>
  <c r="BH21"/>
  <c r="BH20"/>
  <c r="BH19"/>
  <c r="BE27"/>
  <c r="BE25"/>
  <c r="BE24"/>
  <c r="BE23"/>
  <c r="BE26"/>
  <c r="BE21"/>
  <c r="BE19"/>
  <c r="BE20"/>
  <c r="BE22"/>
  <c r="K11" l="1"/>
  <c r="BF24"/>
  <c r="BF23"/>
  <c r="L11" s="1"/>
  <c r="M11" l="1"/>
  <c r="N11" s="1"/>
</calcChain>
</file>

<file path=xl/sharedStrings.xml><?xml version="1.0" encoding="utf-8"?>
<sst xmlns="http://schemas.openxmlformats.org/spreadsheetml/2006/main" count="19" uniqueCount="18">
  <si>
    <t>MALE</t>
  </si>
  <si>
    <t>FEMALE</t>
  </si>
  <si>
    <t>TAX</t>
  </si>
  <si>
    <t>SENIOR CITIZEN</t>
  </si>
  <si>
    <t>SUPER SENIOR CITIZEN</t>
  </si>
  <si>
    <t>TAX PAYABLE</t>
  </si>
  <si>
    <t>DOMESTIC COMPANY</t>
  </si>
  <si>
    <t>FIRM</t>
  </si>
  <si>
    <t>CO-OPERATIVE SOCIETIES</t>
  </si>
  <si>
    <t>LOCAL AUTHORITIES</t>
  </si>
  <si>
    <t>INCOME TAX CALCULATOR for a.y. 2012-2013</t>
  </si>
  <si>
    <t>TYPE OF PERSON</t>
  </si>
  <si>
    <t>TAXABLE AMOUNT</t>
  </si>
  <si>
    <t>FOREIGN COMPANY</t>
  </si>
  <si>
    <t>CESS</t>
  </si>
  <si>
    <t>SURCHARGE</t>
  </si>
  <si>
    <t>PREPARED BY</t>
  </si>
  <si>
    <t>VINAY GUPTA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</si>
</sst>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1"/>
      <name val="Algerian"/>
      <family val="5"/>
    </font>
    <font>
      <sz val="20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26"/>
      <color theme="1"/>
      <name val="Algerian"/>
      <family val="5"/>
    </font>
    <font>
      <i/>
      <u/>
      <sz val="18"/>
      <color theme="6" tint="0.59999389629810485"/>
      <name val="Calibri"/>
      <family val="2"/>
      <scheme val="minor"/>
    </font>
    <font>
      <i/>
      <u/>
      <sz val="18"/>
      <color theme="9" tint="0.3999755851924192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5" borderId="2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3" fillId="6" borderId="3" xfId="0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Alignment="1" applyProtection="1">
      <alignment horizontal="center"/>
      <protection hidden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0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4" fillId="2" borderId="4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1" xfId="0" applyFont="1" applyFill="1" applyBorder="1"/>
    <xf numFmtId="0" fontId="5" fillId="2" borderId="4" xfId="0" applyFont="1" applyFill="1" applyBorder="1"/>
    <xf numFmtId="0" fontId="5" fillId="2" borderId="6" xfId="0" applyFont="1" applyFill="1" applyBorder="1"/>
    <xf numFmtId="0" fontId="5" fillId="2" borderId="9" xfId="0" applyFont="1" applyFill="1" applyBorder="1"/>
    <xf numFmtId="0" fontId="5" fillId="2" borderId="11" xfId="0" applyFont="1" applyFill="1" applyBorder="1"/>
    <xf numFmtId="0" fontId="1" fillId="4" borderId="12" xfId="0" applyFont="1" applyFill="1" applyBorder="1" applyAlignment="1">
      <alignment horizontal="center"/>
    </xf>
    <xf numFmtId="0" fontId="3" fillId="3" borderId="6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1" fillId="8" borderId="13" xfId="0" applyFont="1" applyFill="1" applyBorder="1" applyAlignment="1">
      <alignment horizontal="center"/>
    </xf>
    <xf numFmtId="0" fontId="5" fillId="2" borderId="7" xfId="0" applyFont="1" applyFill="1" applyBorder="1"/>
    <xf numFmtId="0" fontId="5" fillId="2" borderId="8" xfId="0" applyFont="1" applyFill="1" applyBorder="1"/>
    <xf numFmtId="0" fontId="0" fillId="9" borderId="0" xfId="0" applyFill="1"/>
    <xf numFmtId="0" fontId="0" fillId="0" borderId="0" xfId="0" applyFill="1"/>
    <xf numFmtId="0" fontId="3" fillId="6" borderId="0" xfId="0" applyFont="1" applyFill="1"/>
    <xf numFmtId="0" fontId="3" fillId="10" borderId="13" xfId="0" applyFont="1" applyFill="1" applyBorder="1" applyAlignment="1" applyProtection="1">
      <alignment horizontal="center"/>
      <protection hidden="1"/>
    </xf>
    <xf numFmtId="0" fontId="1" fillId="11" borderId="13" xfId="0" applyFont="1" applyFill="1" applyBorder="1" applyAlignment="1">
      <alignment horizontal="center"/>
    </xf>
    <xf numFmtId="0" fontId="7" fillId="2" borderId="0" xfId="0" applyFont="1" applyFill="1" applyBorder="1"/>
    <xf numFmtId="0" fontId="8" fillId="2" borderId="10" xfId="0" applyFont="1" applyFill="1" applyBorder="1"/>
    <xf numFmtId="0" fontId="1" fillId="8" borderId="13" xfId="0" applyFont="1" applyFill="1" applyBorder="1" applyAlignment="1" applyProtection="1">
      <alignment horizontal="center"/>
      <protection hidden="1"/>
    </xf>
    <xf numFmtId="0" fontId="3" fillId="12" borderId="2" xfId="0" applyFont="1" applyFill="1" applyBorder="1" applyAlignment="1" applyProtection="1">
      <alignment horizontal="center"/>
      <protection hidden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3" fillId="9" borderId="4" xfId="0" applyFont="1" applyFill="1" applyBorder="1" applyAlignment="1" applyProtection="1">
      <alignment horizontal="left" vertical="center"/>
      <protection hidden="1"/>
    </xf>
    <xf numFmtId="0" fontId="3" fillId="9" borderId="5" xfId="0" applyFont="1" applyFill="1" applyBorder="1" applyAlignment="1" applyProtection="1">
      <alignment horizontal="left" vertical="center"/>
      <protection hidden="1"/>
    </xf>
    <xf numFmtId="0" fontId="3" fillId="9" borderId="6" xfId="0" applyFont="1" applyFill="1" applyBorder="1" applyAlignment="1" applyProtection="1">
      <alignment horizontal="left" vertical="center"/>
      <protection hidden="1"/>
    </xf>
    <xf numFmtId="0" fontId="3" fillId="9" borderId="9" xfId="0" applyFont="1" applyFill="1" applyBorder="1" applyAlignment="1" applyProtection="1">
      <alignment horizontal="left" vertical="center"/>
      <protection hidden="1"/>
    </xf>
    <xf numFmtId="0" fontId="3" fillId="9" borderId="10" xfId="0" applyFont="1" applyFill="1" applyBorder="1" applyAlignment="1" applyProtection="1">
      <alignment horizontal="left" vertical="center"/>
      <protection hidden="1"/>
    </xf>
    <xf numFmtId="0" fontId="3" fillId="9" borderId="11" xfId="0" applyFont="1" applyFill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4:BH27"/>
  <sheetViews>
    <sheetView tabSelected="1" topLeftCell="G1" zoomScale="75" zoomScaleNormal="75" workbookViewId="0">
      <selection activeCell="L19" sqref="L19"/>
    </sheetView>
  </sheetViews>
  <sheetFormatPr defaultRowHeight="21.75" customHeight="1"/>
  <cols>
    <col min="1" max="1" width="6.42578125" customWidth="1"/>
    <col min="2" max="2" width="42.42578125" bestFit="1" customWidth="1"/>
    <col min="3" max="3" width="6.5703125" customWidth="1"/>
    <col min="4" max="4" width="9.7109375" customWidth="1"/>
    <col min="5" max="5" width="19.28515625" customWidth="1"/>
    <col min="6" max="6" width="9.5703125" style="34" customWidth="1"/>
    <col min="8" max="8" width="5.42578125" customWidth="1"/>
    <col min="9" max="9" width="42.42578125" bestFit="1" customWidth="1"/>
    <col min="10" max="10" width="28.5703125" bestFit="1" customWidth="1"/>
    <col min="11" max="11" width="20.7109375" customWidth="1"/>
    <col min="12" max="13" width="25.140625" customWidth="1"/>
    <col min="14" max="14" width="22.7109375" customWidth="1"/>
    <col min="54" max="59" width="0" hidden="1" customWidth="1"/>
    <col min="60" max="60" width="36.42578125" hidden="1" customWidth="1"/>
    <col min="61" max="62" width="0" hidden="1" customWidth="1"/>
  </cols>
  <sheetData>
    <row r="4" spans="5:18" s="34" customFormat="1" ht="21.75" customHeight="1"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</row>
    <row r="5" spans="5:18" s="34" customFormat="1" ht="21.75" customHeight="1"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</row>
    <row r="6" spans="5:18" s="34" customFormat="1" ht="42.75" customHeight="1" thickBot="1"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</row>
    <row r="7" spans="5:18" ht="25.5" customHeight="1">
      <c r="E7" s="33"/>
      <c r="F7" s="33"/>
      <c r="G7" s="24"/>
      <c r="H7" s="25"/>
      <c r="I7" s="42" t="s">
        <v>10</v>
      </c>
      <c r="J7" s="42"/>
      <c r="K7" s="42"/>
      <c r="L7" s="42"/>
      <c r="M7" s="42"/>
      <c r="N7" s="42"/>
      <c r="O7" s="18"/>
      <c r="P7" s="19"/>
      <c r="Q7" s="33"/>
      <c r="R7" s="33"/>
    </row>
    <row r="8" spans="5:18" ht="27.75" customHeight="1">
      <c r="E8" s="33"/>
      <c r="F8" s="33"/>
      <c r="G8" s="26"/>
      <c r="H8" s="27"/>
      <c r="I8" s="43"/>
      <c r="J8" s="43"/>
      <c r="K8" s="43"/>
      <c r="L8" s="43"/>
      <c r="M8" s="43"/>
      <c r="N8" s="43"/>
      <c r="O8" s="31"/>
      <c r="P8" s="32"/>
      <c r="Q8" s="33"/>
      <c r="R8" s="33"/>
    </row>
    <row r="9" spans="5:18" ht="24" customHeight="1" thickBot="1">
      <c r="E9" s="33"/>
      <c r="F9" s="33"/>
      <c r="G9" s="28"/>
      <c r="H9" s="29"/>
      <c r="I9" s="44"/>
      <c r="J9" s="44"/>
      <c r="K9" s="44"/>
      <c r="L9" s="44"/>
      <c r="M9" s="44"/>
      <c r="N9" s="44"/>
      <c r="O9" s="31"/>
      <c r="P9" s="32"/>
      <c r="Q9" s="33"/>
      <c r="R9" s="33"/>
    </row>
    <row r="10" spans="5:18" ht="24.75" customHeight="1" thickBot="1">
      <c r="E10" s="33"/>
      <c r="F10" s="33"/>
      <c r="G10" s="14"/>
      <c r="H10" s="15"/>
      <c r="I10" s="22" t="s">
        <v>11</v>
      </c>
      <c r="J10" s="1" t="s">
        <v>12</v>
      </c>
      <c r="K10" s="2" t="s">
        <v>2</v>
      </c>
      <c r="L10" s="30" t="s">
        <v>15</v>
      </c>
      <c r="M10" s="37" t="s">
        <v>14</v>
      </c>
      <c r="N10" s="30" t="s">
        <v>5</v>
      </c>
      <c r="O10" s="18"/>
      <c r="P10" s="19"/>
      <c r="Q10" s="33"/>
      <c r="R10" s="33"/>
    </row>
    <row r="11" spans="5:18" ht="27" thickBot="1">
      <c r="E11" s="33"/>
      <c r="F11" s="33"/>
      <c r="G11" s="16"/>
      <c r="H11" s="17"/>
      <c r="I11" s="23" t="s">
        <v>0</v>
      </c>
      <c r="J11" s="3">
        <v>12000000</v>
      </c>
      <c r="K11" s="4">
        <f>VLOOKUP(I11,BC19:BE27,3,0)</f>
        <v>3452000</v>
      </c>
      <c r="L11" s="40">
        <f>VLOOKUP(I11,BC19:BH27,4,0)</f>
        <v>0</v>
      </c>
      <c r="M11" s="41">
        <f>(K11+L11)*3/100</f>
        <v>103560</v>
      </c>
      <c r="N11" s="36">
        <f>ROUND(SUM(K11+L11+M11),0)</f>
        <v>3555560</v>
      </c>
      <c r="O11" s="20"/>
      <c r="P11" s="21"/>
      <c r="Q11" s="33"/>
      <c r="R11" s="33"/>
    </row>
    <row r="12" spans="5:18" ht="21.75" customHeight="1">
      <c r="E12" s="33"/>
      <c r="F12" s="33"/>
      <c r="G12" s="5"/>
      <c r="H12" s="7"/>
      <c r="I12" s="6"/>
      <c r="J12" s="6"/>
      <c r="K12" s="6"/>
      <c r="L12" s="6"/>
      <c r="M12" s="6"/>
      <c r="N12" s="6"/>
      <c r="O12" s="31"/>
      <c r="P12" s="32"/>
      <c r="Q12" s="33"/>
      <c r="R12" s="33"/>
    </row>
    <row r="13" spans="5:18" ht="21.75" customHeight="1">
      <c r="E13" s="33"/>
      <c r="F13" s="33"/>
      <c r="G13" s="8"/>
      <c r="H13" s="10"/>
      <c r="I13" s="9"/>
      <c r="J13" s="9"/>
      <c r="K13" s="9"/>
      <c r="L13" s="9"/>
      <c r="M13" s="9"/>
      <c r="N13" s="38" t="s">
        <v>16</v>
      </c>
      <c r="O13" s="31"/>
      <c r="P13" s="32"/>
      <c r="Q13" s="33"/>
      <c r="R13" s="33"/>
    </row>
    <row r="14" spans="5:18" ht="21.75" customHeight="1" thickBot="1">
      <c r="E14" s="33"/>
      <c r="F14" s="33"/>
      <c r="G14" s="11"/>
      <c r="H14" s="13"/>
      <c r="I14" s="12"/>
      <c r="J14" s="12"/>
      <c r="K14" s="12"/>
      <c r="L14" s="12"/>
      <c r="M14" s="12"/>
      <c r="N14" s="39" t="s">
        <v>17</v>
      </c>
      <c r="O14" s="20"/>
      <c r="P14" s="21"/>
      <c r="Q14" s="33"/>
      <c r="R14" s="33"/>
    </row>
    <row r="15" spans="5:18" s="34" customFormat="1" ht="21.75" customHeight="1">
      <c r="E15" s="33"/>
      <c r="F15" s="33"/>
      <c r="G15" s="33"/>
      <c r="H15" s="33"/>
      <c r="I15" s="45" t="str">
        <f>VLOOKUP(I11,BC19:BH27,6,)</f>
        <v/>
      </c>
      <c r="J15" s="46"/>
      <c r="K15" s="46"/>
      <c r="L15" s="46"/>
      <c r="M15" s="46"/>
      <c r="N15" s="47"/>
      <c r="O15" s="33"/>
      <c r="P15" s="33"/>
      <c r="Q15" s="33"/>
      <c r="R15" s="33"/>
    </row>
    <row r="16" spans="5:18" s="34" customFormat="1" ht="21.75" customHeight="1" thickBot="1">
      <c r="E16" s="33"/>
      <c r="F16" s="33"/>
      <c r="G16" s="33"/>
      <c r="H16" s="33"/>
      <c r="I16" s="48"/>
      <c r="J16" s="49"/>
      <c r="K16" s="49"/>
      <c r="L16" s="49"/>
      <c r="M16" s="49"/>
      <c r="N16" s="50"/>
      <c r="O16" s="33"/>
      <c r="P16" s="33"/>
      <c r="Q16" s="33"/>
      <c r="R16" s="33"/>
    </row>
    <row r="17" spans="5:60" s="34" customFormat="1" ht="21.75" customHeight="1"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</row>
    <row r="19" spans="5:60" ht="21.75" customHeight="1">
      <c r="BC19" s="35" t="s">
        <v>0</v>
      </c>
      <c r="BD19">
        <v>10</v>
      </c>
      <c r="BE19">
        <f>ROUND(IF(J11&gt;800000,ROUND(J11-800000,-1)*0.3+92000,IF(J11&gt;500000,ROUND(J11-500000,-1)*0.2+32000,IF(J11&gt;180000,ROUND(J11-180000,-1)*0.1))),0)</f>
        <v>3452000</v>
      </c>
      <c r="BF19">
        <v>0</v>
      </c>
      <c r="BG19" s="34">
        <v>0</v>
      </c>
      <c r="BH19" t="str">
        <f>IF(BG19&gt;0,"IN THIS, THERE IS NO ROYALTI INCOME","")</f>
        <v/>
      </c>
    </row>
    <row r="20" spans="5:60" ht="21.75" customHeight="1">
      <c r="BC20" s="35" t="s">
        <v>1</v>
      </c>
      <c r="BD20">
        <v>20</v>
      </c>
      <c r="BE20">
        <f>ROUND(IF(J11&gt;800000,ROUND(J11-800000,-1)*0.3+91000,IF(J11&gt;500000,ROUND(J11-500000,-1)*0.2+31000,IF(J11&gt;190000,ROUND(J11-190000,-1)*0.1))),0)</f>
        <v>3451000</v>
      </c>
      <c r="BF20">
        <v>0</v>
      </c>
      <c r="BG20" s="34">
        <v>0</v>
      </c>
      <c r="BH20" t="str">
        <f t="shared" ref="BH20:BH27" si="0">IF(BG20&gt;0,"IN THIS, THERE IS NO ROYALTI INCOME","")</f>
        <v/>
      </c>
    </row>
    <row r="21" spans="5:60" ht="21.75" customHeight="1">
      <c r="BC21" s="35" t="s">
        <v>3</v>
      </c>
      <c r="BD21">
        <v>20</v>
      </c>
      <c r="BE21">
        <f>ROUND(IF(J11&gt;800000,ROUND(J11-800000,-1)*0.3+86000,IF(J11&gt;500000,ROUND(J11-500000,-1)*0.2+25000,IF(J11&gt;250000,ROUND(J11-250000,-1)*0.1))),0)</f>
        <v>3446000</v>
      </c>
      <c r="BF21">
        <v>0</v>
      </c>
      <c r="BG21" s="34">
        <v>0</v>
      </c>
      <c r="BH21" t="str">
        <f t="shared" si="0"/>
        <v/>
      </c>
    </row>
    <row r="22" spans="5:60" ht="21.75" customHeight="1">
      <c r="BC22" s="35" t="s">
        <v>4</v>
      </c>
      <c r="BD22">
        <v>20</v>
      </c>
      <c r="BE22">
        <f>ROUND(IF(J11&gt;800000,ROUND(J11-800000,-1)*0.3+60000,IF(J11&gt;500000,ROUND(J11-500000,-1)*0.2,)),0)</f>
        <v>3420000</v>
      </c>
      <c r="BF22">
        <v>0</v>
      </c>
      <c r="BG22" s="34">
        <v>0</v>
      </c>
      <c r="BH22" t="str">
        <f t="shared" si="0"/>
        <v/>
      </c>
    </row>
    <row r="23" spans="5:60" ht="21.75" customHeight="1">
      <c r="BC23" s="35" t="s">
        <v>6</v>
      </c>
      <c r="BD23">
        <v>20</v>
      </c>
      <c r="BE23">
        <f>ROUND(IF(J11&gt;0,ROUND(J11-0,-1)*0.3),0)</f>
        <v>3600000</v>
      </c>
      <c r="BF23">
        <f>IF(J11&gt;10000000,(K11)*5/100,0)</f>
        <v>172600</v>
      </c>
      <c r="BG23" s="34">
        <v>0</v>
      </c>
      <c r="BH23" t="str">
        <f t="shared" si="0"/>
        <v/>
      </c>
    </row>
    <row r="24" spans="5:60" ht="21.75" customHeight="1">
      <c r="BC24" s="35" t="s">
        <v>13</v>
      </c>
      <c r="BD24">
        <v>20</v>
      </c>
      <c r="BE24">
        <f>ROUND(IF(J11&gt;0,ROUND(J11-0,-1)*0.4),0)</f>
        <v>4800000</v>
      </c>
      <c r="BF24">
        <f>IF(J11&gt;10000000,(K11)*2/100,0)</f>
        <v>69040</v>
      </c>
      <c r="BG24" s="34">
        <v>1</v>
      </c>
      <c r="BH24" t="str">
        <f>IF(BG24&gt;0,"NOTE - IN THIS, THERE IS NO ROYALTI INCOME","")</f>
        <v>NOTE - IN THIS, THERE IS NO ROYALTI INCOME</v>
      </c>
    </row>
    <row r="25" spans="5:60" ht="21.75" customHeight="1">
      <c r="BC25" s="35" t="s">
        <v>7</v>
      </c>
      <c r="BD25">
        <v>20</v>
      </c>
      <c r="BE25">
        <f>ROUND(IF(J11&gt;0,ROUND(J11-0,-1)*0.3),0)</f>
        <v>3600000</v>
      </c>
      <c r="BF25">
        <v>0</v>
      </c>
      <c r="BG25" s="34">
        <v>0</v>
      </c>
      <c r="BH25" t="str">
        <f t="shared" si="0"/>
        <v/>
      </c>
    </row>
    <row r="26" spans="5:60" ht="21.75" customHeight="1">
      <c r="BC26" s="35" t="s">
        <v>8</v>
      </c>
      <c r="BD26">
        <v>20</v>
      </c>
      <c r="BE26">
        <f>ROUND(IF(J11&gt;20000,ROUND(J11-20000,-1)*0.3+3000,IF(J11&gt;10000,ROUND(J11-10000,-1)*0.2+1000,IF(J11&gt;0,ROUND(J11,-1)*0.1))),0)</f>
        <v>3597000</v>
      </c>
      <c r="BF26">
        <v>0</v>
      </c>
      <c r="BG26" s="34">
        <v>0</v>
      </c>
      <c r="BH26" t="str">
        <f t="shared" si="0"/>
        <v/>
      </c>
    </row>
    <row r="27" spans="5:60" ht="21.75" customHeight="1">
      <c r="BC27" s="35" t="s">
        <v>9</v>
      </c>
      <c r="BD27">
        <v>20</v>
      </c>
      <c r="BE27">
        <f>ROUND(IF(J11&gt;0,ROUND(J11-0,-1)*0.3),0)</f>
        <v>3600000</v>
      </c>
      <c r="BF27">
        <v>0</v>
      </c>
      <c r="BG27" s="34">
        <v>0</v>
      </c>
      <c r="BH27" t="str">
        <f t="shared" si="0"/>
        <v/>
      </c>
    </row>
  </sheetData>
  <sheetProtection password="DB28" sheet="1" objects="1" scenarios="1"/>
  <dataConsolidate/>
  <mergeCells count="2">
    <mergeCell ref="I7:N9"/>
    <mergeCell ref="I15:N16"/>
  </mergeCells>
  <dataValidations count="4">
    <dataValidation type="list" allowBlank="1" showInputMessage="1" showErrorMessage="1" sqref="B13">
      <formula1>$BC$19:$BC$20</formula1>
    </dataValidation>
    <dataValidation type="list" allowBlank="1" showInputMessage="1" showErrorMessage="1" sqref="H24">
      <formula1>$H$18:$H$22</formula1>
    </dataValidation>
    <dataValidation type="list" allowBlank="1" showInputMessage="1" showErrorMessage="1" error="PLEASE CHOOSE TYPE OF PERSON FROM THE ABOVE LIST" sqref="I11">
      <formula1>$BC$19:$BC$27</formula1>
    </dataValidation>
    <dataValidation allowBlank="1" showInputMessage="1" showErrorMessage="1" error="PLEASE CHOOSE TYPE OF PERSON FROM THE ABOVE LIST" sqref="I28"/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11" sqref="B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2011-10-20T08:16:37Z</dcterms:created>
  <dcterms:modified xsi:type="dcterms:W3CDTF">2011-10-21T08:47:21Z</dcterms:modified>
</cp:coreProperties>
</file>