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9935" windowHeight="8130"/>
  </bookViews>
  <sheets>
    <sheet name="Tax" sheetId="1" r:id="rId1"/>
    <sheet name="Sec 80C" sheetId="2" r:id="rId2"/>
    <sheet name="Sheet3" sheetId="3" r:id="rId3"/>
  </sheets>
  <definedNames>
    <definedName name="_xlnm._FilterDatabase" localSheetId="0" hidden="1">Tax!$H$16:$H$17</definedName>
    <definedName name="_xlnm.Print_Area" localSheetId="0">Tax!$A$1:$G$41</definedName>
    <definedName name="Section_80C" localSheetId="1">'Sec 80C'!#REF!</definedName>
  </definedNames>
  <calcPr calcId="124519"/>
</workbook>
</file>

<file path=xl/calcChain.xml><?xml version="1.0" encoding="utf-8"?>
<calcChain xmlns="http://schemas.openxmlformats.org/spreadsheetml/2006/main">
  <c r="G35" i="1"/>
  <c r="F34"/>
  <c r="E17"/>
  <c r="E16"/>
  <c r="F35"/>
  <c r="F31"/>
  <c r="G33" s="1"/>
  <c r="G28"/>
  <c r="F25"/>
  <c r="F24"/>
  <c r="D19"/>
  <c r="F19" s="1"/>
  <c r="G19" s="1"/>
  <c r="D18"/>
  <c r="F18" s="1"/>
  <c r="G18" s="1"/>
  <c r="D17"/>
  <c r="F17" s="1"/>
  <c r="G17" s="1"/>
  <c r="D16"/>
  <c r="D15"/>
  <c r="D13"/>
  <c r="G10"/>
  <c r="D12" s="1"/>
  <c r="I20"/>
  <c r="G25" l="1"/>
  <c r="F16"/>
  <c r="G16" s="1"/>
  <c r="E15"/>
  <c r="D14"/>
  <c r="E14" s="1"/>
  <c r="F14" l="1"/>
  <c r="G14" s="1"/>
  <c r="G21"/>
  <c r="F15"/>
  <c r="G15" s="1"/>
  <c r="G20" l="1"/>
  <c r="G22" s="1"/>
  <c r="G26" s="1"/>
  <c r="G29" s="1"/>
  <c r="G36" l="1"/>
  <c r="G38" s="1"/>
  <c r="G39" s="1"/>
  <c r="G40" s="1"/>
  <c r="G37"/>
  <c r="G42" l="1"/>
</calcChain>
</file>

<file path=xl/comments1.xml><?xml version="1.0" encoding="utf-8"?>
<comments xmlns="http://schemas.openxmlformats.org/spreadsheetml/2006/main">
  <authors>
    <author>LSReddy</author>
    <author>OM SAI GRAPHICS</author>
  </authors>
  <commentList>
    <comment ref="C7" authorId="0">
      <text>
        <r>
          <rPr>
            <sz val="8"/>
            <color indexed="81"/>
            <rFont val="Tahoma"/>
            <family val="2"/>
          </rPr>
          <t>GENERAL/LADIES/SENIOR CITIZEN</t>
        </r>
      </text>
    </comment>
    <comment ref="I9" authorId="1">
      <text>
        <r>
          <rPr>
            <sz val="8"/>
            <color indexed="81"/>
            <rFont val="Tahoma"/>
            <family val="2"/>
          </rPr>
          <t xml:space="preserve">Salary for the year
</t>
        </r>
      </text>
    </comment>
    <comment ref="I13" authorId="0">
      <text>
        <r>
          <rPr>
            <b/>
            <sz val="8"/>
            <color indexed="81"/>
            <rFont val="Tahoma"/>
            <family val="2"/>
          </rPr>
          <t xml:space="preserve">Actual HRA Allowance Received </t>
        </r>
      </text>
    </comment>
    <comment ref="H14" authorId="1">
      <text>
        <r>
          <rPr>
            <sz val="8"/>
            <color indexed="81"/>
            <rFont val="Tahoma"/>
            <family val="2"/>
          </rPr>
          <t xml:space="preserve">Enter Actual Rent Paid for the year
</t>
        </r>
      </text>
    </comment>
    <comment ref="I15" authorId="0">
      <text>
        <r>
          <rPr>
            <b/>
            <sz val="8"/>
            <color indexed="81"/>
            <rFont val="Tahoma"/>
            <family val="2"/>
          </rPr>
          <t>Conveyance Allowance Received</t>
        </r>
      </text>
    </comment>
    <comment ref="I16" authorId="0">
      <text>
        <r>
          <rPr>
            <b/>
            <sz val="8"/>
            <color indexed="81"/>
            <rFont val="Tahoma"/>
            <family val="2"/>
          </rPr>
          <t>Medical Allowance Received</t>
        </r>
      </text>
    </comment>
    <comment ref="H17" authorId="0">
      <text>
        <r>
          <rPr>
            <b/>
            <sz val="8"/>
            <color indexed="81"/>
            <rFont val="Tahoma"/>
            <family val="2"/>
          </rPr>
          <t xml:space="preserve">Enter how many childrens, Maximum two childrens
</t>
        </r>
      </text>
    </comment>
    <comment ref="I17" authorId="0">
      <text>
        <r>
          <rPr>
            <b/>
            <sz val="8"/>
            <color indexed="81"/>
            <rFont val="Tahoma"/>
            <family val="2"/>
          </rPr>
          <t>Childrens Allowance Receiveed</t>
        </r>
      </text>
    </comment>
    <comment ref="I18" authorId="0">
      <text>
        <r>
          <rPr>
            <b/>
            <sz val="8"/>
            <color indexed="81"/>
            <rFont val="Tahoma"/>
            <family val="2"/>
          </rPr>
          <t>Books Allowance Received</t>
        </r>
      </text>
    </comment>
    <comment ref="I19" authorId="0">
      <text>
        <r>
          <rPr>
            <b/>
            <sz val="8"/>
            <color indexed="81"/>
            <rFont val="Tahoma"/>
            <family val="2"/>
          </rPr>
          <t>other than above allowance received</t>
        </r>
      </text>
    </comment>
  </commentList>
</comments>
</file>

<file path=xl/connections.xml><?xml version="1.0" encoding="utf-8"?>
<connections xmlns="http://schemas.openxmlformats.org/spreadsheetml/2006/main">
  <connection id="1" name="Section 80C" type="6" refreshedVersion="3" background="1">
    <textPr sourceFile="C:\Documents and Settings\LS Reddy\Desktop\Section 80C.docx" delimited="0">
      <textFields count="2">
        <textField/>
        <textField position="184"/>
      </textFields>
    </textPr>
  </connection>
</connections>
</file>

<file path=xl/sharedStrings.xml><?xml version="1.0" encoding="utf-8"?>
<sst xmlns="http://schemas.openxmlformats.org/spreadsheetml/2006/main" count="69" uniqueCount="67">
  <si>
    <t>NAME</t>
  </si>
  <si>
    <t>PAN</t>
  </si>
  <si>
    <t>DOB</t>
  </si>
  <si>
    <t>AMOUNT</t>
  </si>
  <si>
    <t>Exempted</t>
  </si>
  <si>
    <t>Taxable</t>
  </si>
  <si>
    <t>Basic Salary</t>
  </si>
  <si>
    <t>40% of Basic</t>
  </si>
  <si>
    <t>Acual HRA Received</t>
  </si>
  <si>
    <t>Excess of  10% of Rent Paid</t>
  </si>
  <si>
    <t>Convayance</t>
  </si>
  <si>
    <t>Medical Allowance</t>
  </si>
  <si>
    <t>Books Allowance</t>
  </si>
  <si>
    <t>Special &amp; Other Allowance</t>
  </si>
  <si>
    <t>GROSS SALARY</t>
  </si>
  <si>
    <t>Less : Deduction u/s. 16</t>
  </si>
  <si>
    <t>i. Entertainment Allowance</t>
  </si>
  <si>
    <t>NET SALARY</t>
  </si>
  <si>
    <t>GROSS TOTAL INCOME</t>
  </si>
  <si>
    <t>Children's Allowance</t>
  </si>
  <si>
    <t>Salary</t>
  </si>
  <si>
    <t>HRA:</t>
  </si>
  <si>
    <t>Add: Any other Income reported by Employee :-</t>
  </si>
  <si>
    <t>House Property Income</t>
  </si>
  <si>
    <t>Less :Allowances Exempt U/s. 10</t>
  </si>
  <si>
    <t>BALANCE SALARY</t>
  </si>
  <si>
    <t>ii. Tax on Employment</t>
  </si>
  <si>
    <t>Less: Deductions under chapter VI A:-</t>
  </si>
  <si>
    <t>a. Section 80C</t>
  </si>
  <si>
    <t>Aggregate amount deductible under the three sections,</t>
  </si>
  <si>
    <t xml:space="preserve"> i.e., 80C, 80CCC and 80CCD shall not exceed Rs. 1 lakh </t>
  </si>
  <si>
    <t>A.</t>
  </si>
  <si>
    <t>B.</t>
  </si>
  <si>
    <t>Tax Payable</t>
  </si>
  <si>
    <t>Add: EC &amp; SHEC</t>
  </si>
  <si>
    <t>TAXABLE TOTAL INCOME</t>
  </si>
  <si>
    <t>TOTAL TAX PAYABLE</t>
  </si>
  <si>
    <t>TAX CALCULATOR</t>
  </si>
  <si>
    <t>ASSESSMENT YEAR 2011-12</t>
  </si>
  <si>
    <t>STATUS</t>
  </si>
  <si>
    <t>TAXABLE TOTAL INCOME (Ronded off)</t>
  </si>
  <si>
    <t>BHASKAR</t>
  </si>
  <si>
    <t>Female</t>
  </si>
  <si>
    <t>Enter these colums</t>
  </si>
  <si>
    <t>Section 80D (Mediclaim Policy)</t>
  </si>
  <si>
    <t>Section 80E (Interest on Repayment of Higher Education Loan)</t>
  </si>
  <si>
    <t>Monthly TDS Payable</t>
  </si>
  <si>
    <t>Section 80C:</t>
  </si>
  <si>
    <t>This section has been introduced by the Finance Act 2005. Broadly speaking, this section provides deduction from total income in respect of various investments/ expenditures/payments in respect of which tax rebate u/s 88 was earlier available. The total deduction under this section (alongwith section 80CCC and 80CCD) is limited to Rs. 1 lakh only.</t>
  </si>
  <si>
    <r>
      <t>a)</t>
    </r>
    <r>
      <rPr>
        <sz val="7"/>
        <color theme="1"/>
        <rFont val="Times New Roman"/>
        <family val="1"/>
      </rPr>
      <t xml:space="preserve">      </t>
    </r>
    <r>
      <rPr>
        <sz val="11"/>
        <color theme="1"/>
        <rFont val="Calibri"/>
        <family val="2"/>
        <scheme val="minor"/>
      </rPr>
      <t>Life Insurance Premium For individual, policy must be in self or spouse’s or any child’s name. For HUF, it may be on life of any member of HUF.</t>
    </r>
  </si>
  <si>
    <r>
      <t>b)</t>
    </r>
    <r>
      <rPr>
        <sz val="7"/>
        <color theme="1"/>
        <rFont val="Times New Roman"/>
        <family val="1"/>
      </rPr>
      <t xml:space="preserve">      </t>
    </r>
    <r>
      <rPr>
        <sz val="11"/>
        <color theme="1"/>
        <rFont val="Calibri"/>
        <family val="2"/>
        <scheme val="minor"/>
      </rPr>
      <t>Sum paid under contract for deferred annuity For individual, on life of self, spouse or any child .</t>
    </r>
  </si>
  <si>
    <r>
      <t>c)</t>
    </r>
    <r>
      <rPr>
        <sz val="7"/>
        <color theme="1"/>
        <rFont val="Times New Roman"/>
        <family val="1"/>
      </rPr>
      <t xml:space="preserve">       </t>
    </r>
    <r>
      <rPr>
        <sz val="11"/>
        <color theme="1"/>
        <rFont val="Calibri"/>
        <family val="2"/>
        <scheme val="minor"/>
      </rPr>
      <t>Sum deducted from salary payable to Govt. Servant for securing deferred annuity for self-spouse or child Payment limited to 20% of salary.</t>
    </r>
  </si>
  <si>
    <r>
      <t>d)</t>
    </r>
    <r>
      <rPr>
        <sz val="7"/>
        <color theme="1"/>
        <rFont val="Times New Roman"/>
        <family val="1"/>
      </rPr>
      <t xml:space="preserve">      </t>
    </r>
    <r>
      <rPr>
        <sz val="11"/>
        <color theme="1"/>
        <rFont val="Calibri"/>
        <family val="2"/>
        <scheme val="minor"/>
      </rPr>
      <t>Contribution made under Employee’s Provident Fund Scheme.</t>
    </r>
  </si>
  <si>
    <r>
      <t>e)</t>
    </r>
    <r>
      <rPr>
        <sz val="7"/>
        <color theme="1"/>
        <rFont val="Times New Roman"/>
        <family val="1"/>
      </rPr>
      <t xml:space="preserve">      </t>
    </r>
    <r>
      <rPr>
        <sz val="11"/>
        <color theme="1"/>
        <rFont val="Calibri"/>
        <family val="2"/>
        <scheme val="minor"/>
      </rPr>
      <t>Contribution to PPF For individual, can be in the name of self/spouse, any child &amp; for HUF, it can be in the name of any member of the family.</t>
    </r>
  </si>
  <si>
    <r>
      <t>f)</t>
    </r>
    <r>
      <rPr>
        <sz val="7"/>
        <color theme="1"/>
        <rFont val="Times New Roman"/>
        <family val="1"/>
      </rPr>
      <t xml:space="preserve">       </t>
    </r>
    <r>
      <rPr>
        <sz val="11"/>
        <color theme="1"/>
        <rFont val="Calibri"/>
        <family val="2"/>
        <scheme val="minor"/>
      </rPr>
      <t>Contribution by employee to a Recognised Provident Fund.</t>
    </r>
  </si>
  <si>
    <r>
      <t>g)</t>
    </r>
    <r>
      <rPr>
        <sz val="7"/>
        <color theme="1"/>
        <rFont val="Times New Roman"/>
        <family val="1"/>
      </rPr>
      <t xml:space="preserve">      </t>
    </r>
    <r>
      <rPr>
        <sz val="11"/>
        <color theme="1"/>
        <rFont val="Calibri"/>
        <family val="2"/>
        <scheme val="minor"/>
      </rPr>
      <t>Sum deposited in 10 year/15 year account of Post Office Saving Bank</t>
    </r>
  </si>
  <si>
    <r>
      <t>h)</t>
    </r>
    <r>
      <rPr>
        <sz val="7"/>
        <color theme="1"/>
        <rFont val="Times New Roman"/>
        <family val="1"/>
      </rPr>
      <t xml:space="preserve">      </t>
    </r>
    <r>
      <rPr>
        <sz val="11"/>
        <color theme="1"/>
        <rFont val="Calibri"/>
        <family val="2"/>
        <scheme val="minor"/>
      </rPr>
      <t>Subscription to any notified securities/notified deposits scheme. e.g. NSS</t>
    </r>
  </si>
  <si>
    <r>
      <t>i)</t>
    </r>
    <r>
      <rPr>
        <sz val="7"/>
        <color theme="1"/>
        <rFont val="Times New Roman"/>
        <family val="1"/>
      </rPr>
      <t xml:space="preserve">        </t>
    </r>
    <r>
      <rPr>
        <sz val="11"/>
        <color theme="1"/>
        <rFont val="Calibri"/>
        <family val="2"/>
        <scheme val="minor"/>
      </rPr>
      <t>Subscription to any notified savings certificate, Unit Linked Savings certificates. e.g. NSC VIII issue.</t>
    </r>
  </si>
  <si>
    <r>
      <t>j)</t>
    </r>
    <r>
      <rPr>
        <sz val="7"/>
        <color theme="1"/>
        <rFont val="Times New Roman"/>
        <family val="1"/>
      </rPr>
      <t xml:space="preserve">        </t>
    </r>
    <r>
      <rPr>
        <sz val="11"/>
        <color theme="1"/>
        <rFont val="Calibri"/>
        <family val="2"/>
        <scheme val="minor"/>
      </rPr>
      <t>Contribution to Unit Linked Insurance Plan of LIC Mutual Fund e.g. Dhanrakhsa 1989</t>
    </r>
  </si>
  <si>
    <r>
      <t>k)</t>
    </r>
    <r>
      <rPr>
        <sz val="7"/>
        <color theme="1"/>
        <rFont val="Times New Roman"/>
        <family val="1"/>
      </rPr>
      <t xml:space="preserve">      </t>
    </r>
    <r>
      <rPr>
        <sz val="11"/>
        <color theme="1"/>
        <rFont val="Calibri"/>
        <family val="2"/>
        <scheme val="minor"/>
      </rPr>
      <t>Contribution to notified deposit scheme/Pension fund set up by the National Housing Scheme.</t>
    </r>
  </si>
  <si>
    <r>
      <t>l)</t>
    </r>
    <r>
      <rPr>
        <sz val="7"/>
        <color theme="1"/>
        <rFont val="Times New Roman"/>
        <family val="1"/>
      </rPr>
      <t xml:space="preserve">        </t>
    </r>
    <r>
      <rPr>
        <sz val="11"/>
        <color theme="1"/>
        <rFont val="Calibri"/>
        <family val="2"/>
        <scheme val="minor"/>
      </rPr>
      <t>Certain payment made by way of instalment or part payment of loan taken for purchase/construction of residential house property.</t>
    </r>
  </si>
  <si>
    <r>
      <t>m)</t>
    </r>
    <r>
      <rPr>
        <sz val="7"/>
        <color theme="1"/>
        <rFont val="Times New Roman"/>
        <family val="1"/>
      </rPr>
      <t xml:space="preserve">    </t>
    </r>
    <r>
      <rPr>
        <sz val="11"/>
        <color theme="1"/>
        <rFont val="Calibri"/>
        <family val="2"/>
        <scheme val="minor"/>
      </rPr>
      <t>Condition has been laid that in case the property is transferred before the expiry of 5 years from the end of the financial year in which possession of such property is obtained by him, the aggregate amount of deduction of income so allowed for various years shall be liable to tax in that year.</t>
    </r>
  </si>
  <si>
    <r>
      <t>n)</t>
    </r>
    <r>
      <rPr>
        <sz val="7"/>
        <color theme="1"/>
        <rFont val="Times New Roman"/>
        <family val="1"/>
      </rPr>
      <t xml:space="preserve">      </t>
    </r>
    <r>
      <rPr>
        <sz val="11"/>
        <color theme="1"/>
        <rFont val="Calibri"/>
        <family val="2"/>
        <scheme val="minor"/>
      </rPr>
      <t>Contribution to notified annuity Plan of LIC(e.g. Jeevan Dhara) or Units of UTI/notified Mutual Fund. If in respect of such contribution, deduction u/s 80CCC has been availed of rebate u/s 88 would not be allowable.</t>
    </r>
  </si>
  <si>
    <r>
      <t>o)</t>
    </r>
    <r>
      <rPr>
        <sz val="7"/>
        <color theme="1"/>
        <rFont val="Times New Roman"/>
        <family val="1"/>
      </rPr>
      <t xml:space="preserve">      </t>
    </r>
    <r>
      <rPr>
        <sz val="11"/>
        <color theme="1"/>
        <rFont val="Calibri"/>
        <family val="2"/>
        <scheme val="minor"/>
      </rPr>
      <t>Subscription to units of a Mutual Fund notified u/s 10(23D).</t>
    </r>
  </si>
  <si>
    <r>
      <t>p)</t>
    </r>
    <r>
      <rPr>
        <sz val="7"/>
        <color theme="1"/>
        <rFont val="Times New Roman"/>
        <family val="1"/>
      </rPr>
      <t xml:space="preserve">      </t>
    </r>
    <r>
      <rPr>
        <sz val="11"/>
        <color theme="1"/>
        <rFont val="Calibri"/>
        <family val="2"/>
        <scheme val="minor"/>
      </rPr>
      <t>Subscription to deposit scheme of a public sector, company engaged in providing housing finance.</t>
    </r>
  </si>
  <si>
    <r>
      <t>q)</t>
    </r>
    <r>
      <rPr>
        <sz val="7"/>
        <color theme="1"/>
        <rFont val="Times New Roman"/>
        <family val="1"/>
      </rPr>
      <t xml:space="preserve">      </t>
    </r>
    <r>
      <rPr>
        <sz val="11"/>
        <color theme="1"/>
        <rFont val="Calibri"/>
        <family val="2"/>
        <scheme val="minor"/>
      </rPr>
      <t>Subscription to equity shares/ debentures forming part of any approved eligible issue of capital made by a public company or public financial institutions.</t>
    </r>
  </si>
  <si>
    <r>
      <t>r)</t>
    </r>
    <r>
      <rPr>
        <sz val="7"/>
        <color theme="1"/>
        <rFont val="Times New Roman"/>
        <family val="1"/>
      </rPr>
      <t xml:space="preserve">       </t>
    </r>
    <r>
      <rPr>
        <sz val="11"/>
        <color theme="1"/>
        <rFont val="Calibri"/>
        <family val="2"/>
        <scheme val="minor"/>
      </rPr>
      <t>Tuition fees paid at the time of admission or otherwise to any school, college, university or other educational institution situated within India for the purpose of full time education of any two children. Available in respect of any two children</t>
    </r>
  </si>
</sst>
</file>

<file path=xl/styles.xml><?xml version="1.0" encoding="utf-8"?>
<styleSheet xmlns="http://schemas.openxmlformats.org/spreadsheetml/2006/main">
  <numFmts count="2">
    <numFmt numFmtId="41" formatCode="_(* #,##0_);_(* \(#,##0\);_(* &quot;-&quot;_);_(@_)"/>
    <numFmt numFmtId="164" formatCode="[$-409]d\-mmm\-yy;@"/>
  </numFmts>
  <fonts count="12">
    <font>
      <sz val="11"/>
      <color theme="1"/>
      <name val="Calibri"/>
      <family val="2"/>
      <scheme val="minor"/>
    </font>
    <font>
      <b/>
      <sz val="11"/>
      <color theme="1"/>
      <name val="Calibri"/>
      <family val="2"/>
      <scheme val="minor"/>
    </font>
    <font>
      <sz val="8"/>
      <color indexed="81"/>
      <name val="Tahoma"/>
      <family val="2"/>
    </font>
    <font>
      <u/>
      <sz val="11"/>
      <color theme="1"/>
      <name val="Calibri"/>
      <family val="2"/>
      <scheme val="minor"/>
    </font>
    <font>
      <b/>
      <sz val="28"/>
      <color theme="1"/>
      <name val="Calibri"/>
      <family val="2"/>
      <scheme val="minor"/>
    </font>
    <font>
      <b/>
      <sz val="14"/>
      <color theme="1"/>
      <name val="Calibri"/>
      <family val="2"/>
      <scheme val="minor"/>
    </font>
    <font>
      <sz val="11"/>
      <color rgb="FF454545"/>
      <name val="Calibri"/>
      <family val="2"/>
      <scheme val="minor"/>
    </font>
    <font>
      <b/>
      <sz val="8"/>
      <color indexed="81"/>
      <name val="Tahoma"/>
      <family val="2"/>
    </font>
    <font>
      <sz val="12"/>
      <color rgb="FFFF0000"/>
      <name val="Calibri"/>
      <family val="2"/>
      <scheme val="minor"/>
    </font>
    <font>
      <sz val="20"/>
      <color theme="1"/>
      <name val="Calibri"/>
      <family val="2"/>
      <scheme val="minor"/>
    </font>
    <font>
      <b/>
      <u/>
      <sz val="14"/>
      <color theme="1"/>
      <name val="Calibri"/>
      <family val="2"/>
      <scheme val="minor"/>
    </font>
    <font>
      <sz val="7"/>
      <color theme="1"/>
      <name val="Times New Roman"/>
      <family val="1"/>
    </font>
  </fonts>
  <fills count="13">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CFEB8"/>
        <bgColor indexed="64"/>
      </patternFill>
    </fill>
    <fill>
      <patternFill patternType="solid">
        <fgColor theme="6" tint="0.59999389629810485"/>
        <bgColor indexed="64"/>
      </patternFill>
    </fill>
    <fill>
      <patternFill patternType="solid">
        <fgColor rgb="FF00B0F0"/>
        <bgColor indexed="64"/>
      </patternFill>
    </fill>
    <fill>
      <patternFill patternType="solid">
        <fgColor rgb="FF00B050"/>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1">
    <xf numFmtId="0" fontId="0" fillId="0" borderId="0"/>
  </cellStyleXfs>
  <cellXfs count="42">
    <xf numFmtId="0" fontId="0" fillId="0" borderId="0" xfId="0"/>
    <xf numFmtId="0" fontId="0" fillId="0" borderId="0" xfId="0" applyProtection="1">
      <protection locked="0"/>
    </xf>
    <xf numFmtId="3" fontId="0" fillId="0" borderId="0" xfId="0" applyNumberFormat="1" applyProtection="1">
      <protection locked="0"/>
    </xf>
    <xf numFmtId="0" fontId="0" fillId="3" borderId="0" xfId="0" applyFill="1" applyProtection="1">
      <protection locked="0"/>
    </xf>
    <xf numFmtId="0" fontId="8" fillId="3" borderId="0" xfId="0" applyFont="1" applyFill="1" applyAlignment="1" applyProtection="1">
      <alignment horizontal="left"/>
      <protection locked="0"/>
    </xf>
    <xf numFmtId="164" fontId="8" fillId="3" borderId="0" xfId="0" applyNumberFormat="1" applyFont="1" applyFill="1" applyAlignment="1" applyProtection="1">
      <alignment horizontal="left"/>
      <protection locked="0"/>
    </xf>
    <xf numFmtId="14" fontId="8" fillId="3" borderId="0" xfId="0" applyNumberFormat="1" applyFont="1" applyFill="1" applyAlignment="1" applyProtection="1">
      <alignment horizontal="left"/>
      <protection locked="0"/>
    </xf>
    <xf numFmtId="0" fontId="0" fillId="9" borderId="0" xfId="0" applyFill="1" applyProtection="1">
      <protection locked="0"/>
    </xf>
    <xf numFmtId="0" fontId="0" fillId="3" borderId="0" xfId="0" applyFill="1" applyProtection="1">
      <protection hidden="1"/>
    </xf>
    <xf numFmtId="3" fontId="0" fillId="3" borderId="0" xfId="0" applyNumberFormat="1" applyFill="1" applyProtection="1">
      <protection hidden="1"/>
    </xf>
    <xf numFmtId="3" fontId="0" fillId="2" borderId="0" xfId="0" applyNumberFormat="1" applyFill="1" applyProtection="1">
      <protection hidden="1"/>
    </xf>
    <xf numFmtId="0" fontId="3" fillId="3" borderId="0" xfId="0" applyFont="1" applyFill="1" applyProtection="1">
      <protection hidden="1"/>
    </xf>
    <xf numFmtId="3" fontId="0" fillId="7" borderId="0" xfId="0" applyNumberFormat="1" applyFill="1" applyProtection="1">
      <protection hidden="1"/>
    </xf>
    <xf numFmtId="3" fontId="0" fillId="6" borderId="0" xfId="0" applyNumberFormat="1" applyFill="1" applyProtection="1">
      <protection hidden="1"/>
    </xf>
    <xf numFmtId="3" fontId="0" fillId="8" borderId="0" xfId="0" applyNumberFormat="1" applyFill="1" applyProtection="1">
      <protection hidden="1"/>
    </xf>
    <xf numFmtId="3" fontId="0" fillId="6" borderId="0" xfId="0" applyNumberFormat="1" applyFill="1" applyBorder="1" applyProtection="1">
      <protection hidden="1"/>
    </xf>
    <xf numFmtId="0" fontId="0" fillId="6" borderId="0" xfId="0" applyFill="1" applyProtection="1">
      <protection hidden="1"/>
    </xf>
    <xf numFmtId="3" fontId="0" fillId="7" borderId="1" xfId="0" applyNumberFormat="1" applyFill="1" applyBorder="1" applyProtection="1">
      <protection hidden="1"/>
    </xf>
    <xf numFmtId="3" fontId="0" fillId="6" borderId="1" xfId="0" applyNumberFormat="1" applyFill="1" applyBorder="1" applyProtection="1">
      <protection hidden="1"/>
    </xf>
    <xf numFmtId="3" fontId="0" fillId="8" borderId="1" xfId="0" applyNumberFormat="1" applyFill="1" applyBorder="1" applyProtection="1">
      <protection hidden="1"/>
    </xf>
    <xf numFmtId="3" fontId="0" fillId="2" borderId="1" xfId="0" applyNumberFormat="1" applyFill="1" applyBorder="1" applyProtection="1">
      <protection hidden="1"/>
    </xf>
    <xf numFmtId="3" fontId="0" fillId="5" borderId="0" xfId="0" applyNumberFormat="1" applyFill="1" applyProtection="1">
      <protection hidden="1"/>
    </xf>
    <xf numFmtId="41" fontId="0" fillId="2" borderId="0" xfId="0" applyNumberFormat="1" applyFill="1" applyBorder="1" applyProtection="1">
      <protection hidden="1"/>
    </xf>
    <xf numFmtId="0" fontId="1" fillId="3" borderId="0" xfId="0" applyFont="1" applyFill="1" applyProtection="1">
      <protection hidden="1"/>
    </xf>
    <xf numFmtId="3" fontId="0" fillId="4" borderId="0" xfId="0" applyNumberFormat="1" applyFill="1" applyBorder="1" applyProtection="1">
      <protection hidden="1"/>
    </xf>
    <xf numFmtId="41" fontId="1" fillId="5" borderId="2" xfId="0" applyNumberFormat="1" applyFont="1" applyFill="1" applyBorder="1" applyProtection="1">
      <protection hidden="1"/>
    </xf>
    <xf numFmtId="0" fontId="0" fillId="4" borderId="0" xfId="0" applyFill="1" applyProtection="1">
      <protection hidden="1"/>
    </xf>
    <xf numFmtId="41" fontId="6" fillId="2" borderId="0" xfId="0" applyNumberFormat="1" applyFont="1" applyFill="1" applyProtection="1">
      <protection hidden="1"/>
    </xf>
    <xf numFmtId="3" fontId="0" fillId="4" borderId="0" xfId="0" applyNumberFormat="1" applyFill="1" applyProtection="1">
      <protection hidden="1"/>
    </xf>
    <xf numFmtId="41" fontId="0" fillId="2" borderId="0" xfId="0" applyNumberFormat="1" applyFont="1" applyFill="1" applyProtection="1">
      <protection hidden="1"/>
    </xf>
    <xf numFmtId="3" fontId="0" fillId="2" borderId="1" xfId="0" applyNumberFormat="1" applyFont="1" applyFill="1" applyBorder="1" applyProtection="1">
      <protection hidden="1"/>
    </xf>
    <xf numFmtId="3" fontId="1" fillId="5" borderId="0" xfId="0" applyNumberFormat="1" applyFont="1" applyFill="1" applyProtection="1">
      <protection hidden="1"/>
    </xf>
    <xf numFmtId="0" fontId="0" fillId="0" borderId="0" xfId="0" applyProtection="1">
      <protection hidden="1"/>
    </xf>
    <xf numFmtId="0" fontId="9" fillId="10" borderId="0" xfId="0" applyFont="1" applyFill="1" applyProtection="1">
      <protection locked="0"/>
    </xf>
    <xf numFmtId="0" fontId="0" fillId="10" borderId="0" xfId="0" applyFill="1" applyProtection="1">
      <protection locked="0"/>
    </xf>
    <xf numFmtId="0" fontId="0" fillId="12" borderId="0" xfId="0" applyFill="1" applyProtection="1">
      <protection locked="0"/>
    </xf>
    <xf numFmtId="3" fontId="0" fillId="12" borderId="0" xfId="0" applyNumberFormat="1" applyFill="1" applyProtection="1">
      <protection locked="0"/>
    </xf>
    <xf numFmtId="3" fontId="1" fillId="11" borderId="0" xfId="0" applyNumberFormat="1" applyFont="1" applyFill="1" applyProtection="1">
      <protection hidden="1"/>
    </xf>
    <xf numFmtId="0" fontId="4" fillId="9" borderId="0" xfId="0" applyFont="1" applyFill="1" applyAlignment="1" applyProtection="1">
      <alignment horizontal="center"/>
      <protection locked="0"/>
    </xf>
    <xf numFmtId="0" fontId="5" fillId="9" borderId="0" xfId="0" applyFont="1" applyFill="1" applyAlignment="1" applyProtection="1">
      <alignment horizontal="center"/>
      <protection locked="0"/>
    </xf>
    <xf numFmtId="0" fontId="10" fillId="0" borderId="0" xfId="0" applyFont="1"/>
    <xf numFmtId="0" fontId="0" fillId="0" borderId="0" xfId="0" applyAlignment="1">
      <alignment horizontal="left" indent="5"/>
    </xf>
  </cellXfs>
  <cellStyles count="1">
    <cellStyle name="Normal" xfId="0" builtinId="0"/>
  </cellStyles>
  <dxfs count="0"/>
  <tableStyles count="0" defaultTableStyle="TableStyleMedium9" defaultPivotStyle="PivotStyleLight16"/>
  <colors>
    <mruColors>
      <color rgb="FFFCFEB8"/>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42"/>
  <sheetViews>
    <sheetView tabSelected="1" topLeftCell="A7" workbookViewId="0">
      <selection activeCell="J20" sqref="J20"/>
    </sheetView>
  </sheetViews>
  <sheetFormatPr defaultRowHeight="15"/>
  <cols>
    <col min="1" max="1" width="4.28515625" style="1" customWidth="1"/>
    <col min="2" max="2" width="13.85546875" style="1" customWidth="1"/>
    <col min="3" max="3" width="15.7109375" style="1" customWidth="1"/>
    <col min="4" max="4" width="11.7109375" style="1" customWidth="1"/>
    <col min="5" max="5" width="14.140625" style="1" customWidth="1"/>
    <col min="6" max="9" width="11.7109375" style="1" customWidth="1"/>
    <col min="10" max="16384" width="9.140625" style="1"/>
  </cols>
  <sheetData>
    <row r="1" spans="1:10" ht="36">
      <c r="A1" s="38" t="s">
        <v>37</v>
      </c>
      <c r="B1" s="38"/>
      <c r="C1" s="38"/>
      <c r="D1" s="38"/>
      <c r="E1" s="38"/>
      <c r="F1" s="38"/>
      <c r="G1" s="38"/>
    </row>
    <row r="2" spans="1:10" ht="18.75">
      <c r="A2" s="39" t="s">
        <v>38</v>
      </c>
      <c r="B2" s="39"/>
      <c r="C2" s="39"/>
      <c r="D2" s="39"/>
      <c r="E2" s="39"/>
      <c r="F2" s="39"/>
      <c r="G2" s="39"/>
    </row>
    <row r="3" spans="1:10">
      <c r="A3" s="7"/>
      <c r="B3" s="7"/>
      <c r="C3" s="7"/>
      <c r="D3" s="7"/>
      <c r="E3" s="7"/>
      <c r="F3" s="7"/>
      <c r="G3" s="7"/>
    </row>
    <row r="4" spans="1:10" ht="15.75">
      <c r="A4" s="8" t="s">
        <v>0</v>
      </c>
      <c r="B4" s="3"/>
      <c r="C4" s="4" t="s">
        <v>41</v>
      </c>
      <c r="D4" s="3"/>
      <c r="E4" s="3"/>
      <c r="F4" s="3"/>
      <c r="G4" s="3"/>
    </row>
    <row r="5" spans="1:10" ht="26.25">
      <c r="A5" s="8" t="s">
        <v>1</v>
      </c>
      <c r="B5" s="3"/>
      <c r="C5" s="4"/>
      <c r="D5" s="3"/>
      <c r="E5" s="3"/>
      <c r="F5" s="3"/>
      <c r="G5" s="3"/>
      <c r="H5" s="33" t="s">
        <v>43</v>
      </c>
      <c r="I5" s="34"/>
      <c r="J5" s="34"/>
    </row>
    <row r="6" spans="1:10" ht="15.75">
      <c r="A6" s="8" t="s">
        <v>2</v>
      </c>
      <c r="B6" s="3"/>
      <c r="C6" s="5">
        <v>0</v>
      </c>
      <c r="D6" s="3"/>
      <c r="E6" s="3"/>
      <c r="F6" s="3"/>
      <c r="G6" s="3"/>
    </row>
    <row r="7" spans="1:10" ht="15.75">
      <c r="A7" s="8" t="s">
        <v>39</v>
      </c>
      <c r="B7" s="3"/>
      <c r="C7" s="6" t="s">
        <v>42</v>
      </c>
      <c r="D7" s="3"/>
      <c r="E7" s="3"/>
      <c r="F7" s="3"/>
      <c r="G7" s="3"/>
      <c r="H7" s="35"/>
      <c r="I7" s="35"/>
    </row>
    <row r="8" spans="1:10">
      <c r="A8" s="8"/>
      <c r="B8" s="8"/>
      <c r="C8" s="8"/>
      <c r="D8" s="8"/>
      <c r="E8" s="8" t="s">
        <v>3</v>
      </c>
      <c r="F8" s="8" t="s">
        <v>3</v>
      </c>
      <c r="G8" s="8" t="s">
        <v>3</v>
      </c>
      <c r="H8" s="35"/>
      <c r="I8" s="35"/>
    </row>
    <row r="9" spans="1:10">
      <c r="A9" s="8"/>
      <c r="B9" s="8"/>
      <c r="C9" s="8"/>
      <c r="D9" s="8"/>
      <c r="E9" s="8" t="s">
        <v>4</v>
      </c>
      <c r="F9" s="8" t="s">
        <v>5</v>
      </c>
      <c r="G9" s="8"/>
      <c r="H9" s="35"/>
      <c r="I9" s="35" t="s">
        <v>20</v>
      </c>
    </row>
    <row r="10" spans="1:10" ht="20.100000000000001" customHeight="1">
      <c r="A10" s="8" t="s">
        <v>6</v>
      </c>
      <c r="B10" s="8"/>
      <c r="C10" s="8"/>
      <c r="D10" s="9"/>
      <c r="E10" s="9"/>
      <c r="F10" s="9"/>
      <c r="G10" s="10">
        <f>$I10</f>
        <v>200000</v>
      </c>
      <c r="H10" s="36"/>
      <c r="I10" s="36">
        <v>200000</v>
      </c>
    </row>
    <row r="11" spans="1:10" ht="20.100000000000001" customHeight="1">
      <c r="A11" s="11" t="s">
        <v>21</v>
      </c>
      <c r="B11" s="8"/>
      <c r="C11" s="8"/>
      <c r="D11" s="9"/>
      <c r="E11" s="9"/>
      <c r="F11" s="9"/>
      <c r="G11" s="10"/>
      <c r="H11" s="36"/>
      <c r="I11" s="36"/>
    </row>
    <row r="12" spans="1:10" ht="20.100000000000001" customHeight="1">
      <c r="A12" s="8" t="s">
        <v>7</v>
      </c>
      <c r="B12" s="8"/>
      <c r="C12" s="8"/>
      <c r="D12" s="12">
        <f>G10*0.4</f>
        <v>80000</v>
      </c>
      <c r="E12" s="13"/>
      <c r="F12" s="14"/>
      <c r="G12" s="10"/>
      <c r="H12" s="36"/>
      <c r="I12" s="36"/>
    </row>
    <row r="13" spans="1:10" ht="20.100000000000001" customHeight="1">
      <c r="A13" s="8" t="s">
        <v>8</v>
      </c>
      <c r="B13" s="8"/>
      <c r="C13" s="8"/>
      <c r="D13" s="12">
        <f>$I13</f>
        <v>50000</v>
      </c>
      <c r="E13" s="13"/>
      <c r="F13" s="14"/>
      <c r="G13" s="10"/>
      <c r="H13" s="36"/>
      <c r="I13" s="36">
        <v>50000</v>
      </c>
    </row>
    <row r="14" spans="1:10" ht="20.100000000000001" customHeight="1">
      <c r="A14" s="8" t="s">
        <v>9</v>
      </c>
      <c r="B14" s="8"/>
      <c r="C14" s="8"/>
      <c r="D14" s="12">
        <f>IF(H14-(G10*10%)&lt;0,0,(H14-(G10*10%)))</f>
        <v>40000</v>
      </c>
      <c r="E14" s="15">
        <f>IF(D14&gt;D13,D13,D14)</f>
        <v>40000</v>
      </c>
      <c r="F14" s="14">
        <f>IF((D13-D14)&lt;(E14),0,(D13-D14))</f>
        <v>0</v>
      </c>
      <c r="G14" s="10">
        <f>SUM(E14:F14)</f>
        <v>40000</v>
      </c>
      <c r="H14" s="36">
        <v>60000</v>
      </c>
      <c r="I14" s="35"/>
    </row>
    <row r="15" spans="1:10" ht="20.100000000000001" customHeight="1">
      <c r="A15" s="8" t="s">
        <v>10</v>
      </c>
      <c r="B15" s="8"/>
      <c r="C15" s="8"/>
      <c r="D15" s="12">
        <f t="shared" ref="D15:D19" si="0">$I15</f>
        <v>24000</v>
      </c>
      <c r="E15" s="16">
        <f>IF(D15&gt;9600,9600,D15)</f>
        <v>9600</v>
      </c>
      <c r="F15" s="14">
        <f>D15-E15</f>
        <v>14400</v>
      </c>
      <c r="G15" s="10">
        <f t="shared" ref="G15:G19" si="1">SUM(E15:F15)</f>
        <v>24000</v>
      </c>
      <c r="H15" s="35"/>
      <c r="I15" s="36">
        <v>24000</v>
      </c>
    </row>
    <row r="16" spans="1:10" ht="20.100000000000001" customHeight="1">
      <c r="A16" s="8" t="s">
        <v>11</v>
      </c>
      <c r="B16" s="8"/>
      <c r="C16" s="8"/>
      <c r="D16" s="12">
        <f t="shared" si="0"/>
        <v>15000</v>
      </c>
      <c r="E16" s="13">
        <f>H16</f>
        <v>10000</v>
      </c>
      <c r="F16" s="14">
        <f t="shared" ref="F16:F19" si="2">D16-E16</f>
        <v>5000</v>
      </c>
      <c r="G16" s="10">
        <f t="shared" si="1"/>
        <v>15000</v>
      </c>
      <c r="H16" s="36">
        <v>10000</v>
      </c>
      <c r="I16" s="36">
        <v>15000</v>
      </c>
    </row>
    <row r="17" spans="1:9" ht="20.100000000000001" customHeight="1">
      <c r="A17" s="8" t="s">
        <v>19</v>
      </c>
      <c r="B17" s="8"/>
      <c r="C17" s="8"/>
      <c r="D17" s="12">
        <f t="shared" si="0"/>
        <v>12000</v>
      </c>
      <c r="E17" s="13">
        <f>IF(H17&gt;1,(200*12),(100*12))</f>
        <v>2400</v>
      </c>
      <c r="F17" s="14">
        <f t="shared" si="2"/>
        <v>9600</v>
      </c>
      <c r="G17" s="10">
        <f t="shared" si="1"/>
        <v>12000</v>
      </c>
      <c r="H17" s="36">
        <v>2</v>
      </c>
      <c r="I17" s="36">
        <v>12000</v>
      </c>
    </row>
    <row r="18" spans="1:9" ht="20.100000000000001" customHeight="1">
      <c r="A18" s="8" t="s">
        <v>12</v>
      </c>
      <c r="B18" s="8"/>
      <c r="C18" s="8"/>
      <c r="D18" s="12">
        <f t="shared" si="0"/>
        <v>10000</v>
      </c>
      <c r="E18" s="13">
        <v>0</v>
      </c>
      <c r="F18" s="14">
        <f t="shared" si="2"/>
        <v>10000</v>
      </c>
      <c r="G18" s="10">
        <f t="shared" si="1"/>
        <v>10000</v>
      </c>
      <c r="H18" s="36"/>
      <c r="I18" s="36">
        <v>10000</v>
      </c>
    </row>
    <row r="19" spans="1:9" ht="20.100000000000001" customHeight="1">
      <c r="A19" s="8" t="s">
        <v>13</v>
      </c>
      <c r="B19" s="8"/>
      <c r="C19" s="8"/>
      <c r="D19" s="17">
        <f t="shared" si="0"/>
        <v>39000</v>
      </c>
      <c r="E19" s="18">
        <v>0</v>
      </c>
      <c r="F19" s="19">
        <f t="shared" si="2"/>
        <v>39000</v>
      </c>
      <c r="G19" s="10">
        <f t="shared" si="1"/>
        <v>39000</v>
      </c>
      <c r="H19" s="36"/>
      <c r="I19" s="36">
        <v>39000</v>
      </c>
    </row>
    <row r="20" spans="1:9" ht="20.100000000000001" customHeight="1">
      <c r="A20" s="8" t="s">
        <v>14</v>
      </c>
      <c r="B20" s="8"/>
      <c r="C20" s="8"/>
      <c r="D20" s="9"/>
      <c r="E20" s="9"/>
      <c r="F20" s="13"/>
      <c r="G20" s="10">
        <f>SUM(G10:G19)</f>
        <v>340000</v>
      </c>
      <c r="H20" s="36"/>
      <c r="I20" s="36">
        <f>SUM(I10:I19)</f>
        <v>350000</v>
      </c>
    </row>
    <row r="21" spans="1:9" ht="20.100000000000001" customHeight="1">
      <c r="A21" s="8" t="s">
        <v>24</v>
      </c>
      <c r="B21" s="8"/>
      <c r="C21" s="8"/>
      <c r="D21" s="9"/>
      <c r="E21" s="9"/>
      <c r="F21" s="13"/>
      <c r="G21" s="20">
        <f>SUM(E14:E19)</f>
        <v>62000</v>
      </c>
      <c r="H21" s="36"/>
      <c r="I21" s="36"/>
    </row>
    <row r="22" spans="1:9" ht="20.100000000000001" customHeight="1">
      <c r="A22" s="8" t="s">
        <v>25</v>
      </c>
      <c r="B22" s="8"/>
      <c r="C22" s="8"/>
      <c r="D22" s="9"/>
      <c r="E22" s="9"/>
      <c r="F22" s="13"/>
      <c r="G22" s="10">
        <f>G20-G21</f>
        <v>278000</v>
      </c>
      <c r="H22" s="36"/>
      <c r="I22" s="36"/>
    </row>
    <row r="23" spans="1:9" ht="20.100000000000001" customHeight="1">
      <c r="A23" s="11" t="s">
        <v>15</v>
      </c>
      <c r="B23" s="8"/>
      <c r="C23" s="8"/>
      <c r="D23" s="9"/>
      <c r="E23" s="9"/>
      <c r="F23" s="13"/>
      <c r="G23" s="10"/>
      <c r="H23" s="36"/>
      <c r="I23" s="36"/>
    </row>
    <row r="24" spans="1:9" ht="20.100000000000001" customHeight="1">
      <c r="A24" s="8"/>
      <c r="B24" s="8" t="s">
        <v>16</v>
      </c>
      <c r="C24" s="8"/>
      <c r="D24" s="9"/>
      <c r="E24" s="8"/>
      <c r="F24" s="13">
        <f t="shared" ref="F24:F25" si="3">$I24</f>
        <v>0</v>
      </c>
      <c r="G24" s="10"/>
      <c r="H24" s="36"/>
      <c r="I24" s="36"/>
    </row>
    <row r="25" spans="1:9" ht="20.100000000000001" customHeight="1">
      <c r="A25" s="8"/>
      <c r="B25" s="8" t="s">
        <v>26</v>
      </c>
      <c r="C25" s="8"/>
      <c r="D25" s="9"/>
      <c r="E25" s="8"/>
      <c r="F25" s="18">
        <f t="shared" si="3"/>
        <v>2400</v>
      </c>
      <c r="G25" s="20">
        <f>SUM(F24:F25)</f>
        <v>2400</v>
      </c>
      <c r="H25" s="36"/>
      <c r="I25" s="36">
        <v>2400</v>
      </c>
    </row>
    <row r="26" spans="1:9" ht="20.100000000000001" customHeight="1">
      <c r="A26" s="8" t="s">
        <v>17</v>
      </c>
      <c r="B26" s="8"/>
      <c r="C26" s="8"/>
      <c r="D26" s="9"/>
      <c r="E26" s="9"/>
      <c r="F26" s="13"/>
      <c r="G26" s="21">
        <f>G22-G25</f>
        <v>275600</v>
      </c>
      <c r="H26" s="36"/>
      <c r="I26" s="36"/>
    </row>
    <row r="27" spans="1:9" ht="20.100000000000001" customHeight="1">
      <c r="A27" s="11" t="s">
        <v>22</v>
      </c>
      <c r="B27" s="8"/>
      <c r="C27" s="8"/>
      <c r="D27" s="9"/>
      <c r="E27" s="9"/>
      <c r="F27" s="13"/>
      <c r="G27" s="10"/>
      <c r="H27" s="36"/>
      <c r="I27" s="36"/>
    </row>
    <row r="28" spans="1:9" ht="20.100000000000001" customHeight="1">
      <c r="A28" s="8"/>
      <c r="B28" s="8" t="s">
        <v>23</v>
      </c>
      <c r="C28" s="8"/>
      <c r="D28" s="9"/>
      <c r="E28" s="9"/>
      <c r="F28" s="13"/>
      <c r="G28" s="20">
        <f>I28</f>
        <v>0</v>
      </c>
      <c r="H28" s="36"/>
      <c r="I28" s="36"/>
    </row>
    <row r="29" spans="1:9" ht="20.100000000000001" customHeight="1">
      <c r="A29" s="8" t="s">
        <v>18</v>
      </c>
      <c r="B29" s="8"/>
      <c r="C29" s="8"/>
      <c r="D29" s="9"/>
      <c r="E29" s="9"/>
      <c r="F29" s="13"/>
      <c r="G29" s="10">
        <f>SUM(G26:G28)</f>
        <v>275600</v>
      </c>
      <c r="H29" s="36"/>
      <c r="I29" s="36"/>
    </row>
    <row r="30" spans="1:9" ht="20.100000000000001" customHeight="1">
      <c r="A30" s="11" t="s">
        <v>27</v>
      </c>
      <c r="B30" s="8"/>
      <c r="C30" s="8"/>
      <c r="D30" s="9"/>
      <c r="E30" s="9"/>
      <c r="F30" s="13"/>
      <c r="G30" s="10"/>
      <c r="H30" s="36"/>
      <c r="I30" s="36"/>
    </row>
    <row r="31" spans="1:9" ht="20.100000000000001" customHeight="1">
      <c r="A31" s="8" t="s">
        <v>31</v>
      </c>
      <c r="B31" s="8" t="s">
        <v>28</v>
      </c>
      <c r="C31" s="8"/>
      <c r="D31" s="9"/>
      <c r="E31" s="8"/>
      <c r="F31" s="15">
        <f t="shared" ref="F31" si="4">$I31</f>
        <v>20</v>
      </c>
      <c r="G31" s="10"/>
      <c r="H31" s="36"/>
      <c r="I31" s="36">
        <v>20</v>
      </c>
    </row>
    <row r="32" spans="1:9" ht="20.100000000000001" customHeight="1">
      <c r="A32" s="8"/>
      <c r="B32" s="8" t="s">
        <v>29</v>
      </c>
      <c r="C32" s="8"/>
      <c r="D32" s="9"/>
      <c r="E32" s="9"/>
      <c r="F32" s="13"/>
      <c r="G32" s="10"/>
      <c r="H32" s="36"/>
      <c r="I32" s="36"/>
    </row>
    <row r="33" spans="1:9" ht="20.100000000000001" customHeight="1">
      <c r="A33" s="8"/>
      <c r="B33" s="8" t="s">
        <v>30</v>
      </c>
      <c r="C33" s="8"/>
      <c r="D33" s="9"/>
      <c r="E33" s="9"/>
      <c r="F33" s="13"/>
      <c r="G33" s="22">
        <f>IF(SUM(F31)&gt;100000,100000,SUM(F31))</f>
        <v>20</v>
      </c>
      <c r="H33" s="36"/>
      <c r="I33" s="36"/>
    </row>
    <row r="34" spans="1:9" ht="20.100000000000001" customHeight="1">
      <c r="A34" s="8" t="s">
        <v>32</v>
      </c>
      <c r="B34" s="8" t="s">
        <v>44</v>
      </c>
      <c r="C34" s="8"/>
      <c r="D34" s="9"/>
      <c r="E34" s="9"/>
      <c r="F34" s="15">
        <f>IF(I34&gt;15000,15000,I34)</f>
        <v>0</v>
      </c>
      <c r="G34" s="10"/>
      <c r="H34" s="36"/>
      <c r="I34" s="36">
        <v>0</v>
      </c>
    </row>
    <row r="35" spans="1:9" ht="20.100000000000001" customHeight="1">
      <c r="A35" s="8"/>
      <c r="B35" s="8" t="s">
        <v>45</v>
      </c>
      <c r="C35" s="8"/>
      <c r="D35" s="8"/>
      <c r="E35" s="8"/>
      <c r="F35" s="15">
        <f t="shared" ref="F35" si="5">$I35</f>
        <v>0</v>
      </c>
      <c r="G35" s="10">
        <f>SUM(F34:F35)</f>
        <v>0</v>
      </c>
      <c r="H35" s="36"/>
      <c r="I35" s="36">
        <v>0</v>
      </c>
    </row>
    <row r="36" spans="1:9" ht="20.100000000000001" customHeight="1" thickBot="1">
      <c r="A36" s="23" t="s">
        <v>35</v>
      </c>
      <c r="B36" s="8"/>
      <c r="C36" s="8"/>
      <c r="D36" s="8"/>
      <c r="E36" s="8"/>
      <c r="F36" s="24"/>
      <c r="G36" s="25">
        <f>G29-G33-G35</f>
        <v>275580</v>
      </c>
      <c r="H36" s="2"/>
      <c r="I36" s="2"/>
    </row>
    <row r="37" spans="1:9" ht="20.100000000000001" customHeight="1" thickTop="1">
      <c r="A37" s="8" t="s">
        <v>40</v>
      </c>
      <c r="B37" s="8"/>
      <c r="C37" s="8"/>
      <c r="D37" s="8"/>
      <c r="E37" s="8"/>
      <c r="F37" s="26"/>
      <c r="G37" s="27">
        <f>MROUND(G36,10)</f>
        <v>275580</v>
      </c>
      <c r="H37" s="2"/>
      <c r="I37" s="2"/>
    </row>
    <row r="38" spans="1:9" ht="20.100000000000001" customHeight="1">
      <c r="A38" s="8" t="s">
        <v>33</v>
      </c>
      <c r="B38" s="8"/>
      <c r="C38" s="8"/>
      <c r="D38" s="9"/>
      <c r="E38" s="9"/>
      <c r="F38" s="28"/>
      <c r="G38" s="29">
        <f>SUM(IF(C7="Male",IF(G36&gt;800000,(G36-800000)*30%+94000,IF(G36&gt;500000,(G36-500000)*20%+34000,IF(G36&gt;160000,(G36-160000)*10%,0)))),IF(C7="Female",IF(G36&gt;800000,(G36-800000)*30%+91000,IF(G36&gt;500000,(G36-500000)*20%+31000,IF(G36&gt;190000,(G36-190000)*10%,0)))))</f>
        <v>8558</v>
      </c>
      <c r="H38" s="2"/>
      <c r="I38" s="2"/>
    </row>
    <row r="39" spans="1:9">
      <c r="A39" s="8" t="s">
        <v>34</v>
      </c>
      <c r="B39" s="8"/>
      <c r="C39" s="8"/>
      <c r="D39" s="9"/>
      <c r="E39" s="9"/>
      <c r="F39" s="28"/>
      <c r="G39" s="30">
        <f>G38*0.03</f>
        <v>256.74</v>
      </c>
    </row>
    <row r="40" spans="1:9">
      <c r="A40" s="23" t="s">
        <v>36</v>
      </c>
      <c r="B40" s="8"/>
      <c r="C40" s="8"/>
      <c r="D40" s="9"/>
      <c r="E40" s="9"/>
      <c r="F40" s="28"/>
      <c r="G40" s="31">
        <f>MROUND(SUM(G38:G39),10)</f>
        <v>8810</v>
      </c>
    </row>
    <row r="41" spans="1:9">
      <c r="A41" s="32"/>
      <c r="B41" s="32"/>
      <c r="C41" s="32"/>
      <c r="D41" s="32"/>
      <c r="E41" s="32"/>
      <c r="F41" s="32"/>
      <c r="G41" s="32"/>
    </row>
    <row r="42" spans="1:9">
      <c r="A42" s="1" t="s">
        <v>46</v>
      </c>
      <c r="G42" s="37">
        <f>MROUND(SUM(G40),10)/12</f>
        <v>734.16666666666663</v>
      </c>
    </row>
  </sheetData>
  <sheetProtection password="C632" sheet="1" objects="1" scenarios="1"/>
  <protectedRanges>
    <protectedRange password="C632" sqref="A7:C7" name="Range1"/>
  </protectedRanges>
  <dataConsolidate/>
  <mergeCells count="2">
    <mergeCell ref="A1:G1"/>
    <mergeCell ref="A2:G2"/>
  </mergeCells>
  <dataValidations count="3">
    <dataValidation type="list" allowBlank="1" showInputMessage="1" showErrorMessage="1" sqref="H17">
      <formula1>"1,2"</formula1>
    </dataValidation>
    <dataValidation type="list" allowBlank="1" showInputMessage="1" showErrorMessage="1" sqref="C7">
      <formula1>"Male, Female"</formula1>
    </dataValidation>
    <dataValidation operator="notBetween" allowBlank="1" showInputMessage="1" showErrorMessage="1" sqref="H14"/>
  </dataValidations>
  <pageMargins left="0.7" right="0.7" top="0.75" bottom="0.75" header="0.3" footer="0.3"/>
  <pageSetup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dimension ref="A1:A21"/>
  <sheetViews>
    <sheetView workbookViewId="0">
      <selection activeCell="D23" sqref="D23"/>
    </sheetView>
  </sheetViews>
  <sheetFormatPr defaultRowHeight="15"/>
  <sheetData>
    <row r="1" spans="1:1" ht="18.75">
      <c r="A1" s="40" t="s">
        <v>47</v>
      </c>
    </row>
    <row r="2" spans="1:1">
      <c r="A2" t="s">
        <v>48</v>
      </c>
    </row>
    <row r="3" spans="1:1">
      <c r="A3" s="41" t="s">
        <v>49</v>
      </c>
    </row>
    <row r="4" spans="1:1">
      <c r="A4" s="41" t="s">
        <v>50</v>
      </c>
    </row>
    <row r="5" spans="1:1">
      <c r="A5" s="41" t="s">
        <v>51</v>
      </c>
    </row>
    <row r="6" spans="1:1">
      <c r="A6" s="41" t="s">
        <v>52</v>
      </c>
    </row>
    <row r="7" spans="1:1">
      <c r="A7" s="41" t="s">
        <v>53</v>
      </c>
    </row>
    <row r="8" spans="1:1">
      <c r="A8" s="41" t="s">
        <v>54</v>
      </c>
    </row>
    <row r="9" spans="1:1">
      <c r="A9" s="41" t="s">
        <v>55</v>
      </c>
    </row>
    <row r="10" spans="1:1">
      <c r="A10" s="41" t="s">
        <v>56</v>
      </c>
    </row>
    <row r="11" spans="1:1">
      <c r="A11" s="41" t="s">
        <v>57</v>
      </c>
    </row>
    <row r="12" spans="1:1">
      <c r="A12" s="41" t="s">
        <v>58</v>
      </c>
    </row>
    <row r="13" spans="1:1">
      <c r="A13" s="41" t="s">
        <v>59</v>
      </c>
    </row>
    <row r="14" spans="1:1">
      <c r="A14" s="41" t="s">
        <v>60</v>
      </c>
    </row>
    <row r="16" spans="1:1">
      <c r="A16" s="41" t="s">
        <v>61</v>
      </c>
    </row>
    <row r="17" spans="1:1">
      <c r="A17" s="41" t="s">
        <v>62</v>
      </c>
    </row>
    <row r="18" spans="1:1">
      <c r="A18" s="41" t="s">
        <v>63</v>
      </c>
    </row>
    <row r="19" spans="1:1">
      <c r="A19" s="41" t="s">
        <v>64</v>
      </c>
    </row>
    <row r="20" spans="1:1">
      <c r="A20" s="41" t="s">
        <v>65</v>
      </c>
    </row>
    <row r="21" spans="1:1">
      <c r="A21" s="41" t="s">
        <v>66</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Tax</vt:lpstr>
      <vt:lpstr>Sec 80C</vt:lpstr>
      <vt:lpstr>Sheet3</vt:lpstr>
      <vt:lpstr>Tax!Print_Area</vt:lpstr>
    </vt:vector>
  </TitlesOfParts>
  <Company>Deftones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 SAI GRAPHICS</dc:creator>
  <cp:lastModifiedBy>LSReddy</cp:lastModifiedBy>
  <cp:lastPrinted>2011-05-29T10:24:22Z</cp:lastPrinted>
  <dcterms:created xsi:type="dcterms:W3CDTF">2011-05-22T09:24:51Z</dcterms:created>
  <dcterms:modified xsi:type="dcterms:W3CDTF">2011-06-08T06:04:04Z</dcterms:modified>
</cp:coreProperties>
</file>