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240" yWindow="120" windowWidth="14940" windowHeight="9225" activeTab="1"/>
  </bookViews>
  <sheets>
    <sheet name="INSTRUCTIONS" sheetId="1" r:id="rId1"/>
    <sheet name="INCOME TAX CALCULATION" sheetId="2" r:id="rId2"/>
  </sheets>
  <definedNames>
    <definedName name="_xlnm.Print_Area" localSheetId="1">'INCOME TAX CALCULATION'!$A$1:$P$84</definedName>
  </definedNames>
  <calcPr calcId="144525"/>
</workbook>
</file>

<file path=xl/calcChain.xml><?xml version="1.0" encoding="utf-8"?>
<calcChain xmlns="http://schemas.openxmlformats.org/spreadsheetml/2006/main">
  <c r="E41" i="2" l="1"/>
  <c r="F41" i="2" s="1"/>
  <c r="E36" i="2"/>
  <c r="F36" i="2" s="1"/>
  <c r="G36" i="2" s="1"/>
  <c r="E27" i="2"/>
  <c r="F27" i="2" s="1"/>
  <c r="G27" i="2" s="1"/>
  <c r="E26" i="2"/>
  <c r="F26" i="2" s="1"/>
  <c r="E25" i="2"/>
  <c r="F25" i="2" s="1"/>
  <c r="G25" i="2" s="1"/>
  <c r="E24" i="2"/>
  <c r="F24" i="2" s="1"/>
  <c r="G24" i="2" s="1"/>
  <c r="E23" i="2"/>
  <c r="F23" i="2" s="1"/>
  <c r="G23" i="2" s="1"/>
  <c r="E22" i="2"/>
  <c r="F22" i="2" s="1"/>
  <c r="G22" i="2" s="1"/>
  <c r="E21" i="2"/>
  <c r="F21" i="2" s="1"/>
  <c r="E20" i="2"/>
  <c r="F20" i="2" s="1"/>
  <c r="G20" i="2" s="1"/>
  <c r="E19" i="2"/>
  <c r="F19" i="2" s="1"/>
  <c r="D175" i="2"/>
  <c r="E145" i="2"/>
  <c r="D145" i="2"/>
  <c r="E144" i="2"/>
  <c r="D144" i="2"/>
  <c r="E84" i="2"/>
  <c r="E82" i="2"/>
  <c r="E83" i="2" s="1"/>
  <c r="E74" i="2"/>
  <c r="P68" i="2"/>
  <c r="P66" i="2"/>
  <c r="P39" i="2"/>
  <c r="P81" i="2" s="1"/>
  <c r="P38" i="2"/>
  <c r="P62" i="2" s="1"/>
  <c r="P37" i="2"/>
  <c r="E57" i="2" s="1"/>
  <c r="P31" i="2"/>
  <c r="D126" i="2"/>
  <c r="B20" i="2"/>
  <c r="E125" i="2"/>
  <c r="D32" i="2"/>
  <c r="A25" i="1"/>
  <c r="A26" i="1" s="1"/>
  <c r="A27" i="1" s="1"/>
  <c r="A28" i="1" s="1"/>
  <c r="A29" i="1" s="1"/>
  <c r="A30" i="1" s="1"/>
  <c r="A31" i="1" s="1"/>
  <c r="A32" i="1" s="1"/>
  <c r="A33" i="1" s="1"/>
  <c r="A34" i="1" s="1"/>
  <c r="A35" i="1" s="1"/>
  <c r="A36" i="1" s="1"/>
  <c r="A37" i="1" s="1"/>
  <c r="A38" i="1" s="1"/>
  <c r="A8" i="1"/>
  <c r="A9" i="1" s="1"/>
  <c r="A10" i="1" s="1"/>
  <c r="A11" i="1" s="1"/>
  <c r="A12" i="1" s="1"/>
  <c r="A13" i="1" s="1"/>
  <c r="A14" i="1" s="1"/>
  <c r="A15" i="1" s="1"/>
  <c r="A16" i="1" s="1"/>
  <c r="A17" i="1" s="1"/>
  <c r="A18" i="1" s="1"/>
  <c r="A19" i="1" s="1"/>
  <c r="A20" i="1" s="1"/>
  <c r="A21" i="1" s="1"/>
  <c r="E126" i="2" l="1"/>
  <c r="E133" i="2" s="1"/>
  <c r="E140" i="2" s="1"/>
  <c r="G26" i="2"/>
  <c r="F145" i="2"/>
  <c r="G41" i="2"/>
  <c r="H41" i="2" s="1"/>
  <c r="I41" i="2" s="1"/>
  <c r="J41" i="2" s="1"/>
  <c r="K41" i="2" s="1"/>
  <c r="L41" i="2" s="1"/>
  <c r="M41" i="2" s="1"/>
  <c r="N41" i="2" s="1"/>
  <c r="O41" i="2" s="1"/>
  <c r="F126" i="2"/>
  <c r="F133" i="2" s="1"/>
  <c r="F140" i="2" s="1"/>
  <c r="G21" i="2"/>
  <c r="F144" i="2"/>
  <c r="G19" i="2"/>
  <c r="F32" i="2"/>
  <c r="P41" i="2"/>
  <c r="H36" i="2"/>
  <c r="I36" i="2" s="1"/>
  <c r="J36" i="2" s="1"/>
  <c r="K36" i="2" s="1"/>
  <c r="L36" i="2" s="1"/>
  <c r="M36" i="2" s="1"/>
  <c r="N36" i="2" s="1"/>
  <c r="O36" i="2" s="1"/>
  <c r="H19" i="2"/>
  <c r="G125" i="2"/>
  <c r="G127" i="2" s="1"/>
  <c r="G135" i="2" s="1"/>
  <c r="H21" i="2"/>
  <c r="G144" i="2"/>
  <c r="H23" i="2"/>
  <c r="I23" i="2" s="1"/>
  <c r="J23" i="2" s="1"/>
  <c r="K23" i="2" s="1"/>
  <c r="L23" i="2" s="1"/>
  <c r="M23" i="2" s="1"/>
  <c r="N23" i="2" s="1"/>
  <c r="O23" i="2" s="1"/>
  <c r="H25" i="2"/>
  <c r="I25" i="2" s="1"/>
  <c r="J25" i="2" s="1"/>
  <c r="K25" i="2" s="1"/>
  <c r="L25" i="2" s="1"/>
  <c r="M25" i="2" s="1"/>
  <c r="N25" i="2" s="1"/>
  <c r="O25" i="2" s="1"/>
  <c r="H27" i="2"/>
  <c r="I27" i="2" s="1"/>
  <c r="J27" i="2" s="1"/>
  <c r="K27" i="2" s="1"/>
  <c r="L27" i="2" s="1"/>
  <c r="M27" i="2" s="1"/>
  <c r="N27" i="2" s="1"/>
  <c r="O27" i="2" s="1"/>
  <c r="G126" i="2"/>
  <c r="G133" i="2" s="1"/>
  <c r="G140" i="2" s="1"/>
  <c r="H20" i="2"/>
  <c r="H22" i="2"/>
  <c r="I22" i="2" s="1"/>
  <c r="J22" i="2" s="1"/>
  <c r="K22" i="2" s="1"/>
  <c r="L22" i="2" s="1"/>
  <c r="M22" i="2" s="1"/>
  <c r="N22" i="2" s="1"/>
  <c r="O22" i="2" s="1"/>
  <c r="H24" i="2"/>
  <c r="I24" i="2" s="1"/>
  <c r="J24" i="2" s="1"/>
  <c r="K24" i="2" s="1"/>
  <c r="L24" i="2" s="1"/>
  <c r="M24" i="2" s="1"/>
  <c r="N24" i="2" s="1"/>
  <c r="O24" i="2" s="1"/>
  <c r="H26" i="2"/>
  <c r="G145" i="2"/>
  <c r="E127" i="2"/>
  <c r="E135" i="2" s="1"/>
  <c r="E131" i="2"/>
  <c r="E139" i="2" s="1"/>
  <c r="D133" i="2"/>
  <c r="D140" i="2" s="1"/>
  <c r="E32" i="2"/>
  <c r="G32" i="2"/>
  <c r="D125" i="2"/>
  <c r="F125" i="2"/>
  <c r="H125" i="2"/>
  <c r="P36" i="2" l="1"/>
  <c r="E56" i="2" s="1"/>
  <c r="E68" i="2" s="1"/>
  <c r="P24" i="2"/>
  <c r="P55" i="2" s="1"/>
  <c r="G131" i="2"/>
  <c r="G139" i="2" s="1"/>
  <c r="P22" i="2"/>
  <c r="P30" i="2"/>
  <c r="P28" i="2"/>
  <c r="I26" i="2"/>
  <c r="H145" i="2"/>
  <c r="I20" i="2"/>
  <c r="H126" i="2"/>
  <c r="P29" i="2"/>
  <c r="P27" i="2"/>
  <c r="P25" i="2"/>
  <c r="P23" i="2"/>
  <c r="P56" i="2" s="1"/>
  <c r="I21" i="2"/>
  <c r="H144" i="2"/>
  <c r="I19" i="2"/>
  <c r="H32" i="2"/>
  <c r="F131" i="2"/>
  <c r="F139" i="2" s="1"/>
  <c r="F127" i="2"/>
  <c r="F135" i="2" s="1"/>
  <c r="H131" i="2"/>
  <c r="H139" i="2" s="1"/>
  <c r="H127" i="2"/>
  <c r="H135" i="2" s="1"/>
  <c r="D131" i="2"/>
  <c r="D139" i="2" s="1"/>
  <c r="D127" i="2"/>
  <c r="G138" i="2"/>
  <c r="G142" i="2" s="1"/>
  <c r="E138" i="2"/>
  <c r="E142" i="2" s="1"/>
  <c r="D174" i="2" l="1"/>
  <c r="D176" i="2" s="1"/>
  <c r="D177" i="2" s="1"/>
  <c r="P72" i="2" s="1"/>
  <c r="H138" i="2"/>
  <c r="F138" i="2"/>
  <c r="F142" i="2" s="1"/>
  <c r="J19" i="2"/>
  <c r="I125" i="2"/>
  <c r="I32" i="2"/>
  <c r="J21" i="2"/>
  <c r="I144" i="2"/>
  <c r="I126" i="2"/>
  <c r="I133" i="2" s="1"/>
  <c r="I140" i="2" s="1"/>
  <c r="J20" i="2"/>
  <c r="J26" i="2"/>
  <c r="I145" i="2"/>
  <c r="H133" i="2"/>
  <c r="H140" i="2" s="1"/>
  <c r="D135" i="2"/>
  <c r="D138" i="2" s="1"/>
  <c r="I127" i="2" l="1"/>
  <c r="I131" i="2"/>
  <c r="I139" i="2" s="1"/>
  <c r="K26" i="2"/>
  <c r="J145" i="2"/>
  <c r="K20" i="2"/>
  <c r="J126" i="2"/>
  <c r="K21" i="2"/>
  <c r="J144" i="2"/>
  <c r="K19" i="2"/>
  <c r="J32" i="2"/>
  <c r="J125" i="2"/>
  <c r="H142" i="2"/>
  <c r="D142" i="2"/>
  <c r="J131" i="2" l="1"/>
  <c r="J139" i="2" s="1"/>
  <c r="J127" i="2"/>
  <c r="J135" i="2" s="1"/>
  <c r="J138" i="2" s="1"/>
  <c r="L19" i="2"/>
  <c r="K125" i="2"/>
  <c r="K32" i="2"/>
  <c r="L21" i="2"/>
  <c r="K144" i="2"/>
  <c r="K126" i="2"/>
  <c r="K133" i="2" s="1"/>
  <c r="K140" i="2" s="1"/>
  <c r="L20" i="2"/>
  <c r="L26" i="2"/>
  <c r="K145" i="2"/>
  <c r="I135" i="2"/>
  <c r="I138" i="2" s="1"/>
  <c r="J133" i="2"/>
  <c r="J140" i="2" s="1"/>
  <c r="J142" i="2" l="1"/>
  <c r="K127" i="2"/>
  <c r="K131" i="2"/>
  <c r="K139" i="2" s="1"/>
  <c r="I142" i="2"/>
  <c r="M26" i="2"/>
  <c r="L145" i="2"/>
  <c r="M20" i="2"/>
  <c r="L126" i="2"/>
  <c r="M21" i="2"/>
  <c r="L144" i="2"/>
  <c r="M19" i="2"/>
  <c r="L32" i="2"/>
  <c r="L125" i="2"/>
  <c r="L133" i="2" l="1"/>
  <c r="L140" i="2" s="1"/>
  <c r="K135" i="2"/>
  <c r="K138" i="2" s="1"/>
  <c r="L131" i="2"/>
  <c r="L139" i="2" s="1"/>
  <c r="L127" i="2"/>
  <c r="L135" i="2" s="1"/>
  <c r="L138" i="2" s="1"/>
  <c r="N19" i="2"/>
  <c r="M125" i="2"/>
  <c r="M32" i="2"/>
  <c r="N21" i="2"/>
  <c r="M144" i="2"/>
  <c r="M126" i="2"/>
  <c r="M133" i="2" s="1"/>
  <c r="M140" i="2" s="1"/>
  <c r="N20" i="2"/>
  <c r="N26" i="2"/>
  <c r="M145" i="2"/>
  <c r="L142" i="2" l="1"/>
  <c r="O26" i="2"/>
  <c r="N145" i="2"/>
  <c r="O21" i="2"/>
  <c r="N144" i="2"/>
  <c r="O19" i="2"/>
  <c r="N32" i="2"/>
  <c r="N125" i="2"/>
  <c r="O20" i="2"/>
  <c r="O126" i="2" s="1"/>
  <c r="O133" i="2" s="1"/>
  <c r="O140" i="2" s="1"/>
  <c r="N126" i="2"/>
  <c r="N133" i="2" s="1"/>
  <c r="N140" i="2" s="1"/>
  <c r="P20" i="2"/>
  <c r="P19" i="2"/>
  <c r="M127" i="2"/>
  <c r="M135" i="2" s="1"/>
  <c r="M131" i="2"/>
  <c r="M139" i="2" s="1"/>
  <c r="K142" i="2"/>
  <c r="P140" i="2" l="1"/>
  <c r="M138" i="2"/>
  <c r="P126" i="2"/>
  <c r="P133" i="2" s="1"/>
  <c r="N131" i="2"/>
  <c r="N139" i="2" s="1"/>
  <c r="N127" i="2"/>
  <c r="N135" i="2" s="1"/>
  <c r="O125" i="2"/>
  <c r="O32" i="2"/>
  <c r="O144" i="2"/>
  <c r="P144" i="2" s="1"/>
  <c r="P53" i="2" s="1"/>
  <c r="P21" i="2"/>
  <c r="O145" i="2"/>
  <c r="P145" i="2" s="1"/>
  <c r="P26" i="2"/>
  <c r="P32" i="2" l="1"/>
  <c r="P50" i="2" s="1"/>
  <c r="N138" i="2"/>
  <c r="N142" i="2" s="1"/>
  <c r="O127" i="2"/>
  <c r="O135" i="2" s="1"/>
  <c r="O131" i="2"/>
  <c r="O139" i="2" s="1"/>
  <c r="P139" i="2" s="1"/>
  <c r="P125" i="2"/>
  <c r="P131" i="2" s="1"/>
  <c r="M142" i="2"/>
  <c r="O138" i="2" l="1"/>
  <c r="P138" i="2" s="1"/>
  <c r="P127" i="2"/>
  <c r="P135" i="2" s="1"/>
  <c r="O142" i="2" l="1"/>
  <c r="P142" i="2" s="1"/>
  <c r="P54" i="2" s="1"/>
  <c r="P57" i="2" s="1"/>
  <c r="P59" i="2" s="1"/>
  <c r="P64" i="2" s="1"/>
  <c r="P70" i="2" s="1"/>
  <c r="P74" i="2" s="1"/>
  <c r="D154" i="2" s="1"/>
  <c r="P76" i="2" s="1"/>
  <c r="P79" i="2" s="1"/>
  <c r="P80" i="2" s="1"/>
  <c r="P82" i="2" s="1"/>
  <c r="P84" i="2" s="1"/>
  <c r="D163" i="2" l="1"/>
  <c r="D152" i="2"/>
  <c r="D165" i="2"/>
  <c r="D157" i="2"/>
</calcChain>
</file>

<file path=xl/sharedStrings.xml><?xml version="1.0" encoding="utf-8"?>
<sst xmlns="http://schemas.openxmlformats.org/spreadsheetml/2006/main" count="184" uniqueCount="148">
  <si>
    <t>Gross Salary after Section 10</t>
  </si>
  <si>
    <t>Mutual Funds</t>
  </si>
  <si>
    <t>Voluntary Provident Fund</t>
  </si>
  <si>
    <t>Rent Paid - 10% of Salary</t>
  </si>
  <si>
    <t>Children Education</t>
  </si>
  <si>
    <t>Repayment of interest on Education loan (taken for higher education from a university for self, Spouse and Children) is deductible U/s 80E.</t>
  </si>
  <si>
    <t>Total Perks</t>
  </si>
  <si>
    <t>Employees Provident Fund</t>
  </si>
  <si>
    <t>Tax on Income</t>
  </si>
  <si>
    <t>Please enter the Rent payment in row 41 against each month. Please note the HRA exemption is calculated on a monthly basis.</t>
  </si>
  <si>
    <t>Male</t>
  </si>
  <si>
    <t>If you are availing company provided/Leased car, and if the car cc is less than 1.6, Rs.1800/-pm and if the car cc is greater than 1.6 Rs.2400/-pm to be considered as taxable perquisite. Driver salary need to be taken Rs.900/- pm</t>
  </si>
  <si>
    <t>Company Car Provided ( Y or N)</t>
  </si>
  <si>
    <t>Other Allowance</t>
  </si>
  <si>
    <t>Income Tax Computations</t>
  </si>
  <si>
    <t>Leave Travel Allowance</t>
  </si>
  <si>
    <t>Gross Total Income</t>
  </si>
  <si>
    <t>Professional Tax (Sec 16 iii)</t>
  </si>
  <si>
    <t>Date of Birth</t>
  </si>
  <si>
    <t>Others (Post Office Saving,ULIP, etc.)</t>
  </si>
  <si>
    <t>Public Provident Fund</t>
  </si>
  <si>
    <t>Please enter the tax deducted in row 39 against each month.</t>
  </si>
  <si>
    <t>Total Investments</t>
  </si>
  <si>
    <t>Exemptions U/s 10</t>
  </si>
  <si>
    <t>Less Tax Deducted Till Date</t>
  </si>
  <si>
    <t>Fixed Deposit with Banks</t>
  </si>
  <si>
    <t>Municipal Tax Paid</t>
  </si>
  <si>
    <t>Deductions</t>
  </si>
  <si>
    <t>National Saving Certificate (NSC)</t>
  </si>
  <si>
    <t>F</t>
  </si>
  <si>
    <t>Incentive &amp; other payments</t>
  </si>
  <si>
    <t>Medical for handicapped dependents (Sec 80DD)</t>
  </si>
  <si>
    <t>Deduction form total income will be available for Investments made in LIC, Pension Plans, FD with Scheduled Bank with term of 5 yrs, PPF, PF, VPF, Mutual Funds, NSC, Repayment of Housing Loan Principal, Children Education Exp.,etc upto rs.1 lakh. Sec 80C</t>
  </si>
  <si>
    <t>Net Annual value</t>
  </si>
  <si>
    <t>M</t>
  </si>
  <si>
    <t>PLEASE GO TO INCOME TAX COMPUTATION</t>
  </si>
  <si>
    <t>If the car is owned by you, and if you are availing any reimbursment of the running and maintenance of the car, the total amount reimbursed, reduced by Rs.1800/- pm (if car is less than 1.6cc) or Rs.2400/-pm (if the car is greater than 1.6cc) need to be taken as perquisite.
If driver salary also reimbursed, total driver salary reduced by Rs.900/- pm to be added to the car perquisite.</t>
  </si>
  <si>
    <t>N</t>
  </si>
  <si>
    <t>Please enter the professional tax deducted in row 38 against each month.</t>
  </si>
  <si>
    <t>Enter the numbers in the yellow-colored cells.</t>
  </si>
  <si>
    <t>Enter the amount of Medical Bills submitted in the Cell E49</t>
  </si>
  <si>
    <t>Enter Your Date of Birth in CellD11</t>
  </si>
  <si>
    <t>Loss on house property- ( Interest on Housing Loan). If the house is self-occupied and if the loan was taken before Apr 1, 1999 deduction is limited to Rs.30,000/- per year. If the loan is taken after 01-Apr-1999, maximum allowed is Rs.1.5 lakh.</t>
  </si>
  <si>
    <t>Total Earnings ( A )</t>
  </si>
  <si>
    <t xml:space="preserve"> Infrastructure</t>
  </si>
  <si>
    <t>Interest on Higher Education Loan(Sec 80E)</t>
  </si>
  <si>
    <t>V P F</t>
  </si>
  <si>
    <t>Enter the amount of LTA Bills submitted in the Cell E50</t>
  </si>
  <si>
    <t>Housing Loan Interest paid (Self occupied property)</t>
  </si>
  <si>
    <t xml:space="preserve"> 80C</t>
  </si>
  <si>
    <t>Education Cess @ 3% will be charged on Total Tax Payable</t>
  </si>
  <si>
    <t>Y</t>
  </si>
  <si>
    <t>D I S C L A I M E R</t>
  </si>
  <si>
    <t>House Rent Allowance Received</t>
  </si>
  <si>
    <t>TDS Deducted</t>
  </si>
  <si>
    <t>Interest paid during the year</t>
  </si>
  <si>
    <t>Deductions under chapter VI-A</t>
  </si>
  <si>
    <t>Savings in Pension Plans</t>
  </si>
  <si>
    <t>Enter Your Gender in CellD9</t>
  </si>
  <si>
    <t>Less : Repairs and Maintenance (30% of annual value)</t>
  </si>
  <si>
    <t>(Male/Female)</t>
  </si>
  <si>
    <t>Exgratia</t>
  </si>
  <si>
    <t xml:space="preserve"> Total</t>
  </si>
  <si>
    <t>Income from Let out property - (Section 3)</t>
  </si>
  <si>
    <t>Income from other Sources</t>
  </si>
  <si>
    <t xml:space="preserve"> Please read the instuction carefully before you update the data.</t>
  </si>
  <si>
    <t>Housing Loan Principal Repayment</t>
  </si>
  <si>
    <t>Female</t>
  </si>
  <si>
    <t>Total</t>
  </si>
  <si>
    <t>Enter your VPF Contribution in Row 37 against each month (if any)</t>
  </si>
  <si>
    <t>Remaining Month in the Year</t>
  </si>
  <si>
    <t>Deduction for permanent disability (80U)</t>
  </si>
  <si>
    <t>Gross Salary</t>
  </si>
  <si>
    <t>Any Other Income interest received,etc)</t>
  </si>
  <si>
    <t>P L E A S E R E A D T H E S E I N S T R U C T I O N S C A R E F U L L Y</t>
  </si>
  <si>
    <t>Please don't update the amount allocated towards towards reimbursements, like medical, LTA, Vehicle reimbursement etc. in this calculator, as they are non taxable components.</t>
  </si>
  <si>
    <t>Medical expenditure is exempted to the extend of bills submitted and maximum upto Rs.15000/- pa.</t>
  </si>
  <si>
    <t>Rent received during the year- (Annual Value)</t>
  </si>
  <si>
    <t>If the company is provided any hard-furnishing facilities 10% of the actual cost should be considered as Hard Furnishing Perquisite.</t>
  </si>
  <si>
    <t>Employee Name</t>
  </si>
  <si>
    <t>Medical Insurance (such as Mediclaim) premium is allowed as deduction upto Rs.15,000/- per year. An additional deduction upto Rs.20,000/- ( for Sr.citizen) else Rs.15,000/- will be allowed for the medical insurance taken on dependant parents.</t>
  </si>
  <si>
    <t>HRA exemption is minimum of (40%(50% for metros)of Basic+DA,orHRA received,orrent paid - 10% of Basic+DA)</t>
  </si>
  <si>
    <t>Income Tax Male</t>
  </si>
  <si>
    <t>Metro/Non-metro (M or N)</t>
  </si>
  <si>
    <t>If you are using company-provided/Leased car for office and personal use or availing Vehicle maintenance or petrol reimbursements please update (Y (Yes) or N (no)) in Row 43</t>
  </si>
  <si>
    <t>Conveyance exemption</t>
  </si>
  <si>
    <t>Leave Travel Allowance (LTA)</t>
  </si>
  <si>
    <t>(Section 1-Salary details, Section 2-Investment Declaration, Section 3-Income from let-out property)</t>
  </si>
  <si>
    <t>Balance</t>
  </si>
  <si>
    <t>Total Deduction</t>
  </si>
  <si>
    <t>LTA</t>
  </si>
  <si>
    <t>Income Tax Declarations- (Section 2)</t>
  </si>
  <si>
    <t>Net taxable income</t>
  </si>
  <si>
    <t>Children Education Expenses</t>
  </si>
  <si>
    <t>Emp No</t>
  </si>
  <si>
    <t>Deduction Under Section 80C- Investments</t>
  </si>
  <si>
    <t>Special Allowance</t>
  </si>
  <si>
    <t>LTA is exempt to the tune of economy class airfare for the family to any destination in India, by the shortest route.
LTA can be claimed twice in a block of 4 calendar years. The current block is from 2010 to 2013</t>
  </si>
  <si>
    <t>Investment in Infrastructure Bonds are eligible for an additional 20000/- deduction under Sec 80C.</t>
  </si>
  <si>
    <t>Earnings</t>
  </si>
  <si>
    <t>Insurance premium</t>
  </si>
  <si>
    <t>Senior Citizen</t>
  </si>
  <si>
    <t>House Rent Allowance</t>
  </si>
  <si>
    <t>Income (Loss) from house property</t>
  </si>
  <si>
    <t>Gender</t>
  </si>
  <si>
    <t>Sr No</t>
  </si>
  <si>
    <t>Total Tax Due</t>
  </si>
  <si>
    <t>If you are using Company provided accodomation,Where accommodation provided is taken on lease/ rent by the employer 15% of your total income (Total income reduced by Sec 10 exemptions and other perquisite values) or rent paid by the company should be considered as perquisite or Where employer owns the accommodation provided to the employee - 10% of 'salary' in cities having population exceeding twenty five lakh as per the 2001 census. For other places, the perquisite value is 7.5% of salary.</t>
  </si>
  <si>
    <t>Pay Compenents (Section 1)</t>
  </si>
  <si>
    <t>Tax rates- Taxable Income up to 1.6 Lakh exempted, for Women employees exemption limit is 1.9 Lakh, 1.6 lakh to 5.0 lakh 10% (1.9 to 5.0 lakh for women employees), 5.0 lakh to 8.0 lakh 20% and 8.0 lakh and above 30%.</t>
  </si>
  <si>
    <t>Surcharge</t>
  </si>
  <si>
    <t>Education Cess @3%</t>
  </si>
  <si>
    <t>Medical Bills Submitted</t>
  </si>
  <si>
    <t>HRA</t>
  </si>
  <si>
    <t>Income (loss) on House property.</t>
  </si>
  <si>
    <t>Conveyance</t>
  </si>
  <si>
    <t>Tax Per Month</t>
  </si>
  <si>
    <t>Enter the number of remaining months in current financial year in CellP82, to find out the tax per month</t>
  </si>
  <si>
    <t>Provident Fund</t>
  </si>
  <si>
    <t>Medical Allowance</t>
  </si>
  <si>
    <t>HRA Exemption</t>
  </si>
  <si>
    <t>This tax calculator can be used to calculate the approximate tax payable by salaried individuals. This should NOT be used to compute the actual taxes to be paid to the Government. The author is not responsible for any inaccuracies in the tax computed by this calculator. If you find any inconsistency, please let me know and I will try to fix it at the earliest.
E-mail-bennythadathil@gmail.com</t>
  </si>
  <si>
    <t>Income Tax Female</t>
  </si>
  <si>
    <t>Enter the housing loan interest paid amount in Cell E51, if the house is self occupied. If the house is let-out, please enter the annual rent received inCell E78, Interest on loan incell E79and Municipal tax paid ( ( if paid) in cellE80.</t>
  </si>
  <si>
    <t>Deduction U/s 16</t>
  </si>
  <si>
    <t>Children Education Allowance</t>
  </si>
  <si>
    <t>40%/50% of Basic</t>
  </si>
  <si>
    <t>RENT</t>
  </si>
  <si>
    <t>If you are staying in a Metro City Please update row42as M (Metro) else N (Non Metro)</t>
  </si>
  <si>
    <t>Conveyance Allowance</t>
  </si>
  <si>
    <t>80 C investments Others</t>
  </si>
  <si>
    <t>T A X R U L E S &amp; O T H E R U S E F U L I N F O R M A T I O N</t>
  </si>
  <si>
    <t>Basic</t>
  </si>
  <si>
    <t>Rent Paid</t>
  </si>
  <si>
    <t>Income chargeable under head 'Salaries'</t>
  </si>
  <si>
    <t>Surcharge on Tax</t>
  </si>
  <si>
    <t>If you are availaing any non-monitory benefits (perquisites) from the company, the taxable amount needs to be updated in CellO31</t>
  </si>
  <si>
    <t>Basic Salary Received</t>
  </si>
  <si>
    <t>Medical Insurance Premium (sec 80D)</t>
  </si>
  <si>
    <t>Transport allowance is exempt upto Rs.800/- per month.</t>
  </si>
  <si>
    <t>Profession Tax</t>
  </si>
  <si>
    <t>INCOME TAX CALCULATOR 2011 -2012</t>
  </si>
  <si>
    <t>Salary from April 2011 to March 2012.</t>
  </si>
  <si>
    <t>ABC</t>
  </si>
  <si>
    <t>XXDEF</t>
  </si>
  <si>
    <t>Leave Encashment</t>
  </si>
  <si>
    <t>Others - Pls Specify</t>
  </si>
  <si>
    <t>Infrastructure Bonds - 80CCF</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</si>
</sst>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
    <numFmt numFmtId="165" formatCode="#,##0.00\ ;\(#,##0.00\)"/>
    <numFmt numFmtId="166" formatCode="mmm\-yyyy"/>
    <numFmt numFmtId="167" formatCode="0.00\ ;\(0.00\)"/>
  </numFmts>
  <fonts count="19" x14ac:knownFonts="1">
    <font>
      <sz val="10"/>
      <name val="Arial"/>
      <family val="2"/>
    </font>
    <font>
      <sz val="10"/>
      <name val="Arial"/>
    </font>
    <font>
      <sz val="8"/>
      <name val="Trebuchet MS"/>
      <family val="2"/>
    </font>
    <font>
      <b/>
      <sz val="10"/>
      <color rgb="FF008080"/>
      <name val="Trebuchet MS"/>
      <family val="2"/>
    </font>
    <font>
      <sz val="10"/>
      <name val="Tahoma"/>
      <family val="2"/>
    </font>
    <font>
      <sz val="10"/>
      <name val="Trebuchet MS"/>
      <family val="2"/>
    </font>
    <font>
      <b/>
      <sz val="9"/>
      <name val="Trebuchet MS"/>
      <family val="2"/>
    </font>
    <font>
      <b/>
      <u/>
      <sz val="8"/>
      <color rgb="FF800000"/>
      <name val="Trebuchet MS"/>
      <family val="2"/>
    </font>
    <font>
      <sz val="8"/>
      <name val="Tahoma"/>
      <family val="2"/>
    </font>
    <font>
      <b/>
      <u/>
      <sz val="9"/>
      <color rgb="FF0000FF"/>
      <name val="Arial"/>
      <family val="2"/>
    </font>
    <font>
      <u/>
      <sz val="10"/>
      <color theme="10"/>
      <name val="Arial"/>
      <family val="2"/>
    </font>
    <font>
      <b/>
      <sz val="10"/>
      <name val="Cambria"/>
      <family val="1"/>
      <scheme val="major"/>
    </font>
    <font>
      <b/>
      <sz val="10"/>
      <color rgb="FF0000FF"/>
      <name val="Cambria"/>
      <family val="1"/>
      <scheme val="major"/>
    </font>
    <font>
      <sz val="10"/>
      <name val="Cambria"/>
      <family val="1"/>
      <scheme val="major"/>
    </font>
    <font>
      <b/>
      <sz val="12"/>
      <name val="Cambria"/>
      <family val="1"/>
      <scheme val="major"/>
    </font>
    <font>
      <b/>
      <sz val="10"/>
      <color rgb="FF003300"/>
      <name val="Cambria"/>
      <family val="1"/>
      <scheme val="major"/>
    </font>
    <font>
      <b/>
      <sz val="12"/>
      <color rgb="FF0000FF"/>
      <name val="Cambria"/>
      <family val="1"/>
      <scheme val="major"/>
    </font>
    <font>
      <b/>
      <sz val="10"/>
      <color rgb="FF000000"/>
      <name val="Cambria"/>
      <family val="1"/>
      <scheme val="major"/>
    </font>
    <font>
      <b/>
      <sz val="13"/>
      <color rgb="FF0000FF"/>
      <name val="Cambria"/>
      <family val="1"/>
      <scheme val="major"/>
    </font>
  </fonts>
  <fills count="7">
    <fill>
      <patternFill patternType="none"/>
    </fill>
    <fill>
      <patternFill patternType="gray125"/>
    </fill>
    <fill>
      <patternFill patternType="solid">
        <fgColor rgb="FFCCFFFF"/>
        <bgColor rgb="FFCCFFFF"/>
      </patternFill>
    </fill>
    <fill>
      <patternFill patternType="solid">
        <fgColor rgb="FFC0C0C0"/>
        <bgColor rgb="FFCCCCFF"/>
      </patternFill>
    </fill>
    <fill>
      <patternFill patternType="solid">
        <fgColor rgb="FFFFFFFF"/>
        <bgColor rgb="FFFFFFCC"/>
      </patternFill>
    </fill>
    <fill>
      <patternFill patternType="solid">
        <fgColor rgb="FFFFFF99"/>
        <bgColor rgb="FFFFFFCC"/>
      </patternFill>
    </fill>
    <fill>
      <patternFill patternType="solid">
        <fgColor rgb="FFCCCCFF"/>
        <bgColor rgb="FFC0C0C0"/>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s>
  <cellStyleXfs count="7">
    <xf numFmtId="0" fontId="0" fillId="0" borderId="0"/>
    <xf numFmtId="43" fontId="1" fillId="0" borderId="0" applyFill="0" applyBorder="0" applyAlignment="0" applyProtection="0"/>
    <xf numFmtId="41" fontId="1" fillId="0" borderId="0" applyFill="0" applyBorder="0" applyAlignment="0" applyProtection="0"/>
    <xf numFmtId="44" fontId="1" fillId="0" borderId="0" applyFill="0" applyBorder="0" applyAlignment="0" applyProtection="0"/>
    <xf numFmtId="42" fontId="1" fillId="0" borderId="0" applyFill="0" applyBorder="0" applyAlignment="0" applyProtection="0"/>
    <xf numFmtId="9" fontId="1" fillId="0" borderId="0" applyFill="0" applyBorder="0" applyAlignment="0" applyProtection="0"/>
    <xf numFmtId="0" fontId="10" fillId="0" borderId="0" applyNumberFormat="0" applyFill="0" applyBorder="0" applyAlignment="0" applyProtection="0"/>
  </cellStyleXfs>
  <cellXfs count="103">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5" fillId="0" borderId="0" xfId="0" applyFont="1" applyFill="1" applyAlignment="1" applyProtection="1">
      <alignment vertical="top"/>
      <protection hidden="1"/>
    </xf>
    <xf numFmtId="0" fontId="6" fillId="0" borderId="0" xfId="0" applyFont="1" applyFill="1" applyBorder="1" applyAlignment="1" applyProtection="1">
      <alignment vertical="top"/>
      <protection hidden="1"/>
    </xf>
    <xf numFmtId="0" fontId="4" fillId="0" borderId="0" xfId="0" applyFont="1" applyFill="1" applyAlignment="1" applyProtection="1">
      <alignment vertical="top"/>
      <protection hidden="1"/>
    </xf>
    <xf numFmtId="164" fontId="7" fillId="4" borderId="1" xfId="0" applyNumberFormat="1" applyFont="1" applyFill="1" applyBorder="1" applyAlignment="1" applyProtection="1">
      <alignment vertical="top" wrapText="1"/>
      <protection hidden="1"/>
    </xf>
    <xf numFmtId="164" fontId="2" fillId="4" borderId="1" xfId="0" applyNumberFormat="1" applyFont="1" applyFill="1" applyBorder="1" applyAlignment="1" applyProtection="1">
      <alignment vertical="top" wrapText="1"/>
      <protection hidden="1"/>
    </xf>
    <xf numFmtId="164" fontId="8" fillId="0" borderId="0" xfId="0" applyNumberFormat="1" applyFont="1" applyAlignment="1" applyProtection="1">
      <alignment vertical="top"/>
      <protection hidden="1"/>
    </xf>
    <xf numFmtId="164" fontId="2" fillId="4" borderId="1" xfId="0" applyNumberFormat="1" applyFont="1" applyFill="1" applyBorder="1" applyAlignment="1" applyProtection="1">
      <alignment horizontal="right" vertical="top" wrapText="1" indent="1"/>
      <protection hidden="1"/>
    </xf>
    <xf numFmtId="164" fontId="2" fillId="0" borderId="0" xfId="0" applyNumberFormat="1" applyFont="1" applyAlignment="1" applyProtection="1">
      <alignment vertical="top"/>
      <protection hidden="1"/>
    </xf>
    <xf numFmtId="164" fontId="2" fillId="4" borderId="0" xfId="0" applyNumberFormat="1" applyFont="1" applyFill="1" applyBorder="1" applyAlignment="1" applyProtection="1">
      <alignment vertical="top" wrapText="1"/>
      <protection hidden="1"/>
    </xf>
    <xf numFmtId="0" fontId="9" fillId="0" borderId="0" xfId="0" applyNumberFormat="1" applyFont="1" applyFill="1" applyBorder="1" applyAlignment="1" applyProtection="1">
      <alignment horizontal="center"/>
      <protection hidden="1"/>
    </xf>
    <xf numFmtId="0" fontId="11" fillId="0" borderId="0" xfId="0" applyFont="1" applyProtection="1"/>
    <xf numFmtId="0" fontId="12" fillId="0" borderId="0" xfId="0" applyFont="1" applyAlignment="1" applyProtection="1">
      <alignment horizontal="left"/>
    </xf>
    <xf numFmtId="2" fontId="11" fillId="0" borderId="0" xfId="0" applyNumberFormat="1" applyFont="1" applyProtection="1">
      <protection hidden="1"/>
    </xf>
    <xf numFmtId="0" fontId="13" fillId="0" borderId="0" xfId="0" applyFont="1"/>
    <xf numFmtId="0" fontId="14" fillId="0" borderId="0" xfId="0" applyFont="1" applyProtection="1"/>
    <xf numFmtId="0" fontId="12" fillId="5" borderId="2" xfId="0" applyFont="1" applyFill="1" applyBorder="1" applyProtection="1">
      <protection locked="0"/>
    </xf>
    <xf numFmtId="0" fontId="11" fillId="5" borderId="3" xfId="0" applyFont="1" applyFill="1" applyBorder="1" applyProtection="1">
      <protection locked="0"/>
    </xf>
    <xf numFmtId="0" fontId="15" fillId="0" borderId="0" xfId="0" applyFont="1" applyProtection="1">
      <protection hidden="1"/>
    </xf>
    <xf numFmtId="0" fontId="11" fillId="0" borderId="0" xfId="0" applyFont="1" applyProtection="1">
      <protection hidden="1"/>
    </xf>
    <xf numFmtId="0" fontId="11" fillId="5" borderId="3" xfId="0" applyFont="1" applyFill="1" applyBorder="1" applyProtection="1">
      <protection hidden="1"/>
    </xf>
    <xf numFmtId="0" fontId="15" fillId="0" borderId="0" xfId="0" applyFont="1" applyProtection="1"/>
    <xf numFmtId="0" fontId="12" fillId="5" borderId="1" xfId="0" applyFont="1" applyFill="1" applyBorder="1" applyProtection="1">
      <protection locked="0"/>
    </xf>
    <xf numFmtId="165" fontId="11" fillId="0" borderId="0" xfId="0" applyNumberFormat="1" applyFont="1" applyFill="1" applyBorder="1" applyAlignment="1" applyProtection="1"/>
    <xf numFmtId="15" fontId="12" fillId="5" borderId="1" xfId="0" applyNumberFormat="1" applyFont="1" applyFill="1" applyBorder="1" applyProtection="1">
      <protection locked="0"/>
    </xf>
    <xf numFmtId="15" fontId="16" fillId="3" borderId="0" xfId="0" applyNumberFormat="1" applyFont="1" applyFill="1" applyProtection="1">
      <protection hidden="1"/>
    </xf>
    <xf numFmtId="0" fontId="11" fillId="0" borderId="0" xfId="0" applyFont="1" applyAlignment="1" applyProtection="1">
      <alignment horizontal="center" vertical="center"/>
    </xf>
    <xf numFmtId="0" fontId="12" fillId="3" borderId="1" xfId="0" applyFont="1" applyFill="1" applyBorder="1" applyAlignment="1" applyProtection="1">
      <alignment horizontal="center" vertical="center"/>
    </xf>
    <xf numFmtId="166" fontId="12" fillId="3" borderId="1" xfId="0" applyNumberFormat="1" applyFont="1" applyFill="1" applyBorder="1" applyAlignment="1" applyProtection="1">
      <alignment horizontal="center" vertical="center"/>
    </xf>
    <xf numFmtId="166" fontId="12" fillId="3" borderId="2" xfId="0" applyNumberFormat="1" applyFont="1" applyFill="1" applyBorder="1" applyAlignment="1" applyProtection="1">
      <alignment horizontal="center" vertical="center"/>
    </xf>
    <xf numFmtId="0" fontId="13" fillId="0" borderId="0" xfId="0" applyFont="1" applyAlignment="1">
      <alignment horizontal="center" vertical="center"/>
    </xf>
    <xf numFmtId="0" fontId="11" fillId="0" borderId="1" xfId="0" applyFont="1" applyBorder="1" applyProtection="1"/>
    <xf numFmtId="0" fontId="11" fillId="0" borderId="2" xfId="0" applyFont="1" applyBorder="1" applyProtection="1"/>
    <xf numFmtId="0" fontId="12" fillId="3" borderId="1" xfId="0" applyFont="1" applyFill="1" applyBorder="1" applyProtection="1"/>
    <xf numFmtId="1" fontId="12" fillId="5" borderId="1" xfId="0" applyNumberFormat="1" applyFont="1" applyFill="1" applyBorder="1" applyProtection="1">
      <protection locked="0"/>
    </xf>
    <xf numFmtId="1" fontId="12" fillId="3" borderId="1" xfId="0" applyNumberFormat="1" applyFont="1" applyFill="1" applyBorder="1" applyProtection="1">
      <protection hidden="1"/>
    </xf>
    <xf numFmtId="0" fontId="17" fillId="5" borderId="1" xfId="0" applyFont="1" applyFill="1" applyBorder="1" applyProtection="1">
      <protection locked="0"/>
    </xf>
    <xf numFmtId="0" fontId="12" fillId="0" borderId="1" xfId="0" applyFont="1" applyBorder="1" applyProtection="1"/>
    <xf numFmtId="3" fontId="17" fillId="5" borderId="2" xfId="0" applyNumberFormat="1" applyFont="1" applyFill="1" applyBorder="1" applyProtection="1">
      <protection locked="0"/>
    </xf>
    <xf numFmtId="0" fontId="12" fillId="3" borderId="2" xfId="0" applyFont="1" applyFill="1" applyBorder="1" applyProtection="1"/>
    <xf numFmtId="0" fontId="11" fillId="0" borderId="1" xfId="0" applyFont="1" applyBorder="1" applyProtection="1">
      <protection hidden="1"/>
    </xf>
    <xf numFmtId="3" fontId="12" fillId="5" borderId="1" xfId="0" applyNumberFormat="1" applyFont="1" applyFill="1" applyBorder="1" applyProtection="1">
      <protection locked="0"/>
    </xf>
    <xf numFmtId="0" fontId="12" fillId="3" borderId="1" xfId="0" applyFont="1" applyFill="1" applyBorder="1" applyProtection="1">
      <protection hidden="1"/>
    </xf>
    <xf numFmtId="3" fontId="12" fillId="5" borderId="2" xfId="0" applyNumberFormat="1" applyFont="1" applyFill="1" applyBorder="1" applyProtection="1">
      <protection locked="0"/>
    </xf>
    <xf numFmtId="3" fontId="17" fillId="5" borderId="1" xfId="0" applyNumberFormat="1" applyFont="1" applyFill="1" applyBorder="1" applyProtection="1">
      <protection locked="0"/>
    </xf>
    <xf numFmtId="0" fontId="11" fillId="0" borderId="4" xfId="0" applyFont="1" applyBorder="1" applyProtection="1"/>
    <xf numFmtId="0" fontId="11" fillId="0" borderId="0" xfId="0" applyFont="1" applyBorder="1" applyProtection="1"/>
    <xf numFmtId="2" fontId="12" fillId="3" borderId="5" xfId="0" applyNumberFormat="1" applyFont="1" applyFill="1" applyBorder="1" applyProtection="1">
      <protection hidden="1"/>
    </xf>
    <xf numFmtId="2" fontId="12" fillId="3" borderId="6" xfId="0" applyNumberFormat="1" applyFont="1" applyFill="1" applyBorder="1" applyProtection="1">
      <protection hidden="1"/>
    </xf>
    <xf numFmtId="2" fontId="12" fillId="3" borderId="7" xfId="0" applyNumberFormat="1" applyFont="1" applyFill="1" applyBorder="1" applyProtection="1">
      <protection hidden="1"/>
    </xf>
    <xf numFmtId="2" fontId="12" fillId="3" borderId="1" xfId="0" applyNumberFormat="1" applyFont="1" applyFill="1" applyBorder="1" applyProtection="1">
      <protection hidden="1"/>
    </xf>
    <xf numFmtId="0" fontId="11" fillId="3" borderId="1" xfId="0" applyFont="1" applyFill="1" applyBorder="1" applyProtection="1"/>
    <xf numFmtId="0" fontId="11" fillId="0" borderId="8" xfId="0" applyFont="1" applyBorder="1" applyAlignment="1" applyProtection="1"/>
    <xf numFmtId="0" fontId="11" fillId="0" borderId="9" xfId="0" applyFont="1" applyBorder="1" applyAlignment="1" applyProtection="1"/>
    <xf numFmtId="0" fontId="11" fillId="0" borderId="10" xfId="0" applyFont="1" applyBorder="1" applyAlignment="1" applyProtection="1"/>
    <xf numFmtId="0" fontId="11" fillId="0" borderId="1" xfId="0" applyFont="1" applyBorder="1" applyAlignment="1" applyProtection="1">
      <alignment horizontal="left"/>
    </xf>
    <xf numFmtId="0" fontId="11" fillId="0" borderId="2" xfId="0" applyFont="1" applyBorder="1" applyAlignment="1" applyProtection="1">
      <alignment horizontal="left"/>
    </xf>
    <xf numFmtId="0" fontId="11" fillId="0" borderId="3" xfId="0" applyFont="1" applyBorder="1" applyAlignment="1" applyProtection="1">
      <alignment horizontal="left"/>
    </xf>
    <xf numFmtId="0" fontId="11" fillId="0" borderId="2" xfId="0" applyFont="1" applyBorder="1" applyAlignment="1" applyProtection="1"/>
    <xf numFmtId="0" fontId="11" fillId="0" borderId="11" xfId="0" applyFont="1" applyBorder="1" applyAlignment="1" applyProtection="1"/>
    <xf numFmtId="0" fontId="11" fillId="0" borderId="3" xfId="0" applyFont="1" applyBorder="1" applyAlignment="1" applyProtection="1"/>
    <xf numFmtId="0" fontId="12" fillId="3" borderId="3" xfId="0" applyFont="1" applyFill="1" applyBorder="1" applyProtection="1">
      <protection locked="0"/>
    </xf>
    <xf numFmtId="0" fontId="12" fillId="6" borderId="1" xfId="0" applyFont="1" applyFill="1" applyBorder="1" applyProtection="1">
      <protection hidden="1"/>
    </xf>
    <xf numFmtId="1" fontId="12" fillId="5" borderId="1" xfId="0" applyNumberFormat="1" applyFont="1" applyFill="1" applyBorder="1" applyProtection="1">
      <protection locked="0" hidden="1"/>
    </xf>
    <xf numFmtId="0" fontId="12" fillId="5" borderId="1" xfId="0" applyFont="1" applyFill="1" applyBorder="1" applyProtection="1">
      <protection locked="0" hidden="1"/>
    </xf>
    <xf numFmtId="0" fontId="12" fillId="3" borderId="3" xfId="0" applyFont="1" applyFill="1" applyBorder="1" applyAlignment="1" applyProtection="1"/>
    <xf numFmtId="0" fontId="11" fillId="0" borderId="1" xfId="0" applyFont="1" applyBorder="1" applyAlignment="1" applyProtection="1"/>
    <xf numFmtId="167" fontId="12" fillId="3" borderId="1" xfId="0" applyNumberFormat="1" applyFont="1" applyFill="1" applyBorder="1" applyProtection="1">
      <protection hidden="1"/>
    </xf>
    <xf numFmtId="0" fontId="12" fillId="0" borderId="0" xfId="0" applyFont="1" applyFill="1" applyBorder="1" applyProtection="1"/>
    <xf numFmtId="2" fontId="12" fillId="0" borderId="0" xfId="0" applyNumberFormat="1" applyFont="1" applyFill="1" applyBorder="1" applyProtection="1">
      <protection hidden="1"/>
    </xf>
    <xf numFmtId="15" fontId="11" fillId="0" borderId="0" xfId="0" applyNumberFormat="1" applyFont="1" applyProtection="1"/>
    <xf numFmtId="22" fontId="11" fillId="0" borderId="0" xfId="0" applyNumberFormat="1" applyFont="1" applyProtection="1"/>
    <xf numFmtId="2" fontId="11" fillId="0" borderId="0" xfId="0" applyNumberFormat="1" applyFont="1" applyBorder="1" applyProtection="1">
      <protection hidden="1"/>
    </xf>
    <xf numFmtId="0" fontId="12" fillId="0" borderId="0" xfId="0" applyFont="1" applyFill="1" applyBorder="1" applyProtection="1">
      <protection hidden="1"/>
    </xf>
    <xf numFmtId="2" fontId="12" fillId="0" borderId="0" xfId="0" applyNumberFormat="1" applyFont="1" applyFill="1" applyProtection="1">
      <protection hidden="1"/>
    </xf>
    <xf numFmtId="2" fontId="11" fillId="0" borderId="0" xfId="0" applyNumberFormat="1" applyFont="1" applyProtection="1"/>
    <xf numFmtId="0" fontId="12" fillId="0" borderId="0" xfId="0" applyFont="1" applyProtection="1"/>
    <xf numFmtId="0" fontId="11" fillId="0" borderId="0" xfId="0" applyFont="1" applyFill="1" applyBorder="1" applyProtection="1">
      <protection hidden="1"/>
    </xf>
    <xf numFmtId="0" fontId="11" fillId="0" borderId="0" xfId="0" applyFont="1" applyFill="1" applyBorder="1" applyProtection="1"/>
    <xf numFmtId="2" fontId="11" fillId="0" borderId="0" xfId="0" applyNumberFormat="1" applyFont="1" applyFill="1" applyBorder="1" applyProtection="1">
      <protection hidden="1"/>
    </xf>
    <xf numFmtId="0" fontId="11" fillId="0" borderId="12" xfId="0" applyFont="1" applyBorder="1" applyProtection="1"/>
    <xf numFmtId="0" fontId="11" fillId="0" borderId="13" xfId="0" applyFont="1" applyBorder="1" applyProtection="1"/>
    <xf numFmtId="0" fontId="11" fillId="0" borderId="14" xfId="0" applyFont="1" applyBorder="1" applyProtection="1"/>
    <xf numFmtId="0" fontId="11" fillId="0" borderId="15" xfId="0" applyFont="1" applyBorder="1" applyProtection="1"/>
    <xf numFmtId="0" fontId="11" fillId="0" borderId="8" xfId="0" applyFont="1" applyBorder="1" applyProtection="1"/>
    <xf numFmtId="0" fontId="11" fillId="0" borderId="9" xfId="0" applyFont="1" applyBorder="1" applyProtection="1"/>
    <xf numFmtId="0" fontId="11" fillId="0" borderId="10" xfId="0" applyFont="1" applyBorder="1" applyProtection="1"/>
    <xf numFmtId="0" fontId="3" fillId="2" borderId="1" xfId="0" applyFont="1" applyFill="1" applyBorder="1" applyAlignment="1" applyProtection="1">
      <alignment horizontal="center" vertical="top"/>
      <protection hidden="1"/>
    </xf>
    <xf numFmtId="0" fontId="5" fillId="3"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top" wrapText="1"/>
      <protection hidden="1"/>
    </xf>
    <xf numFmtId="0" fontId="18" fillId="3" borderId="1" xfId="0" applyFont="1" applyFill="1" applyBorder="1" applyAlignment="1" applyProtection="1"/>
    <xf numFmtId="0" fontId="11" fillId="0" borderId="1" xfId="0" applyFont="1" applyBorder="1" applyAlignment="1" applyProtection="1">
      <alignment horizontal="center"/>
    </xf>
    <xf numFmtId="0" fontId="11" fillId="0" borderId="1" xfId="0" applyFont="1" applyBorder="1" applyAlignment="1" applyProtection="1">
      <alignment horizontal="left"/>
    </xf>
    <xf numFmtId="0" fontId="11" fillId="0" borderId="5" xfId="0" applyFont="1" applyBorder="1" applyAlignment="1" applyProtection="1">
      <alignment horizontal="center"/>
    </xf>
    <xf numFmtId="0" fontId="12" fillId="3" borderId="1" xfId="0" applyFont="1" applyFill="1" applyBorder="1" applyAlignment="1" applyProtection="1">
      <alignment horizontal="left"/>
    </xf>
    <xf numFmtId="0" fontId="11" fillId="6" borderId="7" xfId="0" applyFont="1" applyFill="1" applyBorder="1" applyAlignment="1" applyProtection="1"/>
    <xf numFmtId="0" fontId="11" fillId="6" borderId="1" xfId="0" applyFont="1" applyFill="1" applyBorder="1" applyAlignment="1" applyProtection="1"/>
    <xf numFmtId="0" fontId="11" fillId="0" borderId="1" xfId="0" applyFont="1" applyBorder="1" applyAlignment="1" applyProtection="1"/>
    <xf numFmtId="0" fontId="10" fillId="0" borderId="0" xfId="6" applyAlignment="1" applyProtection="1">
      <alignment horizontal="center"/>
    </xf>
    <xf numFmtId="0" fontId="12" fillId="3" borderId="1" xfId="0" applyFont="1" applyFill="1" applyBorder="1" applyAlignment="1" applyProtection="1"/>
    <xf numFmtId="0" fontId="12" fillId="3" borderId="1" xfId="0" applyFont="1" applyFill="1" applyBorder="1" applyAlignment="1" applyProtection="1">
      <alignment horizontal="center"/>
    </xf>
  </cellXfs>
  <cellStyles count="7">
    <cellStyle name="Comma" xfId="1"/>
    <cellStyle name="Comma[0]" xfId="2"/>
    <cellStyle name="Currency" xfId="3"/>
    <cellStyle name="Currency[0]" xfId="4"/>
    <cellStyle name="Hyperlink" xfId="6" builtinId="8"/>
    <cellStyle name="Normal" xfId="0" builtinId="0"/>
    <cellStyle name="Percent" xfId="5"/>
  </cellStyles>
  <dxfs count="0"/>
  <tableStyles count="0" defaultTableStyle="TableStyleMedium9"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sqref="A1:B1"/>
    </sheetView>
  </sheetViews>
  <sheetFormatPr defaultRowHeight="13.5" customHeight="1" x14ac:dyDescent="0.3"/>
  <cols>
    <col min="1" max="1" width="5.7109375" style="1" customWidth="1"/>
    <col min="2" max="2" width="104.140625" style="1" customWidth="1"/>
    <col min="3" max="3" width="0.140625" style="1" customWidth="1"/>
  </cols>
  <sheetData>
    <row r="1" spans="1:2" s="2" customFormat="1" ht="15" customHeight="1" x14ac:dyDescent="0.2">
      <c r="A1" s="89" t="s">
        <v>52</v>
      </c>
      <c r="B1" s="89"/>
    </row>
    <row r="2" spans="1:2" s="2" customFormat="1" ht="15" customHeight="1" x14ac:dyDescent="0.2">
      <c r="A2" s="3"/>
      <c r="B2" s="4"/>
    </row>
    <row r="3" spans="1:2" s="2" customFormat="1" ht="55.5" customHeight="1" x14ac:dyDescent="0.2">
      <c r="A3" s="90" t="s">
        <v>121</v>
      </c>
      <c r="B3" s="90"/>
    </row>
    <row r="5" spans="1:2" s="5" customFormat="1" ht="15" customHeight="1" x14ac:dyDescent="0.2">
      <c r="A5" s="91" t="s">
        <v>74</v>
      </c>
      <c r="B5" s="91"/>
    </row>
    <row r="6" spans="1:2" s="8" customFormat="1" ht="13.5" customHeight="1" x14ac:dyDescent="0.2">
      <c r="A6" s="6"/>
      <c r="B6" s="7" t="s">
        <v>87</v>
      </c>
    </row>
    <row r="7" spans="1:2" s="10" customFormat="1" ht="13.5" customHeight="1" x14ac:dyDescent="0.2">
      <c r="A7" s="9">
        <v>1</v>
      </c>
      <c r="B7" s="7" t="s">
        <v>39</v>
      </c>
    </row>
    <row r="8" spans="1:2" s="10" customFormat="1" ht="13.5" customHeight="1" x14ac:dyDescent="0.2">
      <c r="A8" s="9">
        <f t="shared" ref="A8:A21" si="0">+A7+1</f>
        <v>2</v>
      </c>
      <c r="B8" s="7" t="s">
        <v>58</v>
      </c>
    </row>
    <row r="9" spans="1:2" s="10" customFormat="1" ht="13.5" customHeight="1" x14ac:dyDescent="0.2">
      <c r="A9" s="9">
        <f t="shared" si="0"/>
        <v>3</v>
      </c>
      <c r="B9" s="7" t="s">
        <v>41</v>
      </c>
    </row>
    <row r="10" spans="1:2" s="10" customFormat="1" ht="13.5" customHeight="1" x14ac:dyDescent="0.2">
      <c r="A10" s="9">
        <f t="shared" si="0"/>
        <v>4</v>
      </c>
      <c r="B10" s="7" t="s">
        <v>69</v>
      </c>
    </row>
    <row r="11" spans="1:2" s="10" customFormat="1" ht="13.5" customHeight="1" x14ac:dyDescent="0.2">
      <c r="A11" s="9">
        <f t="shared" si="0"/>
        <v>5</v>
      </c>
      <c r="B11" s="7" t="s">
        <v>38</v>
      </c>
    </row>
    <row r="12" spans="1:2" s="10" customFormat="1" ht="13.5" customHeight="1" x14ac:dyDescent="0.2">
      <c r="A12" s="9">
        <f t="shared" si="0"/>
        <v>6</v>
      </c>
      <c r="B12" s="7" t="s">
        <v>21</v>
      </c>
    </row>
    <row r="13" spans="1:2" s="10" customFormat="1" ht="13.5" customHeight="1" x14ac:dyDescent="0.2">
      <c r="A13" s="9">
        <f t="shared" si="0"/>
        <v>7</v>
      </c>
      <c r="B13" s="7" t="s">
        <v>9</v>
      </c>
    </row>
    <row r="14" spans="1:2" s="10" customFormat="1" ht="13.5" customHeight="1" x14ac:dyDescent="0.2">
      <c r="A14" s="9">
        <f t="shared" si="0"/>
        <v>8</v>
      </c>
      <c r="B14" s="7" t="s">
        <v>128</v>
      </c>
    </row>
    <row r="15" spans="1:2" s="10" customFormat="1" ht="27" customHeight="1" x14ac:dyDescent="0.2">
      <c r="A15" s="9">
        <f t="shared" si="0"/>
        <v>9</v>
      </c>
      <c r="B15" s="7" t="s">
        <v>84</v>
      </c>
    </row>
    <row r="16" spans="1:2" s="10" customFormat="1" ht="13.5" customHeight="1" x14ac:dyDescent="0.2">
      <c r="A16" s="9">
        <f t="shared" si="0"/>
        <v>10</v>
      </c>
      <c r="B16" s="7" t="s">
        <v>40</v>
      </c>
    </row>
    <row r="17" spans="1:2" s="10" customFormat="1" ht="13.5" customHeight="1" x14ac:dyDescent="0.2">
      <c r="A17" s="9">
        <f t="shared" si="0"/>
        <v>11</v>
      </c>
      <c r="B17" s="7" t="s">
        <v>47</v>
      </c>
    </row>
    <row r="18" spans="1:2" s="10" customFormat="1" ht="27" customHeight="1" x14ac:dyDescent="0.2">
      <c r="A18" s="9">
        <f t="shared" si="0"/>
        <v>12</v>
      </c>
      <c r="B18" s="7" t="s">
        <v>123</v>
      </c>
    </row>
    <row r="19" spans="1:2" s="10" customFormat="1" ht="13.5" customHeight="1" x14ac:dyDescent="0.2">
      <c r="A19" s="9">
        <f t="shared" si="0"/>
        <v>13</v>
      </c>
      <c r="B19" s="7" t="s">
        <v>117</v>
      </c>
    </row>
    <row r="20" spans="1:2" s="10" customFormat="1" ht="27" customHeight="1" x14ac:dyDescent="0.2">
      <c r="A20" s="9">
        <f t="shared" si="0"/>
        <v>14</v>
      </c>
      <c r="B20" s="7" t="s">
        <v>75</v>
      </c>
    </row>
    <row r="21" spans="1:2" s="10" customFormat="1" ht="13.5" customHeight="1" x14ac:dyDescent="0.2">
      <c r="A21" s="9">
        <f t="shared" si="0"/>
        <v>15</v>
      </c>
      <c r="B21" s="7" t="s">
        <v>136</v>
      </c>
    </row>
    <row r="22" spans="1:2" s="8" customFormat="1" ht="15" customHeight="1" x14ac:dyDescent="0.2">
      <c r="A22" s="91" t="s">
        <v>131</v>
      </c>
      <c r="B22" s="91"/>
    </row>
    <row r="23" spans="1:2" s="8" customFormat="1" ht="13.5" customHeight="1" x14ac:dyDescent="0.2">
      <c r="A23" s="11"/>
      <c r="B23" s="11"/>
    </row>
    <row r="24" spans="1:2" s="8" customFormat="1" ht="13.5" customHeight="1" x14ac:dyDescent="0.2">
      <c r="A24" s="9">
        <v>1</v>
      </c>
      <c r="B24" s="7" t="s">
        <v>81</v>
      </c>
    </row>
    <row r="25" spans="1:2" s="8" customFormat="1" ht="13.5" customHeight="1" x14ac:dyDescent="0.2">
      <c r="A25" s="9">
        <f t="shared" ref="A25:A38" si="1">+A24+1</f>
        <v>2</v>
      </c>
      <c r="B25" s="7" t="s">
        <v>139</v>
      </c>
    </row>
    <row r="26" spans="1:2" s="8" customFormat="1" ht="13.5" customHeight="1" x14ac:dyDescent="0.2">
      <c r="A26" s="9">
        <f t="shared" si="1"/>
        <v>3</v>
      </c>
      <c r="B26" s="7" t="s">
        <v>76</v>
      </c>
    </row>
    <row r="27" spans="1:2" s="8" customFormat="1" ht="27" customHeight="1" x14ac:dyDescent="0.2">
      <c r="A27" s="9">
        <f t="shared" si="1"/>
        <v>4</v>
      </c>
      <c r="B27" s="7" t="s">
        <v>97</v>
      </c>
    </row>
    <row r="28" spans="1:2" s="8" customFormat="1" ht="34.5" customHeight="1" x14ac:dyDescent="0.2">
      <c r="A28" s="9">
        <f t="shared" si="1"/>
        <v>5</v>
      </c>
      <c r="B28" s="7" t="s">
        <v>42</v>
      </c>
    </row>
    <row r="29" spans="1:2" s="8" customFormat="1" ht="34.5" customHeight="1" x14ac:dyDescent="0.2">
      <c r="A29" s="9">
        <f t="shared" si="1"/>
        <v>6</v>
      </c>
      <c r="B29" s="7" t="s">
        <v>32</v>
      </c>
    </row>
    <row r="30" spans="1:2" s="8" customFormat="1" ht="13.5" customHeight="1" x14ac:dyDescent="0.2">
      <c r="A30" s="9">
        <f t="shared" si="1"/>
        <v>7</v>
      </c>
      <c r="B30" s="7" t="s">
        <v>98</v>
      </c>
    </row>
    <row r="31" spans="1:2" s="8" customFormat="1" ht="27" customHeight="1" x14ac:dyDescent="0.2">
      <c r="A31" s="9">
        <f t="shared" si="1"/>
        <v>8</v>
      </c>
      <c r="B31" s="7" t="s">
        <v>80</v>
      </c>
    </row>
    <row r="32" spans="1:2" s="8" customFormat="1" ht="27" customHeight="1" x14ac:dyDescent="0.2">
      <c r="A32" s="9">
        <f t="shared" si="1"/>
        <v>9</v>
      </c>
      <c r="B32" s="7" t="s">
        <v>5</v>
      </c>
    </row>
    <row r="33" spans="1:2" s="8" customFormat="1" ht="27" customHeight="1" x14ac:dyDescent="0.2">
      <c r="A33" s="9">
        <f t="shared" si="1"/>
        <v>10</v>
      </c>
      <c r="B33" s="7" t="s">
        <v>109</v>
      </c>
    </row>
    <row r="34" spans="1:2" s="8" customFormat="1" ht="13.5" customHeight="1" x14ac:dyDescent="0.2">
      <c r="A34" s="9">
        <f t="shared" si="1"/>
        <v>11</v>
      </c>
      <c r="B34" s="7" t="s">
        <v>50</v>
      </c>
    </row>
    <row r="35" spans="1:2" s="8" customFormat="1" ht="54" customHeight="1" x14ac:dyDescent="0.2">
      <c r="A35" s="9">
        <f t="shared" si="1"/>
        <v>12</v>
      </c>
      <c r="B35" s="7" t="s">
        <v>107</v>
      </c>
    </row>
    <row r="36" spans="1:2" s="8" customFormat="1" ht="13.5" customHeight="1" x14ac:dyDescent="0.2">
      <c r="A36" s="9">
        <f t="shared" si="1"/>
        <v>13</v>
      </c>
      <c r="B36" s="7" t="s">
        <v>78</v>
      </c>
    </row>
    <row r="37" spans="1:2" s="8" customFormat="1" ht="27" customHeight="1" x14ac:dyDescent="0.2">
      <c r="A37" s="9">
        <f t="shared" si="1"/>
        <v>14</v>
      </c>
      <c r="B37" s="7" t="s">
        <v>11</v>
      </c>
    </row>
    <row r="38" spans="1:2" s="8" customFormat="1" ht="54" customHeight="1" x14ac:dyDescent="0.2">
      <c r="A38" s="9">
        <f t="shared" si="1"/>
        <v>15</v>
      </c>
      <c r="B38" s="7" t="s">
        <v>36</v>
      </c>
    </row>
    <row r="39" spans="1:2" ht="13.5" customHeight="1" x14ac:dyDescent="0.3">
      <c r="B39" s="12" t="s">
        <v>35</v>
      </c>
    </row>
  </sheetData>
  <mergeCells count="4">
    <mergeCell ref="A1:B1"/>
    <mergeCell ref="A3:B3"/>
    <mergeCell ref="A5:B5"/>
    <mergeCell ref="A22:B22"/>
  </mergeCells>
  <hyperlinks>
    <hyperlink ref="B39" location="INCOME TAX CALCULATION!A1" display="PLEASE GO TO INCOME TAX COMPUTATION"/>
  </hyperlinks>
  <pageMargins left="0.78749999999999998" right="0.78749999999999998" top="1.0249999999999999" bottom="1.0249999999999999" header="0.78749999999999998" footer="0.78749999999999998"/>
  <pageSetup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3"/>
  <sheetViews>
    <sheetView tabSelected="1" topLeftCell="A18" zoomScale="98" zoomScaleNormal="98" workbookViewId="0">
      <selection activeCell="I7" sqref="I7"/>
    </sheetView>
  </sheetViews>
  <sheetFormatPr defaultRowHeight="12.75" x14ac:dyDescent="0.2"/>
  <cols>
    <col min="1" max="1" width="5" style="13" customWidth="1"/>
    <col min="2" max="2" width="5.42578125" style="13" customWidth="1"/>
    <col min="3" max="3" width="38.28515625" style="13" customWidth="1"/>
    <col min="4" max="15" width="10.7109375" style="13" customWidth="1"/>
    <col min="16" max="16" width="10.7109375" style="15" customWidth="1"/>
    <col min="17" max="17" width="5.28515625" style="13" customWidth="1"/>
    <col min="18" max="16384" width="9.140625" style="16"/>
  </cols>
  <sheetData>
    <row r="1" spans="1:17" ht="12.2" customHeight="1" x14ac:dyDescent="0.2">
      <c r="D1" s="14"/>
      <c r="H1" s="100" t="s">
        <v>65</v>
      </c>
      <c r="I1" s="100"/>
      <c r="J1" s="100"/>
      <c r="K1" s="100"/>
      <c r="L1" s="100"/>
    </row>
    <row r="2" spans="1:17" ht="14.45" customHeight="1" x14ac:dyDescent="0.25">
      <c r="B2" s="17" t="s">
        <v>141</v>
      </c>
      <c r="C2" s="17"/>
      <c r="D2" s="14"/>
    </row>
    <row r="3" spans="1:17" ht="5.25" customHeight="1" x14ac:dyDescent="0.2">
      <c r="D3" s="14"/>
    </row>
    <row r="4" spans="1:17" ht="6.75" customHeight="1" x14ac:dyDescent="0.2">
      <c r="D4" s="14"/>
    </row>
    <row r="5" spans="1:17" ht="12.2" customHeight="1" x14ac:dyDescent="0.2">
      <c r="B5" s="13" t="s">
        <v>94</v>
      </c>
      <c r="D5" s="18" t="s">
        <v>144</v>
      </c>
      <c r="E5" s="19"/>
    </row>
    <row r="6" spans="1:17" ht="4.5" customHeight="1" x14ac:dyDescent="0.2">
      <c r="D6" s="20"/>
      <c r="E6" s="21"/>
    </row>
    <row r="7" spans="1:17" ht="12.2" customHeight="1" x14ac:dyDescent="0.2">
      <c r="B7" s="13" t="s">
        <v>79</v>
      </c>
      <c r="D7" s="18" t="s">
        <v>143</v>
      </c>
      <c r="E7" s="22"/>
    </row>
    <row r="8" spans="1:17" ht="4.5" customHeight="1" x14ac:dyDescent="0.2">
      <c r="D8" s="23"/>
      <c r="E8" s="21"/>
    </row>
    <row r="9" spans="1:17" ht="12.2" customHeight="1" x14ac:dyDescent="0.2">
      <c r="B9" s="13" t="s">
        <v>104</v>
      </c>
      <c r="D9" s="24" t="s">
        <v>34</v>
      </c>
      <c r="E9" s="13" t="s">
        <v>60</v>
      </c>
    </row>
    <row r="10" spans="1:17" ht="6" customHeight="1" x14ac:dyDescent="0.2">
      <c r="D10" s="23"/>
      <c r="F10" s="21"/>
      <c r="G10" s="21"/>
      <c r="H10" s="21"/>
      <c r="I10" s="21"/>
      <c r="J10" s="21"/>
      <c r="K10" s="21"/>
      <c r="L10" s="21"/>
      <c r="M10" s="21"/>
      <c r="N10" s="21"/>
      <c r="O10" s="21"/>
      <c r="Q10" s="21"/>
    </row>
    <row r="11" spans="1:17" ht="12.2" customHeight="1" x14ac:dyDescent="0.2">
      <c r="B11" s="13" t="s">
        <v>18</v>
      </c>
      <c r="C11" s="25"/>
      <c r="D11" s="26">
        <v>27013</v>
      </c>
      <c r="F11" s="21"/>
      <c r="G11" s="21"/>
      <c r="H11" s="21"/>
      <c r="I11" s="21"/>
      <c r="J11" s="21"/>
      <c r="K11" s="21"/>
      <c r="L11" s="21"/>
      <c r="M11" s="21"/>
      <c r="N11" s="21"/>
      <c r="O11" s="21"/>
      <c r="Q11" s="21"/>
    </row>
    <row r="12" spans="1:17" ht="5.25" customHeight="1" x14ac:dyDescent="0.2"/>
    <row r="13" spans="1:17" ht="14.45" customHeight="1" x14ac:dyDescent="0.25">
      <c r="B13" s="27" t="s">
        <v>142</v>
      </c>
      <c r="C13" s="27"/>
    </row>
    <row r="14" spans="1:17" ht="6" customHeight="1" x14ac:dyDescent="0.2"/>
    <row r="15" spans="1:17" s="32" customFormat="1" ht="12.2" customHeight="1" x14ac:dyDescent="0.2">
      <c r="A15" s="28"/>
      <c r="B15" s="29" t="s">
        <v>105</v>
      </c>
      <c r="C15" s="29" t="s">
        <v>108</v>
      </c>
      <c r="D15" s="30">
        <v>40634</v>
      </c>
      <c r="E15" s="30">
        <v>40664</v>
      </c>
      <c r="F15" s="30">
        <v>40695</v>
      </c>
      <c r="G15" s="30">
        <v>40725</v>
      </c>
      <c r="H15" s="30">
        <v>40756</v>
      </c>
      <c r="I15" s="30">
        <v>40787</v>
      </c>
      <c r="J15" s="30">
        <v>40817</v>
      </c>
      <c r="K15" s="30">
        <v>40848</v>
      </c>
      <c r="L15" s="30">
        <v>40878</v>
      </c>
      <c r="M15" s="30">
        <v>40909</v>
      </c>
      <c r="N15" s="30">
        <v>40940</v>
      </c>
      <c r="O15" s="31">
        <v>40969</v>
      </c>
      <c r="P15" s="29" t="s">
        <v>68</v>
      </c>
      <c r="Q15" s="28"/>
    </row>
    <row r="16" spans="1:17" ht="6" customHeight="1" x14ac:dyDescent="0.2">
      <c r="B16" s="33"/>
      <c r="C16" s="33"/>
      <c r="D16" s="33"/>
      <c r="E16" s="33"/>
      <c r="F16" s="33"/>
      <c r="G16" s="33"/>
      <c r="H16" s="33"/>
      <c r="I16" s="33"/>
      <c r="J16" s="33"/>
      <c r="K16" s="33"/>
      <c r="L16" s="33"/>
      <c r="M16" s="33"/>
      <c r="N16" s="33"/>
      <c r="O16" s="34"/>
      <c r="P16" s="35"/>
    </row>
    <row r="17" spans="2:16" ht="12.2" customHeight="1" x14ac:dyDescent="0.2">
      <c r="B17" s="33"/>
      <c r="C17" s="33" t="s">
        <v>99</v>
      </c>
      <c r="D17" s="33"/>
      <c r="E17" s="33"/>
      <c r="F17" s="33"/>
      <c r="G17" s="33"/>
      <c r="H17" s="33"/>
      <c r="I17" s="33"/>
      <c r="J17" s="33"/>
      <c r="K17" s="33"/>
      <c r="L17" s="33"/>
      <c r="M17" s="33"/>
      <c r="N17" s="33"/>
      <c r="O17" s="34"/>
      <c r="P17" s="35"/>
    </row>
    <row r="18" spans="2:16" ht="5.25" customHeight="1" x14ac:dyDescent="0.2">
      <c r="B18" s="33"/>
      <c r="C18" s="33"/>
      <c r="D18" s="33"/>
      <c r="E18" s="33"/>
      <c r="F18" s="33"/>
      <c r="G18" s="33"/>
      <c r="H18" s="33"/>
      <c r="I18" s="33"/>
      <c r="J18" s="33"/>
      <c r="K18" s="33"/>
      <c r="L18" s="33"/>
      <c r="M18" s="33"/>
      <c r="N18" s="33"/>
      <c r="O18" s="34"/>
      <c r="P18" s="35"/>
    </row>
    <row r="19" spans="2:16" ht="12.2" customHeight="1" x14ac:dyDescent="0.2">
      <c r="B19" s="33">
        <v>1</v>
      </c>
      <c r="C19" s="33" t="s">
        <v>132</v>
      </c>
      <c r="D19" s="36">
        <v>0</v>
      </c>
      <c r="E19" s="36">
        <f>+D19</f>
        <v>0</v>
      </c>
      <c r="F19" s="36">
        <f t="shared" ref="F19:O19" si="0">+E19</f>
        <v>0</v>
      </c>
      <c r="G19" s="36">
        <f t="shared" si="0"/>
        <v>0</v>
      </c>
      <c r="H19" s="36">
        <f t="shared" si="0"/>
        <v>0</v>
      </c>
      <c r="I19" s="36">
        <f t="shared" si="0"/>
        <v>0</v>
      </c>
      <c r="J19" s="36">
        <f t="shared" si="0"/>
        <v>0</v>
      </c>
      <c r="K19" s="36">
        <f t="shared" si="0"/>
        <v>0</v>
      </c>
      <c r="L19" s="36">
        <f t="shared" si="0"/>
        <v>0</v>
      </c>
      <c r="M19" s="36">
        <f t="shared" si="0"/>
        <v>0</v>
      </c>
      <c r="N19" s="36">
        <f t="shared" si="0"/>
        <v>0</v>
      </c>
      <c r="O19" s="36">
        <f t="shared" si="0"/>
        <v>0</v>
      </c>
      <c r="P19" s="37">
        <f t="shared" ref="P19:P31" si="1">ROUND(SUM(D19:O19),0)</f>
        <v>0</v>
      </c>
    </row>
    <row r="20" spans="2:16" ht="12.2" customHeight="1" x14ac:dyDescent="0.2">
      <c r="B20" s="33">
        <f>+B19+1</f>
        <v>2</v>
      </c>
      <c r="C20" s="33" t="s">
        <v>102</v>
      </c>
      <c r="D20" s="36">
        <v>0</v>
      </c>
      <c r="E20" s="36">
        <f t="shared" ref="E20:O27" si="2">+D20</f>
        <v>0</v>
      </c>
      <c r="F20" s="36">
        <f t="shared" si="2"/>
        <v>0</v>
      </c>
      <c r="G20" s="36">
        <f t="shared" si="2"/>
        <v>0</v>
      </c>
      <c r="H20" s="36">
        <f t="shared" si="2"/>
        <v>0</v>
      </c>
      <c r="I20" s="36">
        <f t="shared" si="2"/>
        <v>0</v>
      </c>
      <c r="J20" s="36">
        <f t="shared" si="2"/>
        <v>0</v>
      </c>
      <c r="K20" s="36">
        <f t="shared" si="2"/>
        <v>0</v>
      </c>
      <c r="L20" s="36">
        <f t="shared" si="2"/>
        <v>0</v>
      </c>
      <c r="M20" s="36">
        <f t="shared" si="2"/>
        <v>0</v>
      </c>
      <c r="N20" s="36">
        <f t="shared" si="2"/>
        <v>0</v>
      </c>
      <c r="O20" s="36">
        <f t="shared" si="2"/>
        <v>0</v>
      </c>
      <c r="P20" s="37">
        <f t="shared" si="1"/>
        <v>0</v>
      </c>
    </row>
    <row r="21" spans="2:16" ht="12.2" customHeight="1" x14ac:dyDescent="0.2">
      <c r="B21" s="33">
        <v>3</v>
      </c>
      <c r="C21" s="33" t="s">
        <v>115</v>
      </c>
      <c r="D21" s="36">
        <v>0</v>
      </c>
      <c r="E21" s="36">
        <f t="shared" si="2"/>
        <v>0</v>
      </c>
      <c r="F21" s="36">
        <f t="shared" si="2"/>
        <v>0</v>
      </c>
      <c r="G21" s="36">
        <f t="shared" si="2"/>
        <v>0</v>
      </c>
      <c r="H21" s="36">
        <f t="shared" si="2"/>
        <v>0</v>
      </c>
      <c r="I21" s="36">
        <f t="shared" si="2"/>
        <v>0</v>
      </c>
      <c r="J21" s="36">
        <f t="shared" si="2"/>
        <v>0</v>
      </c>
      <c r="K21" s="36">
        <f t="shared" si="2"/>
        <v>0</v>
      </c>
      <c r="L21" s="36">
        <f t="shared" si="2"/>
        <v>0</v>
      </c>
      <c r="M21" s="36">
        <f t="shared" si="2"/>
        <v>0</v>
      </c>
      <c r="N21" s="36">
        <f t="shared" si="2"/>
        <v>0</v>
      </c>
      <c r="O21" s="36">
        <f t="shared" si="2"/>
        <v>0</v>
      </c>
      <c r="P21" s="37">
        <f t="shared" si="1"/>
        <v>0</v>
      </c>
    </row>
    <row r="22" spans="2:16" ht="12.2" customHeight="1" x14ac:dyDescent="0.2">
      <c r="B22" s="33">
        <v>4</v>
      </c>
      <c r="C22" s="33" t="s">
        <v>96</v>
      </c>
      <c r="D22" s="36">
        <v>0</v>
      </c>
      <c r="E22" s="36">
        <f t="shared" si="2"/>
        <v>0</v>
      </c>
      <c r="F22" s="36">
        <f t="shared" si="2"/>
        <v>0</v>
      </c>
      <c r="G22" s="36">
        <f t="shared" si="2"/>
        <v>0</v>
      </c>
      <c r="H22" s="36">
        <f t="shared" si="2"/>
        <v>0</v>
      </c>
      <c r="I22" s="36">
        <f t="shared" si="2"/>
        <v>0</v>
      </c>
      <c r="J22" s="36">
        <f t="shared" si="2"/>
        <v>0</v>
      </c>
      <c r="K22" s="36">
        <f t="shared" si="2"/>
        <v>0</v>
      </c>
      <c r="L22" s="36">
        <f t="shared" si="2"/>
        <v>0</v>
      </c>
      <c r="M22" s="36">
        <f t="shared" si="2"/>
        <v>0</v>
      </c>
      <c r="N22" s="36">
        <f t="shared" si="2"/>
        <v>0</v>
      </c>
      <c r="O22" s="36">
        <f t="shared" si="2"/>
        <v>0</v>
      </c>
      <c r="P22" s="37">
        <f t="shared" si="1"/>
        <v>0</v>
      </c>
    </row>
    <row r="23" spans="2:16" ht="12.2" customHeight="1" x14ac:dyDescent="0.2">
      <c r="B23" s="33">
        <v>5</v>
      </c>
      <c r="C23" s="33" t="s">
        <v>119</v>
      </c>
      <c r="D23" s="36">
        <v>0</v>
      </c>
      <c r="E23" s="36">
        <f t="shared" si="2"/>
        <v>0</v>
      </c>
      <c r="F23" s="36">
        <f t="shared" si="2"/>
        <v>0</v>
      </c>
      <c r="G23" s="36">
        <f t="shared" si="2"/>
        <v>0</v>
      </c>
      <c r="H23" s="36">
        <f t="shared" si="2"/>
        <v>0</v>
      </c>
      <c r="I23" s="36">
        <f t="shared" si="2"/>
        <v>0</v>
      </c>
      <c r="J23" s="36">
        <f t="shared" si="2"/>
        <v>0</v>
      </c>
      <c r="K23" s="36">
        <f t="shared" si="2"/>
        <v>0</v>
      </c>
      <c r="L23" s="36">
        <f t="shared" si="2"/>
        <v>0</v>
      </c>
      <c r="M23" s="36">
        <f t="shared" si="2"/>
        <v>0</v>
      </c>
      <c r="N23" s="36">
        <f t="shared" si="2"/>
        <v>0</v>
      </c>
      <c r="O23" s="36">
        <f t="shared" si="2"/>
        <v>0</v>
      </c>
      <c r="P23" s="37">
        <f t="shared" si="1"/>
        <v>0</v>
      </c>
    </row>
    <row r="24" spans="2:16" ht="12.2" customHeight="1" x14ac:dyDescent="0.2">
      <c r="B24" s="33">
        <v>6</v>
      </c>
      <c r="C24" s="33" t="s">
        <v>90</v>
      </c>
      <c r="D24" s="36">
        <v>0</v>
      </c>
      <c r="E24" s="36">
        <f t="shared" si="2"/>
        <v>0</v>
      </c>
      <c r="F24" s="36">
        <f t="shared" si="2"/>
        <v>0</v>
      </c>
      <c r="G24" s="36">
        <f t="shared" si="2"/>
        <v>0</v>
      </c>
      <c r="H24" s="36">
        <f t="shared" si="2"/>
        <v>0</v>
      </c>
      <c r="I24" s="36">
        <f t="shared" si="2"/>
        <v>0</v>
      </c>
      <c r="J24" s="36">
        <f t="shared" si="2"/>
        <v>0</v>
      </c>
      <c r="K24" s="36">
        <f t="shared" si="2"/>
        <v>0</v>
      </c>
      <c r="L24" s="36">
        <f t="shared" si="2"/>
        <v>0</v>
      </c>
      <c r="M24" s="36">
        <f t="shared" si="2"/>
        <v>0</v>
      </c>
      <c r="N24" s="36">
        <f t="shared" si="2"/>
        <v>0</v>
      </c>
      <c r="O24" s="36">
        <f t="shared" si="2"/>
        <v>0</v>
      </c>
      <c r="P24" s="37">
        <f t="shared" si="1"/>
        <v>0</v>
      </c>
    </row>
    <row r="25" spans="2:16" ht="12.2" hidden="1" customHeight="1" x14ac:dyDescent="0.2">
      <c r="B25" s="33">
        <v>7</v>
      </c>
      <c r="C25" s="33" t="s">
        <v>13</v>
      </c>
      <c r="D25" s="36">
        <v>0</v>
      </c>
      <c r="E25" s="36">
        <f t="shared" si="2"/>
        <v>0</v>
      </c>
      <c r="F25" s="36">
        <f t="shared" si="2"/>
        <v>0</v>
      </c>
      <c r="G25" s="36">
        <f t="shared" si="2"/>
        <v>0</v>
      </c>
      <c r="H25" s="36">
        <f t="shared" si="2"/>
        <v>0</v>
      </c>
      <c r="I25" s="36">
        <f t="shared" si="2"/>
        <v>0</v>
      </c>
      <c r="J25" s="36">
        <f t="shared" si="2"/>
        <v>0</v>
      </c>
      <c r="K25" s="36">
        <f t="shared" si="2"/>
        <v>0</v>
      </c>
      <c r="L25" s="36">
        <f t="shared" si="2"/>
        <v>0</v>
      </c>
      <c r="M25" s="36">
        <f t="shared" si="2"/>
        <v>0</v>
      </c>
      <c r="N25" s="36">
        <f t="shared" si="2"/>
        <v>0</v>
      </c>
      <c r="O25" s="36">
        <f t="shared" si="2"/>
        <v>0</v>
      </c>
      <c r="P25" s="37">
        <f t="shared" si="1"/>
        <v>0</v>
      </c>
    </row>
    <row r="26" spans="2:16" ht="12.2" hidden="1" customHeight="1" x14ac:dyDescent="0.2">
      <c r="B26" s="33">
        <v>8</v>
      </c>
      <c r="C26" s="33" t="s">
        <v>4</v>
      </c>
      <c r="D26" s="36">
        <v>0</v>
      </c>
      <c r="E26" s="36">
        <f t="shared" si="2"/>
        <v>0</v>
      </c>
      <c r="F26" s="36">
        <f t="shared" si="2"/>
        <v>0</v>
      </c>
      <c r="G26" s="36">
        <f t="shared" si="2"/>
        <v>0</v>
      </c>
      <c r="H26" s="36">
        <f t="shared" si="2"/>
        <v>0</v>
      </c>
      <c r="I26" s="36">
        <f t="shared" si="2"/>
        <v>0</v>
      </c>
      <c r="J26" s="36">
        <f t="shared" si="2"/>
        <v>0</v>
      </c>
      <c r="K26" s="36">
        <f t="shared" si="2"/>
        <v>0</v>
      </c>
      <c r="L26" s="36">
        <f t="shared" si="2"/>
        <v>0</v>
      </c>
      <c r="M26" s="36">
        <f t="shared" si="2"/>
        <v>0</v>
      </c>
      <c r="N26" s="36">
        <f t="shared" si="2"/>
        <v>0</v>
      </c>
      <c r="O26" s="36">
        <f t="shared" si="2"/>
        <v>0</v>
      </c>
      <c r="P26" s="37">
        <f t="shared" si="1"/>
        <v>0</v>
      </c>
    </row>
    <row r="27" spans="2:16" ht="12.2" hidden="1" customHeight="1" x14ac:dyDescent="0.2">
      <c r="B27" s="33">
        <v>9</v>
      </c>
      <c r="C27" s="38" t="s">
        <v>61</v>
      </c>
      <c r="D27" s="36">
        <v>0</v>
      </c>
      <c r="E27" s="36">
        <f t="shared" si="2"/>
        <v>0</v>
      </c>
      <c r="F27" s="36">
        <f t="shared" si="2"/>
        <v>0</v>
      </c>
      <c r="G27" s="36">
        <f t="shared" si="2"/>
        <v>0</v>
      </c>
      <c r="H27" s="36">
        <f t="shared" si="2"/>
        <v>0</v>
      </c>
      <c r="I27" s="36">
        <f t="shared" si="2"/>
        <v>0</v>
      </c>
      <c r="J27" s="36">
        <f t="shared" si="2"/>
        <v>0</v>
      </c>
      <c r="K27" s="36">
        <f t="shared" si="2"/>
        <v>0</v>
      </c>
      <c r="L27" s="36">
        <f t="shared" si="2"/>
        <v>0</v>
      </c>
      <c r="M27" s="36">
        <f t="shared" si="2"/>
        <v>0</v>
      </c>
      <c r="N27" s="36">
        <f t="shared" si="2"/>
        <v>0</v>
      </c>
      <c r="O27" s="36">
        <f t="shared" si="2"/>
        <v>0</v>
      </c>
      <c r="P27" s="37">
        <f t="shared" si="1"/>
        <v>0</v>
      </c>
    </row>
    <row r="28" spans="2:16" ht="12.2" customHeight="1" x14ac:dyDescent="0.2">
      <c r="B28" s="33">
        <v>10</v>
      </c>
      <c r="C28" s="38" t="s">
        <v>145</v>
      </c>
      <c r="D28" s="36">
        <v>0</v>
      </c>
      <c r="E28" s="36">
        <v>0</v>
      </c>
      <c r="F28" s="36">
        <v>0</v>
      </c>
      <c r="G28" s="36">
        <v>0</v>
      </c>
      <c r="H28" s="36">
        <v>0</v>
      </c>
      <c r="I28" s="36">
        <v>0</v>
      </c>
      <c r="J28" s="36">
        <v>0</v>
      </c>
      <c r="K28" s="36">
        <v>0</v>
      </c>
      <c r="L28" s="36">
        <v>0</v>
      </c>
      <c r="M28" s="36">
        <v>0</v>
      </c>
      <c r="N28" s="36">
        <v>0</v>
      </c>
      <c r="O28" s="36">
        <v>0</v>
      </c>
      <c r="P28" s="37">
        <f t="shared" si="1"/>
        <v>0</v>
      </c>
    </row>
    <row r="29" spans="2:16" ht="12.2" customHeight="1" x14ac:dyDescent="0.2">
      <c r="B29" s="33">
        <v>11</v>
      </c>
      <c r="C29" s="38" t="s">
        <v>30</v>
      </c>
      <c r="D29" s="36">
        <v>0</v>
      </c>
      <c r="E29" s="36">
        <v>0</v>
      </c>
      <c r="F29" s="36">
        <v>0</v>
      </c>
      <c r="G29" s="36">
        <v>0</v>
      </c>
      <c r="H29" s="36">
        <v>0</v>
      </c>
      <c r="I29" s="36">
        <v>0</v>
      </c>
      <c r="J29" s="36">
        <v>0</v>
      </c>
      <c r="K29" s="36">
        <v>0</v>
      </c>
      <c r="L29" s="36">
        <v>0</v>
      </c>
      <c r="M29" s="36">
        <v>0</v>
      </c>
      <c r="N29" s="36">
        <v>0</v>
      </c>
      <c r="O29" s="36">
        <v>0</v>
      </c>
      <c r="P29" s="37">
        <f t="shared" si="1"/>
        <v>0</v>
      </c>
    </row>
    <row r="30" spans="2:16" ht="12.2" customHeight="1" x14ac:dyDescent="0.2">
      <c r="B30" s="33">
        <v>12</v>
      </c>
      <c r="C30" s="38" t="s">
        <v>146</v>
      </c>
      <c r="D30" s="36">
        <v>0</v>
      </c>
      <c r="E30" s="36">
        <v>0</v>
      </c>
      <c r="F30" s="36">
        <v>0</v>
      </c>
      <c r="G30" s="36">
        <v>0</v>
      </c>
      <c r="H30" s="36">
        <v>0</v>
      </c>
      <c r="I30" s="36">
        <v>0</v>
      </c>
      <c r="J30" s="36">
        <v>0</v>
      </c>
      <c r="K30" s="36">
        <v>0</v>
      </c>
      <c r="L30" s="36">
        <v>0</v>
      </c>
      <c r="M30" s="36">
        <v>0</v>
      </c>
      <c r="N30" s="36">
        <v>0</v>
      </c>
      <c r="O30" s="36">
        <v>0</v>
      </c>
      <c r="P30" s="37">
        <f t="shared" si="1"/>
        <v>0</v>
      </c>
    </row>
    <row r="31" spans="2:16" ht="12.2" customHeight="1" x14ac:dyDescent="0.2">
      <c r="B31" s="33">
        <v>13</v>
      </c>
      <c r="C31" s="39" t="s">
        <v>6</v>
      </c>
      <c r="D31" s="35"/>
      <c r="E31" s="35"/>
      <c r="F31" s="35"/>
      <c r="G31" s="35"/>
      <c r="H31" s="35"/>
      <c r="I31" s="35"/>
      <c r="J31" s="35"/>
      <c r="K31" s="35"/>
      <c r="L31" s="35"/>
      <c r="M31" s="35"/>
      <c r="N31" s="35"/>
      <c r="O31" s="40">
        <v>0</v>
      </c>
      <c r="P31" s="37">
        <f t="shared" si="1"/>
        <v>0</v>
      </c>
    </row>
    <row r="32" spans="2:16" ht="12.2" customHeight="1" x14ac:dyDescent="0.2">
      <c r="B32" s="35"/>
      <c r="C32" s="35" t="s">
        <v>43</v>
      </c>
      <c r="D32" s="35">
        <f t="shared" ref="D32:P32" si="3">SUM(D19:D31)</f>
        <v>0</v>
      </c>
      <c r="E32" s="35">
        <f t="shared" si="3"/>
        <v>0</v>
      </c>
      <c r="F32" s="35">
        <f t="shared" si="3"/>
        <v>0</v>
      </c>
      <c r="G32" s="35">
        <f t="shared" si="3"/>
        <v>0</v>
      </c>
      <c r="H32" s="35">
        <f t="shared" si="3"/>
        <v>0</v>
      </c>
      <c r="I32" s="35">
        <f t="shared" si="3"/>
        <v>0</v>
      </c>
      <c r="J32" s="35">
        <f t="shared" si="3"/>
        <v>0</v>
      </c>
      <c r="K32" s="35">
        <f t="shared" si="3"/>
        <v>0</v>
      </c>
      <c r="L32" s="35">
        <f t="shared" si="3"/>
        <v>0</v>
      </c>
      <c r="M32" s="35">
        <f t="shared" si="3"/>
        <v>0</v>
      </c>
      <c r="N32" s="35">
        <f t="shared" si="3"/>
        <v>0</v>
      </c>
      <c r="O32" s="41">
        <f t="shared" si="3"/>
        <v>0</v>
      </c>
      <c r="P32" s="35">
        <f t="shared" si="3"/>
        <v>0</v>
      </c>
    </row>
    <row r="33" spans="2:16" ht="4.5" customHeight="1" x14ac:dyDescent="0.2">
      <c r="B33" s="33"/>
      <c r="C33" s="33"/>
      <c r="D33" s="33"/>
      <c r="E33" s="33"/>
      <c r="F33" s="33"/>
      <c r="G33" s="33"/>
      <c r="H33" s="33"/>
      <c r="I33" s="33"/>
      <c r="J33" s="33"/>
      <c r="K33" s="33"/>
      <c r="L33" s="33"/>
      <c r="M33" s="33"/>
      <c r="N33" s="33"/>
      <c r="O33" s="34"/>
      <c r="P33" s="35"/>
    </row>
    <row r="34" spans="2:16" ht="12.2" customHeight="1" x14ac:dyDescent="0.2">
      <c r="B34" s="33"/>
      <c r="C34" s="33" t="s">
        <v>27</v>
      </c>
      <c r="D34" s="33"/>
      <c r="E34" s="33"/>
      <c r="F34" s="33"/>
      <c r="G34" s="33"/>
      <c r="H34" s="33"/>
      <c r="I34" s="33"/>
      <c r="J34" s="33"/>
      <c r="K34" s="33"/>
      <c r="L34" s="33"/>
      <c r="M34" s="33"/>
      <c r="N34" s="33"/>
      <c r="O34" s="34"/>
      <c r="P34" s="35"/>
    </row>
    <row r="35" spans="2:16" ht="4.5" customHeight="1" x14ac:dyDescent="0.2">
      <c r="B35" s="33"/>
      <c r="C35" s="33"/>
      <c r="D35" s="33"/>
      <c r="E35" s="33"/>
      <c r="F35" s="33"/>
      <c r="G35" s="33"/>
      <c r="H35" s="33"/>
      <c r="I35" s="33"/>
      <c r="J35" s="33"/>
      <c r="K35" s="33"/>
      <c r="L35" s="33"/>
      <c r="M35" s="33"/>
      <c r="N35" s="33"/>
      <c r="O35" s="34"/>
      <c r="P35" s="35"/>
    </row>
    <row r="36" spans="2:16" s="21" customFormat="1" ht="12.2" customHeight="1" x14ac:dyDescent="0.2">
      <c r="B36" s="42">
        <v>1</v>
      </c>
      <c r="C36" s="42" t="s">
        <v>118</v>
      </c>
      <c r="D36" s="43">
        <v>0</v>
      </c>
      <c r="E36" s="43">
        <f>+D36</f>
        <v>0</v>
      </c>
      <c r="F36" s="43">
        <f t="shared" ref="F36:O36" si="4">+E36</f>
        <v>0</v>
      </c>
      <c r="G36" s="43">
        <f t="shared" si="4"/>
        <v>0</v>
      </c>
      <c r="H36" s="43">
        <f t="shared" si="4"/>
        <v>0</v>
      </c>
      <c r="I36" s="43">
        <f t="shared" si="4"/>
        <v>0</v>
      </c>
      <c r="J36" s="43">
        <f t="shared" si="4"/>
        <v>0</v>
      </c>
      <c r="K36" s="43">
        <f t="shared" si="4"/>
        <v>0</v>
      </c>
      <c r="L36" s="43">
        <f t="shared" si="4"/>
        <v>0</v>
      </c>
      <c r="M36" s="43">
        <f t="shared" si="4"/>
        <v>0</v>
      </c>
      <c r="N36" s="43">
        <f t="shared" si="4"/>
        <v>0</v>
      </c>
      <c r="O36" s="43">
        <f t="shared" si="4"/>
        <v>0</v>
      </c>
      <c r="P36" s="44">
        <f>SUM(D36:O36)</f>
        <v>0</v>
      </c>
    </row>
    <row r="37" spans="2:16" ht="12.2" hidden="1" customHeight="1" x14ac:dyDescent="0.2">
      <c r="B37" s="33">
        <v>2</v>
      </c>
      <c r="C37" s="33" t="s">
        <v>46</v>
      </c>
      <c r="D37" s="43">
        <v>0</v>
      </c>
      <c r="E37" s="43">
        <v>0</v>
      </c>
      <c r="F37" s="43">
        <v>0</v>
      </c>
      <c r="G37" s="43">
        <v>0</v>
      </c>
      <c r="H37" s="43">
        <v>0</v>
      </c>
      <c r="I37" s="43">
        <v>0</v>
      </c>
      <c r="J37" s="43">
        <v>0</v>
      </c>
      <c r="K37" s="43">
        <v>0</v>
      </c>
      <c r="L37" s="43">
        <v>0</v>
      </c>
      <c r="M37" s="43">
        <v>0</v>
      </c>
      <c r="N37" s="43">
        <v>0</v>
      </c>
      <c r="O37" s="45">
        <v>0</v>
      </c>
      <c r="P37" s="35">
        <f>SUM(D37:O37)</f>
        <v>0</v>
      </c>
    </row>
    <row r="38" spans="2:16" ht="12.2" hidden="1" customHeight="1" x14ac:dyDescent="0.2">
      <c r="B38" s="33">
        <v>3</v>
      </c>
      <c r="C38" s="33" t="s">
        <v>140</v>
      </c>
      <c r="D38" s="43">
        <v>0</v>
      </c>
      <c r="E38" s="43">
        <v>0</v>
      </c>
      <c r="F38" s="43">
        <v>0</v>
      </c>
      <c r="G38" s="43">
        <v>0</v>
      </c>
      <c r="H38" s="43">
        <v>0</v>
      </c>
      <c r="I38" s="43">
        <v>0</v>
      </c>
      <c r="J38" s="43">
        <v>0</v>
      </c>
      <c r="K38" s="43">
        <v>0</v>
      </c>
      <c r="L38" s="43">
        <v>0</v>
      </c>
      <c r="M38" s="43">
        <v>0</v>
      </c>
      <c r="N38" s="43">
        <v>0</v>
      </c>
      <c r="O38" s="45">
        <v>0</v>
      </c>
      <c r="P38" s="35">
        <f>SUM(D38:O38)</f>
        <v>0</v>
      </c>
    </row>
    <row r="39" spans="2:16" ht="12.2" customHeight="1" x14ac:dyDescent="0.2">
      <c r="B39" s="33">
        <v>4</v>
      </c>
      <c r="C39" s="33" t="s">
        <v>54</v>
      </c>
      <c r="D39" s="43">
        <v>0</v>
      </c>
      <c r="E39" s="43">
        <v>0</v>
      </c>
      <c r="F39" s="43">
        <v>0</v>
      </c>
      <c r="G39" s="43">
        <v>0</v>
      </c>
      <c r="H39" s="43">
        <v>0</v>
      </c>
      <c r="I39" s="43">
        <v>0</v>
      </c>
      <c r="J39" s="43">
        <v>0</v>
      </c>
      <c r="K39" s="43">
        <v>0</v>
      </c>
      <c r="L39" s="43">
        <v>0</v>
      </c>
      <c r="M39" s="43">
        <v>0</v>
      </c>
      <c r="N39" s="43">
        <v>0</v>
      </c>
      <c r="O39" s="43">
        <v>0</v>
      </c>
      <c r="P39" s="35">
        <f>SUM(D39:O39)</f>
        <v>0</v>
      </c>
    </row>
    <row r="40" spans="2:16" ht="4.5" customHeight="1" x14ac:dyDescent="0.2">
      <c r="B40" s="33"/>
      <c r="C40" s="33"/>
      <c r="D40" s="33"/>
      <c r="E40" s="33"/>
      <c r="F40" s="33"/>
      <c r="G40" s="33"/>
      <c r="H40" s="33"/>
      <c r="I40" s="33"/>
      <c r="J40" s="33"/>
      <c r="K40" s="33"/>
      <c r="L40" s="33"/>
      <c r="M40" s="33"/>
      <c r="N40" s="33"/>
      <c r="O40" s="34"/>
      <c r="P40" s="35"/>
    </row>
    <row r="41" spans="2:16" ht="12" customHeight="1" x14ac:dyDescent="0.2">
      <c r="B41" s="33">
        <v>5</v>
      </c>
      <c r="C41" s="33" t="s">
        <v>133</v>
      </c>
      <c r="D41" s="43">
        <v>0</v>
      </c>
      <c r="E41" s="43">
        <f>+D41</f>
        <v>0</v>
      </c>
      <c r="F41" s="43">
        <f t="shared" ref="F41:O41" si="5">+E41</f>
        <v>0</v>
      </c>
      <c r="G41" s="43">
        <f t="shared" si="5"/>
        <v>0</v>
      </c>
      <c r="H41" s="43">
        <f t="shared" si="5"/>
        <v>0</v>
      </c>
      <c r="I41" s="43">
        <f t="shared" si="5"/>
        <v>0</v>
      </c>
      <c r="J41" s="43">
        <f t="shared" si="5"/>
        <v>0</v>
      </c>
      <c r="K41" s="43">
        <f t="shared" si="5"/>
        <v>0</v>
      </c>
      <c r="L41" s="43">
        <f t="shared" si="5"/>
        <v>0</v>
      </c>
      <c r="M41" s="43">
        <f t="shared" si="5"/>
        <v>0</v>
      </c>
      <c r="N41" s="43">
        <f t="shared" si="5"/>
        <v>0</v>
      </c>
      <c r="O41" s="43">
        <f t="shared" si="5"/>
        <v>0</v>
      </c>
      <c r="P41" s="35">
        <f>SUM(D41:O41)</f>
        <v>0</v>
      </c>
    </row>
    <row r="42" spans="2:16" ht="12.2" customHeight="1" x14ac:dyDescent="0.2">
      <c r="B42" s="33" t="s">
        <v>83</v>
      </c>
      <c r="C42" s="33"/>
      <c r="D42" s="46" t="s">
        <v>37</v>
      </c>
      <c r="E42" s="46" t="s">
        <v>37</v>
      </c>
      <c r="F42" s="46" t="s">
        <v>37</v>
      </c>
      <c r="G42" s="46" t="s">
        <v>37</v>
      </c>
      <c r="H42" s="46" t="s">
        <v>37</v>
      </c>
      <c r="I42" s="46" t="s">
        <v>37</v>
      </c>
      <c r="J42" s="46" t="s">
        <v>37</v>
      </c>
      <c r="K42" s="46" t="s">
        <v>37</v>
      </c>
      <c r="L42" s="46" t="s">
        <v>37</v>
      </c>
      <c r="M42" s="46" t="s">
        <v>37</v>
      </c>
      <c r="N42" s="46" t="s">
        <v>37</v>
      </c>
      <c r="O42" s="46" t="s">
        <v>37</v>
      </c>
      <c r="P42" s="35"/>
    </row>
    <row r="43" spans="2:16" ht="12.2" hidden="1" customHeight="1" x14ac:dyDescent="0.2">
      <c r="B43" s="33" t="s">
        <v>12</v>
      </c>
      <c r="C43" s="33"/>
      <c r="D43" s="46" t="s">
        <v>37</v>
      </c>
      <c r="E43" s="46" t="s">
        <v>37</v>
      </c>
      <c r="F43" s="46" t="s">
        <v>37</v>
      </c>
      <c r="G43" s="46" t="s">
        <v>37</v>
      </c>
      <c r="H43" s="46" t="s">
        <v>37</v>
      </c>
      <c r="I43" s="46" t="s">
        <v>37</v>
      </c>
      <c r="J43" s="46" t="s">
        <v>37</v>
      </c>
      <c r="K43" s="46" t="s">
        <v>37</v>
      </c>
      <c r="L43" s="46" t="s">
        <v>37</v>
      </c>
      <c r="M43" s="46" t="s">
        <v>37</v>
      </c>
      <c r="N43" s="46" t="s">
        <v>37</v>
      </c>
      <c r="O43" s="40" t="s">
        <v>37</v>
      </c>
      <c r="P43" s="35"/>
    </row>
    <row r="44" spans="2:16" ht="12.2" hidden="1" customHeight="1" x14ac:dyDescent="0.2">
      <c r="B44" s="47"/>
      <c r="C44" s="48"/>
      <c r="D44" s="48" t="s">
        <v>51</v>
      </c>
      <c r="E44" s="48" t="s">
        <v>34</v>
      </c>
      <c r="F44" s="48"/>
      <c r="G44" s="48"/>
      <c r="H44" s="48"/>
      <c r="I44" s="48"/>
      <c r="J44" s="48"/>
      <c r="K44" s="48"/>
      <c r="L44" s="48"/>
      <c r="M44" s="48"/>
      <c r="N44" s="48"/>
      <c r="O44" s="48"/>
      <c r="P44" s="49"/>
    </row>
    <row r="45" spans="2:16" ht="12.2" hidden="1" customHeight="1" x14ac:dyDescent="0.2">
      <c r="B45" s="47"/>
      <c r="C45" s="48"/>
      <c r="D45" s="48" t="s">
        <v>37</v>
      </c>
      <c r="E45" s="48" t="s">
        <v>29</v>
      </c>
      <c r="F45" s="48"/>
      <c r="G45" s="48"/>
      <c r="H45" s="48"/>
      <c r="I45" s="48"/>
      <c r="J45" s="48"/>
      <c r="K45" s="48"/>
      <c r="L45" s="48"/>
      <c r="M45" s="48"/>
      <c r="N45" s="48"/>
      <c r="O45" s="48"/>
      <c r="P45" s="50"/>
    </row>
    <row r="46" spans="2:16" ht="12.2" customHeight="1" x14ac:dyDescent="0.2">
      <c r="B46" s="47"/>
      <c r="C46" s="48"/>
      <c r="D46" s="48"/>
      <c r="E46" s="48"/>
      <c r="F46" s="48"/>
      <c r="G46" s="48"/>
      <c r="H46" s="48"/>
      <c r="I46" s="48"/>
      <c r="J46" s="48"/>
      <c r="K46" s="48"/>
      <c r="L46" s="48"/>
      <c r="M46" s="48"/>
      <c r="N46" s="48"/>
      <c r="O46" s="48"/>
      <c r="P46" s="50"/>
    </row>
    <row r="47" spans="2:16" ht="5.25" customHeight="1" x14ac:dyDescent="0.2">
      <c r="B47" s="47"/>
      <c r="C47" s="48"/>
      <c r="D47" s="48"/>
      <c r="E47" s="48"/>
      <c r="F47" s="48"/>
      <c r="G47" s="48"/>
      <c r="H47" s="48"/>
      <c r="I47" s="48"/>
      <c r="J47" s="48"/>
      <c r="K47" s="48"/>
      <c r="L47" s="48"/>
      <c r="M47" s="48"/>
      <c r="N47" s="48"/>
      <c r="O47" s="48"/>
      <c r="P47" s="51"/>
    </row>
    <row r="48" spans="2:16" ht="15.75" customHeight="1" x14ac:dyDescent="0.25">
      <c r="B48" s="92" t="s">
        <v>91</v>
      </c>
      <c r="C48" s="92"/>
      <c r="D48" s="92"/>
      <c r="E48" s="35"/>
      <c r="F48" s="48"/>
      <c r="G48" s="48"/>
      <c r="H48" s="48"/>
      <c r="I48" s="92" t="s">
        <v>14</v>
      </c>
      <c r="J48" s="92"/>
      <c r="K48" s="92"/>
      <c r="L48" s="92"/>
      <c r="M48" s="92"/>
      <c r="N48" s="92"/>
      <c r="O48" s="92"/>
      <c r="P48" s="52"/>
    </row>
    <row r="49" spans="2:16" ht="6" customHeight="1" x14ac:dyDescent="0.2">
      <c r="B49" s="93"/>
      <c r="C49" s="93"/>
      <c r="D49" s="93"/>
      <c r="E49" s="53"/>
      <c r="F49" s="48"/>
      <c r="G49" s="48"/>
      <c r="H49" s="48"/>
      <c r="I49" s="54"/>
      <c r="J49" s="55"/>
      <c r="K49" s="55"/>
      <c r="L49" s="55"/>
      <c r="M49" s="55"/>
      <c r="N49" s="55"/>
      <c r="O49" s="56"/>
      <c r="P49" s="51"/>
    </row>
    <row r="50" spans="2:16" ht="12.2" customHeight="1" x14ac:dyDescent="0.2">
      <c r="B50" s="57" t="s">
        <v>112</v>
      </c>
      <c r="C50" s="58"/>
      <c r="D50" s="59"/>
      <c r="E50" s="24">
        <v>0</v>
      </c>
      <c r="F50" s="48"/>
      <c r="G50" s="48"/>
      <c r="H50" s="48"/>
      <c r="I50" s="60" t="s">
        <v>72</v>
      </c>
      <c r="J50" s="61"/>
      <c r="K50" s="61"/>
      <c r="L50" s="61"/>
      <c r="M50" s="61"/>
      <c r="N50" s="61"/>
      <c r="O50" s="62"/>
      <c r="P50" s="52">
        <f>+P32</f>
        <v>0</v>
      </c>
    </row>
    <row r="51" spans="2:16" ht="12.2" customHeight="1" x14ac:dyDescent="0.2">
      <c r="B51" s="94" t="s">
        <v>86</v>
      </c>
      <c r="C51" s="94"/>
      <c r="D51" s="94"/>
      <c r="E51" s="24">
        <v>0</v>
      </c>
      <c r="F51" s="48"/>
      <c r="G51" s="48"/>
      <c r="H51" s="48"/>
      <c r="I51" s="60" t="s">
        <v>23</v>
      </c>
      <c r="J51" s="61"/>
      <c r="K51" s="61"/>
      <c r="L51" s="61"/>
      <c r="M51" s="61"/>
      <c r="N51" s="61"/>
      <c r="O51" s="62"/>
      <c r="P51" s="52"/>
    </row>
    <row r="52" spans="2:16" ht="12.2" customHeight="1" x14ac:dyDescent="0.2">
      <c r="B52" s="94" t="s">
        <v>48</v>
      </c>
      <c r="C52" s="94"/>
      <c r="D52" s="94"/>
      <c r="E52" s="24">
        <v>0</v>
      </c>
      <c r="F52" s="48"/>
      <c r="G52" s="48"/>
      <c r="H52" s="48"/>
      <c r="I52" s="60"/>
      <c r="J52" s="61"/>
      <c r="K52" s="61"/>
      <c r="L52" s="61"/>
      <c r="M52" s="61"/>
      <c r="N52" s="61"/>
      <c r="O52" s="62"/>
      <c r="P52" s="52"/>
    </row>
    <row r="53" spans="2:16" ht="12.2" customHeight="1" x14ac:dyDescent="0.2">
      <c r="B53" s="94" t="s">
        <v>73</v>
      </c>
      <c r="C53" s="94"/>
      <c r="D53" s="94"/>
      <c r="E53" s="24">
        <v>0</v>
      </c>
      <c r="F53" s="48"/>
      <c r="G53" s="48"/>
      <c r="H53" s="48"/>
      <c r="I53" s="60" t="s">
        <v>129</v>
      </c>
      <c r="J53" s="61"/>
      <c r="K53" s="61"/>
      <c r="L53" s="61"/>
      <c r="M53" s="61"/>
      <c r="N53" s="61"/>
      <c r="O53" s="62"/>
      <c r="P53" s="52">
        <f>IF(P144&gt;9600,9600,P144)</f>
        <v>0</v>
      </c>
    </row>
    <row r="54" spans="2:16" ht="12.2" customHeight="1" x14ac:dyDescent="0.2">
      <c r="B54" s="95"/>
      <c r="C54" s="95"/>
      <c r="D54" s="95"/>
      <c r="E54" s="35"/>
      <c r="F54" s="48"/>
      <c r="G54" s="48"/>
      <c r="H54" s="48"/>
      <c r="I54" s="60" t="s">
        <v>102</v>
      </c>
      <c r="J54" s="61"/>
      <c r="K54" s="61"/>
      <c r="L54" s="61"/>
      <c r="M54" s="61"/>
      <c r="N54" s="61"/>
      <c r="O54" s="62"/>
      <c r="P54" s="52">
        <f>ROUND(IF(P142&lt;0,0,P142),0)</f>
        <v>0</v>
      </c>
    </row>
    <row r="55" spans="2:16" ht="12.2" customHeight="1" x14ac:dyDescent="0.2">
      <c r="B55" s="96" t="s">
        <v>95</v>
      </c>
      <c r="C55" s="96"/>
      <c r="D55" s="96"/>
      <c r="E55" s="63"/>
      <c r="F55" s="48"/>
      <c r="G55" s="48"/>
      <c r="H55" s="48"/>
      <c r="I55" s="60" t="s">
        <v>15</v>
      </c>
      <c r="J55" s="61"/>
      <c r="K55" s="61"/>
      <c r="L55" s="61"/>
      <c r="M55" s="61"/>
      <c r="N55" s="61"/>
      <c r="O55" s="62"/>
      <c r="P55" s="52">
        <f>IF(MIN(E51,P24)&lt;0,0,MIN(E51,P24))</f>
        <v>0</v>
      </c>
    </row>
    <row r="56" spans="2:16" ht="12.2" customHeight="1" x14ac:dyDescent="0.2">
      <c r="B56" s="97" t="s">
        <v>7</v>
      </c>
      <c r="C56" s="97"/>
      <c r="D56" s="97"/>
      <c r="E56" s="64">
        <f>ROUND(+P36,0)</f>
        <v>0</v>
      </c>
      <c r="F56" s="48"/>
      <c r="G56" s="48"/>
      <c r="H56" s="48"/>
      <c r="I56" s="60" t="s">
        <v>119</v>
      </c>
      <c r="J56" s="61"/>
      <c r="K56" s="61"/>
      <c r="L56" s="61"/>
      <c r="M56" s="61"/>
      <c r="N56" s="61"/>
      <c r="O56" s="62"/>
      <c r="P56" s="52">
        <f>IF(MIN(E50,P23)&lt;0,0,MIN(E50,P23))</f>
        <v>0</v>
      </c>
    </row>
    <row r="57" spans="2:16" ht="12.2" customHeight="1" x14ac:dyDescent="0.2">
      <c r="B57" s="98" t="s">
        <v>2</v>
      </c>
      <c r="C57" s="98"/>
      <c r="D57" s="98"/>
      <c r="E57" s="64">
        <f>ROUND(+P37,0)</f>
        <v>0</v>
      </c>
      <c r="F57" s="48"/>
      <c r="G57" s="48"/>
      <c r="H57" s="48"/>
      <c r="I57" s="60" t="s">
        <v>68</v>
      </c>
      <c r="J57" s="61"/>
      <c r="K57" s="61"/>
      <c r="L57" s="61"/>
      <c r="M57" s="61"/>
      <c r="N57" s="61"/>
      <c r="O57" s="62"/>
      <c r="P57" s="52">
        <f>SUM(P53:P56)</f>
        <v>0</v>
      </c>
    </row>
    <row r="58" spans="2:16" ht="12.2" customHeight="1" x14ac:dyDescent="0.2">
      <c r="B58" s="99" t="s">
        <v>20</v>
      </c>
      <c r="C58" s="99"/>
      <c r="D58" s="99"/>
      <c r="E58" s="65">
        <v>0</v>
      </c>
      <c r="F58" s="48"/>
      <c r="G58" s="48"/>
      <c r="H58" s="48"/>
      <c r="I58" s="60"/>
      <c r="J58" s="61"/>
      <c r="K58" s="61"/>
      <c r="L58" s="61"/>
      <c r="M58" s="61"/>
      <c r="N58" s="61"/>
      <c r="O58" s="62"/>
      <c r="P58" s="52"/>
    </row>
    <row r="59" spans="2:16" ht="12.2" customHeight="1" x14ac:dyDescent="0.2">
      <c r="B59" s="99" t="s">
        <v>28</v>
      </c>
      <c r="C59" s="99"/>
      <c r="D59" s="99"/>
      <c r="E59" s="65">
        <v>0</v>
      </c>
      <c r="F59" s="48"/>
      <c r="G59" s="48"/>
      <c r="H59" s="48"/>
      <c r="I59" s="60" t="s">
        <v>0</v>
      </c>
      <c r="J59" s="61"/>
      <c r="K59" s="61"/>
      <c r="L59" s="61"/>
      <c r="M59" s="61"/>
      <c r="N59" s="61"/>
      <c r="O59" s="62"/>
      <c r="P59" s="52">
        <f>+P50-P57</f>
        <v>0</v>
      </c>
    </row>
    <row r="60" spans="2:16" ht="12.2" customHeight="1" x14ac:dyDescent="0.2">
      <c r="B60" s="99" t="s">
        <v>1</v>
      </c>
      <c r="C60" s="99"/>
      <c r="D60" s="99"/>
      <c r="E60" s="65">
        <v>0</v>
      </c>
      <c r="F60" s="48"/>
      <c r="G60" s="48"/>
      <c r="H60" s="48"/>
      <c r="I60" s="60"/>
      <c r="J60" s="61"/>
      <c r="K60" s="61"/>
      <c r="L60" s="61"/>
      <c r="M60" s="61"/>
      <c r="N60" s="61"/>
      <c r="O60" s="62"/>
      <c r="P60" s="52"/>
    </row>
    <row r="61" spans="2:16" ht="12.2" customHeight="1" x14ac:dyDescent="0.2">
      <c r="B61" s="99" t="s">
        <v>100</v>
      </c>
      <c r="C61" s="99"/>
      <c r="D61" s="99"/>
      <c r="E61" s="65">
        <v>0</v>
      </c>
      <c r="F61" s="48"/>
      <c r="G61" s="48"/>
      <c r="H61" s="48"/>
      <c r="I61" s="60" t="s">
        <v>124</v>
      </c>
      <c r="J61" s="61"/>
      <c r="K61" s="61"/>
      <c r="L61" s="61"/>
      <c r="M61" s="61"/>
      <c r="N61" s="61"/>
      <c r="O61" s="62"/>
      <c r="P61" s="52"/>
    </row>
    <row r="62" spans="2:16" ht="12.2" customHeight="1" x14ac:dyDescent="0.2">
      <c r="B62" s="99" t="s">
        <v>57</v>
      </c>
      <c r="C62" s="99"/>
      <c r="D62" s="99"/>
      <c r="E62" s="65">
        <v>0</v>
      </c>
      <c r="F62" s="48"/>
      <c r="G62" s="48"/>
      <c r="H62" s="48"/>
      <c r="I62" s="60" t="s">
        <v>17</v>
      </c>
      <c r="J62" s="61"/>
      <c r="K62" s="61"/>
      <c r="L62" s="61"/>
      <c r="M62" s="61"/>
      <c r="N62" s="61"/>
      <c r="O62" s="62"/>
      <c r="P62" s="52">
        <f>IF(P38&gt;2500,2500,P38)</f>
        <v>0</v>
      </c>
    </row>
    <row r="63" spans="2:16" ht="12.2" customHeight="1" x14ac:dyDescent="0.2">
      <c r="B63" s="99" t="s">
        <v>25</v>
      </c>
      <c r="C63" s="99"/>
      <c r="D63" s="99"/>
      <c r="E63" s="65">
        <v>0</v>
      </c>
      <c r="F63" s="48"/>
      <c r="G63" s="48"/>
      <c r="H63" s="48"/>
      <c r="I63" s="60"/>
      <c r="J63" s="61"/>
      <c r="K63" s="61"/>
      <c r="L63" s="61"/>
      <c r="M63" s="61"/>
      <c r="N63" s="61"/>
      <c r="O63" s="62"/>
      <c r="P63" s="52"/>
    </row>
    <row r="64" spans="2:16" ht="12.2" customHeight="1" x14ac:dyDescent="0.2">
      <c r="B64" s="99" t="s">
        <v>19</v>
      </c>
      <c r="C64" s="99"/>
      <c r="D64" s="99"/>
      <c r="E64" s="65">
        <v>0</v>
      </c>
      <c r="F64" s="48"/>
      <c r="G64" s="48"/>
      <c r="H64" s="48"/>
      <c r="I64" s="60" t="s">
        <v>134</v>
      </c>
      <c r="J64" s="61"/>
      <c r="K64" s="61"/>
      <c r="L64" s="61"/>
      <c r="M64" s="61"/>
      <c r="N64" s="61"/>
      <c r="O64" s="62"/>
      <c r="P64" s="52">
        <f>+P59-P62</f>
        <v>0</v>
      </c>
    </row>
    <row r="65" spans="2:16" ht="12.2" customHeight="1" x14ac:dyDescent="0.2">
      <c r="B65" s="99" t="s">
        <v>93</v>
      </c>
      <c r="C65" s="99"/>
      <c r="D65" s="99"/>
      <c r="E65" s="65">
        <v>0</v>
      </c>
      <c r="F65" s="48"/>
      <c r="G65" s="48"/>
      <c r="H65" s="48"/>
      <c r="I65" s="60"/>
      <c r="J65" s="61"/>
      <c r="K65" s="61"/>
      <c r="L65" s="61"/>
      <c r="M65" s="61"/>
      <c r="N65" s="61"/>
      <c r="O65" s="62"/>
      <c r="P65" s="52"/>
    </row>
    <row r="66" spans="2:16" ht="12.2" customHeight="1" x14ac:dyDescent="0.2">
      <c r="B66" s="99" t="s">
        <v>66</v>
      </c>
      <c r="C66" s="99"/>
      <c r="D66" s="99"/>
      <c r="E66" s="65">
        <v>0</v>
      </c>
      <c r="F66" s="48"/>
      <c r="G66" s="48"/>
      <c r="H66" s="48"/>
      <c r="I66" s="60" t="s">
        <v>114</v>
      </c>
      <c r="J66" s="61"/>
      <c r="K66" s="61"/>
      <c r="L66" s="61"/>
      <c r="M66" s="61"/>
      <c r="N66" s="61"/>
      <c r="O66" s="62"/>
      <c r="P66" s="52">
        <f>-(IF(E52&gt;150000,150000,E52))+E84</f>
        <v>0</v>
      </c>
    </row>
    <row r="67" spans="2:16" ht="12.2" customHeight="1" x14ac:dyDescent="0.2">
      <c r="B67" s="99" t="s">
        <v>147</v>
      </c>
      <c r="C67" s="99"/>
      <c r="D67" s="99"/>
      <c r="E67" s="65">
        <v>0</v>
      </c>
      <c r="F67" s="48"/>
      <c r="G67" s="48"/>
      <c r="H67" s="48"/>
      <c r="I67" s="60"/>
      <c r="J67" s="61"/>
      <c r="K67" s="61"/>
      <c r="L67" s="61"/>
      <c r="M67" s="61"/>
      <c r="N67" s="61"/>
      <c r="O67" s="62"/>
      <c r="P67" s="52"/>
    </row>
    <row r="68" spans="2:16" ht="12.2" customHeight="1" x14ac:dyDescent="0.2">
      <c r="B68" s="101" t="s">
        <v>22</v>
      </c>
      <c r="C68" s="101"/>
      <c r="D68" s="101"/>
      <c r="E68" s="35">
        <f>SUM(E56:E67)</f>
        <v>0</v>
      </c>
      <c r="F68" s="48"/>
      <c r="G68" s="48"/>
      <c r="H68" s="48"/>
      <c r="I68" s="60" t="s">
        <v>64</v>
      </c>
      <c r="J68" s="61"/>
      <c r="K68" s="61"/>
      <c r="L68" s="61"/>
      <c r="M68" s="61"/>
      <c r="N68" s="61"/>
      <c r="O68" s="62"/>
      <c r="P68" s="52">
        <f>E53</f>
        <v>0</v>
      </c>
    </row>
    <row r="69" spans="2:16" ht="12.2" customHeight="1" x14ac:dyDescent="0.2">
      <c r="B69" s="99"/>
      <c r="C69" s="99"/>
      <c r="D69" s="99"/>
      <c r="E69" s="35"/>
      <c r="F69" s="48"/>
      <c r="G69" s="48"/>
      <c r="H69" s="48"/>
      <c r="I69" s="60"/>
      <c r="J69" s="61"/>
      <c r="K69" s="61"/>
      <c r="L69" s="61"/>
      <c r="M69" s="61"/>
      <c r="N69" s="61"/>
      <c r="O69" s="62"/>
      <c r="P69" s="52"/>
    </row>
    <row r="70" spans="2:16" ht="12.2" customHeight="1" x14ac:dyDescent="0.2">
      <c r="B70" s="99" t="s">
        <v>138</v>
      </c>
      <c r="C70" s="99"/>
      <c r="D70" s="99"/>
      <c r="E70" s="66">
        <v>0</v>
      </c>
      <c r="F70" s="48"/>
      <c r="G70" s="48"/>
      <c r="H70" s="48"/>
      <c r="I70" s="60" t="s">
        <v>16</v>
      </c>
      <c r="J70" s="61"/>
      <c r="K70" s="61"/>
      <c r="L70" s="61"/>
      <c r="M70" s="61"/>
      <c r="N70" s="61"/>
      <c r="O70" s="62"/>
      <c r="P70" s="52">
        <f>P64+P66+P68</f>
        <v>0</v>
      </c>
    </row>
    <row r="71" spans="2:16" ht="12.2" customHeight="1" x14ac:dyDescent="0.2">
      <c r="B71" s="99" t="s">
        <v>31</v>
      </c>
      <c r="C71" s="99"/>
      <c r="D71" s="99"/>
      <c r="E71" s="66">
        <v>0</v>
      </c>
      <c r="F71" s="48"/>
      <c r="G71" s="48"/>
      <c r="H71" s="48"/>
      <c r="I71" s="60"/>
      <c r="J71" s="61"/>
      <c r="K71" s="61"/>
      <c r="L71" s="61"/>
      <c r="M71" s="61"/>
      <c r="N71" s="61"/>
      <c r="O71" s="62"/>
      <c r="P71" s="52"/>
    </row>
    <row r="72" spans="2:16" ht="12.2" customHeight="1" x14ac:dyDescent="0.2">
      <c r="B72" s="99" t="s">
        <v>45</v>
      </c>
      <c r="C72" s="99"/>
      <c r="D72" s="99"/>
      <c r="E72" s="66">
        <v>0</v>
      </c>
      <c r="F72" s="48"/>
      <c r="G72" s="48"/>
      <c r="H72" s="48"/>
      <c r="I72" s="60" t="s">
        <v>56</v>
      </c>
      <c r="J72" s="61"/>
      <c r="K72" s="61"/>
      <c r="L72" s="61"/>
      <c r="M72" s="61"/>
      <c r="N72" s="61"/>
      <c r="O72" s="62"/>
      <c r="P72" s="52">
        <f>D177+E74</f>
        <v>0</v>
      </c>
    </row>
    <row r="73" spans="2:16" ht="12.2" customHeight="1" x14ac:dyDescent="0.2">
      <c r="B73" s="99" t="s">
        <v>71</v>
      </c>
      <c r="C73" s="99"/>
      <c r="D73" s="99"/>
      <c r="E73" s="66">
        <v>0</v>
      </c>
      <c r="F73" s="48"/>
      <c r="G73" s="48"/>
      <c r="H73" s="48"/>
      <c r="I73" s="60"/>
      <c r="J73" s="61"/>
      <c r="K73" s="61"/>
      <c r="L73" s="61"/>
      <c r="M73" s="61"/>
      <c r="N73" s="61"/>
      <c r="O73" s="62"/>
      <c r="P73" s="52"/>
    </row>
    <row r="74" spans="2:16" ht="12.2" customHeight="1" x14ac:dyDescent="0.2">
      <c r="B74" s="99" t="s">
        <v>89</v>
      </c>
      <c r="C74" s="99"/>
      <c r="D74" s="99"/>
      <c r="E74" s="35">
        <f>SUM(E70:E73)</f>
        <v>0</v>
      </c>
      <c r="F74" s="48"/>
      <c r="G74" s="48"/>
      <c r="H74" s="48"/>
      <c r="I74" s="60" t="s">
        <v>92</v>
      </c>
      <c r="J74" s="61"/>
      <c r="K74" s="61"/>
      <c r="L74" s="61"/>
      <c r="M74" s="61"/>
      <c r="N74" s="61"/>
      <c r="O74" s="62"/>
      <c r="P74" s="52">
        <f>ROUND(+P70-P72,-1)</f>
        <v>0</v>
      </c>
    </row>
    <row r="75" spans="2:16" ht="12.2" customHeight="1" x14ac:dyDescent="0.2">
      <c r="B75" s="102"/>
      <c r="C75" s="102"/>
      <c r="D75" s="102"/>
      <c r="E75" s="35"/>
      <c r="F75" s="48"/>
      <c r="G75" s="48"/>
      <c r="H75" s="48"/>
      <c r="I75" s="60"/>
      <c r="J75" s="61"/>
      <c r="K75" s="61"/>
      <c r="L75" s="61"/>
      <c r="M75" s="61"/>
      <c r="N75" s="61"/>
      <c r="O75" s="62"/>
      <c r="P75" s="52"/>
    </row>
    <row r="76" spans="2:16" ht="12.2" customHeight="1" x14ac:dyDescent="0.2">
      <c r="B76" s="47"/>
      <c r="C76" s="48"/>
      <c r="D76" s="48"/>
      <c r="E76" s="48"/>
      <c r="F76" s="48"/>
      <c r="G76" s="48"/>
      <c r="H76" s="48"/>
      <c r="I76" s="60" t="s">
        <v>8</v>
      </c>
      <c r="J76" s="61"/>
      <c r="K76" s="61"/>
      <c r="L76" s="61"/>
      <c r="M76" s="61"/>
      <c r="N76" s="61"/>
      <c r="O76" s="62"/>
      <c r="P76" s="52">
        <f>IF(D11&lt;16891,D157,IF(D9="F",D152,D154))</f>
        <v>0</v>
      </c>
    </row>
    <row r="77" spans="2:16" ht="6" customHeight="1" x14ac:dyDescent="0.2">
      <c r="B77" s="47"/>
      <c r="C77" s="48"/>
      <c r="D77" s="48"/>
      <c r="E77" s="48"/>
      <c r="F77" s="48"/>
      <c r="G77" s="48"/>
      <c r="H77" s="48"/>
      <c r="I77" s="60"/>
      <c r="J77" s="61"/>
      <c r="K77" s="61"/>
      <c r="L77" s="61"/>
      <c r="M77" s="61"/>
      <c r="N77" s="61"/>
      <c r="O77" s="62"/>
      <c r="P77" s="52"/>
    </row>
    <row r="78" spans="2:16" ht="15.75" customHeight="1" x14ac:dyDescent="0.25">
      <c r="B78" s="92" t="s">
        <v>63</v>
      </c>
      <c r="C78" s="92"/>
      <c r="D78" s="92"/>
      <c r="E78" s="67"/>
      <c r="F78" s="48"/>
      <c r="G78" s="48"/>
      <c r="H78" s="48"/>
      <c r="I78" s="60" t="s">
        <v>135</v>
      </c>
      <c r="J78" s="61"/>
      <c r="K78" s="61"/>
      <c r="L78" s="61"/>
      <c r="M78" s="61"/>
      <c r="N78" s="61"/>
      <c r="O78" s="62"/>
      <c r="P78" s="52">
        <v>0</v>
      </c>
    </row>
    <row r="79" spans="2:16" ht="12.2" customHeight="1" x14ac:dyDescent="0.2">
      <c r="B79" s="60" t="s">
        <v>77</v>
      </c>
      <c r="C79" s="61"/>
      <c r="D79" s="62"/>
      <c r="E79" s="66">
        <v>0</v>
      </c>
      <c r="F79" s="48"/>
      <c r="G79" s="48"/>
      <c r="H79" s="48"/>
      <c r="I79" s="60" t="s">
        <v>111</v>
      </c>
      <c r="J79" s="61"/>
      <c r="K79" s="61"/>
      <c r="L79" s="61"/>
      <c r="M79" s="61"/>
      <c r="N79" s="61"/>
      <c r="O79" s="62"/>
      <c r="P79" s="52">
        <f>(ROUND((P76+P78)*0.03,0))</f>
        <v>0</v>
      </c>
    </row>
    <row r="80" spans="2:16" ht="12.2" customHeight="1" x14ac:dyDescent="0.2">
      <c r="B80" s="60" t="s">
        <v>55</v>
      </c>
      <c r="C80" s="61"/>
      <c r="D80" s="62"/>
      <c r="E80" s="66">
        <v>0</v>
      </c>
      <c r="F80" s="48"/>
      <c r="G80" s="48"/>
      <c r="H80" s="48"/>
      <c r="I80" s="60" t="s">
        <v>106</v>
      </c>
      <c r="J80" s="61"/>
      <c r="K80" s="61"/>
      <c r="L80" s="61"/>
      <c r="M80" s="61"/>
      <c r="N80" s="61"/>
      <c r="O80" s="62"/>
      <c r="P80" s="52">
        <f>ROUND(+P79+P78+P76,0)</f>
        <v>0</v>
      </c>
    </row>
    <row r="81" spans="2:16" ht="12.2" customHeight="1" x14ac:dyDescent="0.2">
      <c r="B81" s="60" t="s">
        <v>26</v>
      </c>
      <c r="C81" s="61"/>
      <c r="D81" s="62"/>
      <c r="E81" s="66">
        <v>0</v>
      </c>
      <c r="F81" s="48"/>
      <c r="G81" s="48"/>
      <c r="H81" s="48"/>
      <c r="I81" s="60" t="s">
        <v>24</v>
      </c>
      <c r="J81" s="61"/>
      <c r="K81" s="61"/>
      <c r="L81" s="61"/>
      <c r="M81" s="61"/>
      <c r="N81" s="61"/>
      <c r="O81" s="62"/>
      <c r="P81" s="52">
        <f>+P39</f>
        <v>0</v>
      </c>
    </row>
    <row r="82" spans="2:16" ht="12.2" customHeight="1" x14ac:dyDescent="0.2">
      <c r="B82" s="68" t="s">
        <v>59</v>
      </c>
      <c r="C82" s="68"/>
      <c r="D82" s="68"/>
      <c r="E82" s="42">
        <f>ROUND((E79-E81)*0.3,0)</f>
        <v>0</v>
      </c>
      <c r="F82" s="48"/>
      <c r="G82" s="48"/>
      <c r="H82" s="48"/>
      <c r="I82" s="60" t="s">
        <v>88</v>
      </c>
      <c r="J82" s="61"/>
      <c r="K82" s="61"/>
      <c r="L82" s="61"/>
      <c r="M82" s="61"/>
      <c r="N82" s="61"/>
      <c r="O82" s="62"/>
      <c r="P82" s="52">
        <f>ROUND(+P80-P81,0)</f>
        <v>0</v>
      </c>
    </row>
    <row r="83" spans="2:16" ht="12.2" customHeight="1" x14ac:dyDescent="0.2">
      <c r="B83" s="60" t="s">
        <v>33</v>
      </c>
      <c r="C83" s="61"/>
      <c r="D83" s="62"/>
      <c r="E83" s="42">
        <f>E79-E81-E82</f>
        <v>0</v>
      </c>
      <c r="F83" s="48"/>
      <c r="G83" s="48"/>
      <c r="H83" s="48"/>
      <c r="I83" s="60" t="s">
        <v>70</v>
      </c>
      <c r="J83" s="61"/>
      <c r="K83" s="61"/>
      <c r="L83" s="61"/>
      <c r="M83" s="61"/>
      <c r="N83" s="61"/>
      <c r="O83" s="62"/>
      <c r="P83" s="66">
        <v>12</v>
      </c>
    </row>
    <row r="84" spans="2:16" ht="12.2" customHeight="1" x14ac:dyDescent="0.2">
      <c r="B84" s="101" t="s">
        <v>103</v>
      </c>
      <c r="C84" s="101"/>
      <c r="D84" s="101"/>
      <c r="E84" s="69">
        <f>ROUND(IF(E79&lt;1,0,(E83-E80)),0)</f>
        <v>0</v>
      </c>
      <c r="F84" s="48"/>
      <c r="G84" s="48"/>
      <c r="H84" s="48"/>
      <c r="I84" s="101" t="s">
        <v>116</v>
      </c>
      <c r="J84" s="101"/>
      <c r="K84" s="101"/>
      <c r="L84" s="101"/>
      <c r="M84" s="101"/>
      <c r="N84" s="101"/>
      <c r="O84" s="101"/>
      <c r="P84" s="52">
        <f>IF(IF(P83&lt;1,0,(ROUND(P82/P83,0)))&lt;1,0,IF(P83&lt;1,0,(ROUND(P82/P83,0))))</f>
        <v>0</v>
      </c>
    </row>
    <row r="85" spans="2:16" ht="12.2" customHeight="1" x14ac:dyDescent="0.2">
      <c r="F85" s="48"/>
      <c r="G85" s="48"/>
      <c r="H85" s="48"/>
      <c r="I85" s="70"/>
      <c r="J85" s="70"/>
      <c r="K85" s="70"/>
      <c r="L85" s="70"/>
      <c r="M85" s="70"/>
      <c r="N85" s="70"/>
      <c r="O85" s="70"/>
      <c r="P85" s="71"/>
    </row>
    <row r="86" spans="2:16" ht="12.2" customHeight="1" x14ac:dyDescent="0.2">
      <c r="F86" s="48"/>
      <c r="G86" s="48"/>
      <c r="H86" s="48"/>
    </row>
    <row r="87" spans="2:16" ht="10.5" customHeight="1" x14ac:dyDescent="0.2">
      <c r="F87" s="48"/>
      <c r="G87" s="48"/>
      <c r="H87" s="48"/>
    </row>
    <row r="88" spans="2:16" ht="12.75" hidden="1" customHeight="1" x14ac:dyDescent="0.2">
      <c r="F88" s="48"/>
      <c r="G88" s="48"/>
      <c r="H88" s="48"/>
    </row>
    <row r="89" spans="2:16" ht="12.75" hidden="1" customHeight="1" x14ac:dyDescent="0.2">
      <c r="F89" s="48"/>
      <c r="G89" s="48"/>
      <c r="H89" s="48"/>
    </row>
    <row r="90" spans="2:16" ht="12.75" hidden="1" customHeight="1" x14ac:dyDescent="0.2">
      <c r="E90" s="21"/>
      <c r="F90" s="48"/>
      <c r="G90" s="48"/>
      <c r="H90" s="48"/>
    </row>
    <row r="94" spans="2:16" ht="12.75" hidden="1" customHeight="1" x14ac:dyDescent="0.2">
      <c r="J94" s="72"/>
    </row>
    <row r="95" spans="2:16" ht="12.75" hidden="1" customHeight="1" x14ac:dyDescent="0.2">
      <c r="J95" s="72"/>
    </row>
    <row r="96" spans="2:16" ht="12.75" hidden="1" customHeight="1" x14ac:dyDescent="0.2">
      <c r="J96" s="73"/>
    </row>
    <row r="97" spans="17:17" ht="12.75" hidden="1" customHeight="1" x14ac:dyDescent="0.2">
      <c r="Q97" s="48"/>
    </row>
    <row r="98" spans="17:17" ht="12.75" hidden="1" customHeight="1" x14ac:dyDescent="0.2">
      <c r="Q98" s="48"/>
    </row>
    <row r="99" spans="17:17" ht="12.75" hidden="1" customHeight="1" x14ac:dyDescent="0.2">
      <c r="Q99" s="48"/>
    </row>
    <row r="100" spans="17:17" ht="12.75" hidden="1" customHeight="1" x14ac:dyDescent="0.2">
      <c r="Q100" s="48"/>
    </row>
    <row r="101" spans="17:17" ht="12.75" hidden="1" customHeight="1" x14ac:dyDescent="0.2">
      <c r="Q101" s="48"/>
    </row>
    <row r="102" spans="17:17" ht="12.75" hidden="1" customHeight="1" x14ac:dyDescent="0.2">
      <c r="Q102" s="48"/>
    </row>
    <row r="103" spans="17:17" ht="12.75" hidden="1" customHeight="1" x14ac:dyDescent="0.2">
      <c r="Q103" s="48"/>
    </row>
    <row r="104" spans="17:17" ht="12.75" hidden="1" customHeight="1" x14ac:dyDescent="0.2">
      <c r="Q104" s="48"/>
    </row>
    <row r="105" spans="17:17" ht="12.75" hidden="1" customHeight="1" x14ac:dyDescent="0.2">
      <c r="Q105" s="48"/>
    </row>
    <row r="106" spans="17:17" ht="12.75" hidden="1" customHeight="1" x14ac:dyDescent="0.2">
      <c r="Q106" s="48"/>
    </row>
    <row r="107" spans="17:17" ht="12.75" hidden="1" customHeight="1" x14ac:dyDescent="0.2">
      <c r="Q107" s="48"/>
    </row>
    <row r="108" spans="17:17" ht="12.75" hidden="1" customHeight="1" x14ac:dyDescent="0.2">
      <c r="Q108" s="48"/>
    </row>
    <row r="109" spans="17:17" ht="12.75" hidden="1" customHeight="1" x14ac:dyDescent="0.2">
      <c r="Q109" s="48"/>
    </row>
    <row r="110" spans="17:17" ht="12.75" hidden="1" customHeight="1" x14ac:dyDescent="0.2">
      <c r="Q110" s="48"/>
    </row>
    <row r="111" spans="17:17" ht="12.75" hidden="1" customHeight="1" x14ac:dyDescent="0.2">
      <c r="Q111" s="48"/>
    </row>
    <row r="112" spans="17:17" ht="12.75" hidden="1" customHeight="1" x14ac:dyDescent="0.2">
      <c r="Q112" s="48"/>
    </row>
    <row r="113" spans="2:17" ht="12.75" hidden="1" customHeight="1" x14ac:dyDescent="0.2">
      <c r="Q113" s="48"/>
    </row>
    <row r="116" spans="2:17" ht="12.75" hidden="1" customHeight="1" x14ac:dyDescent="0.2">
      <c r="Q116" s="48"/>
    </row>
    <row r="117" spans="2:17" s="48" customFormat="1" ht="12.75" hidden="1" customHeight="1" x14ac:dyDescent="0.2">
      <c r="P117" s="74"/>
    </row>
    <row r="118" spans="2:17" ht="12.75" hidden="1" customHeight="1" x14ac:dyDescent="0.2">
      <c r="Q118" s="75"/>
    </row>
    <row r="119" spans="2:17" ht="12.75" hidden="1" customHeight="1" x14ac:dyDescent="0.2">
      <c r="Q119" s="48"/>
    </row>
    <row r="120" spans="2:17" ht="12.75" hidden="1" customHeight="1" x14ac:dyDescent="0.2">
      <c r="Q120" s="48"/>
    </row>
    <row r="123" spans="2:17" ht="12.75" hidden="1" customHeight="1" x14ac:dyDescent="0.2">
      <c r="B123" s="13" t="s">
        <v>120</v>
      </c>
    </row>
    <row r="125" spans="2:17" ht="12.75" hidden="1" customHeight="1" x14ac:dyDescent="0.2">
      <c r="C125" s="13" t="s">
        <v>132</v>
      </c>
      <c r="D125" s="13">
        <f t="shared" ref="D125:O125" si="6">+IF(D41&gt;0,D19,0)</f>
        <v>0</v>
      </c>
      <c r="E125" s="13">
        <f t="shared" si="6"/>
        <v>0</v>
      </c>
      <c r="F125" s="13">
        <f t="shared" si="6"/>
        <v>0</v>
      </c>
      <c r="G125" s="13">
        <f t="shared" si="6"/>
        <v>0</v>
      </c>
      <c r="H125" s="13">
        <f t="shared" si="6"/>
        <v>0</v>
      </c>
      <c r="I125" s="13">
        <f t="shared" si="6"/>
        <v>0</v>
      </c>
      <c r="J125" s="13">
        <f t="shared" si="6"/>
        <v>0</v>
      </c>
      <c r="K125" s="13">
        <f t="shared" si="6"/>
        <v>0</v>
      </c>
      <c r="L125" s="13">
        <f t="shared" si="6"/>
        <v>0</v>
      </c>
      <c r="M125" s="13">
        <f t="shared" si="6"/>
        <v>0</v>
      </c>
      <c r="N125" s="13">
        <f t="shared" si="6"/>
        <v>0</v>
      </c>
      <c r="O125" s="13">
        <f t="shared" si="6"/>
        <v>0</v>
      </c>
      <c r="P125" s="76">
        <f>SUM(D125:O125)</f>
        <v>0</v>
      </c>
    </row>
    <row r="126" spans="2:17" ht="12.75" hidden="1" customHeight="1" x14ac:dyDescent="0.2">
      <c r="C126" s="13" t="s">
        <v>113</v>
      </c>
      <c r="D126" s="13">
        <f t="shared" ref="D126:O126" si="7">IF(D41&gt;0,D20,0)</f>
        <v>0</v>
      </c>
      <c r="E126" s="13">
        <f t="shared" si="7"/>
        <v>0</v>
      </c>
      <c r="F126" s="13">
        <f t="shared" si="7"/>
        <v>0</v>
      </c>
      <c r="G126" s="13">
        <f t="shared" si="7"/>
        <v>0</v>
      </c>
      <c r="H126" s="13">
        <f t="shared" si="7"/>
        <v>0</v>
      </c>
      <c r="I126" s="13">
        <f t="shared" si="7"/>
        <v>0</v>
      </c>
      <c r="J126" s="13">
        <f t="shared" si="7"/>
        <v>0</v>
      </c>
      <c r="K126" s="13">
        <f t="shared" si="7"/>
        <v>0</v>
      </c>
      <c r="L126" s="13">
        <f t="shared" si="7"/>
        <v>0</v>
      </c>
      <c r="M126" s="13">
        <f t="shared" si="7"/>
        <v>0</v>
      </c>
      <c r="N126" s="13">
        <f t="shared" si="7"/>
        <v>0</v>
      </c>
      <c r="O126" s="13">
        <f t="shared" si="7"/>
        <v>0</v>
      </c>
      <c r="P126" s="76">
        <f>SUM(D126:O126)</f>
        <v>0</v>
      </c>
    </row>
    <row r="127" spans="2:17" ht="12.75" hidden="1" customHeight="1" x14ac:dyDescent="0.2">
      <c r="C127" s="13" t="s">
        <v>127</v>
      </c>
      <c r="D127" s="13">
        <f t="shared" ref="D127:O127" si="8">IF(D125=0,0,D41)</f>
        <v>0</v>
      </c>
      <c r="E127" s="13">
        <f t="shared" si="8"/>
        <v>0</v>
      </c>
      <c r="F127" s="13">
        <f t="shared" si="8"/>
        <v>0</v>
      </c>
      <c r="G127" s="13">
        <f t="shared" si="8"/>
        <v>0</v>
      </c>
      <c r="H127" s="13">
        <f t="shared" si="8"/>
        <v>0</v>
      </c>
      <c r="I127" s="13">
        <f t="shared" si="8"/>
        <v>0</v>
      </c>
      <c r="J127" s="13">
        <f t="shared" si="8"/>
        <v>0</v>
      </c>
      <c r="K127" s="13">
        <f t="shared" si="8"/>
        <v>0</v>
      </c>
      <c r="L127" s="13">
        <f t="shared" si="8"/>
        <v>0</v>
      </c>
      <c r="M127" s="13">
        <f t="shared" si="8"/>
        <v>0</v>
      </c>
      <c r="N127" s="13">
        <f t="shared" si="8"/>
        <v>0</v>
      </c>
      <c r="O127" s="13">
        <f t="shared" si="8"/>
        <v>0</v>
      </c>
      <c r="P127" s="77">
        <f>SUM(D127:O127)</f>
        <v>0</v>
      </c>
    </row>
    <row r="131" spans="2:16" ht="12.75" hidden="1" customHeight="1" x14ac:dyDescent="0.2">
      <c r="B131" s="13" t="s">
        <v>137</v>
      </c>
      <c r="D131" s="13">
        <f t="shared" ref="D131:P131" si="9">+D125</f>
        <v>0</v>
      </c>
      <c r="E131" s="13">
        <f t="shared" si="9"/>
        <v>0</v>
      </c>
      <c r="F131" s="13">
        <f t="shared" si="9"/>
        <v>0</v>
      </c>
      <c r="G131" s="13">
        <f t="shared" si="9"/>
        <v>0</v>
      </c>
      <c r="H131" s="13">
        <f t="shared" si="9"/>
        <v>0</v>
      </c>
      <c r="I131" s="13">
        <f t="shared" si="9"/>
        <v>0</v>
      </c>
      <c r="J131" s="13">
        <f t="shared" si="9"/>
        <v>0</v>
      </c>
      <c r="K131" s="13">
        <f t="shared" si="9"/>
        <v>0</v>
      </c>
      <c r="L131" s="13">
        <f t="shared" si="9"/>
        <v>0</v>
      </c>
      <c r="M131" s="13">
        <f t="shared" si="9"/>
        <v>0</v>
      </c>
      <c r="N131" s="13">
        <f t="shared" si="9"/>
        <v>0</v>
      </c>
      <c r="O131" s="13">
        <f t="shared" si="9"/>
        <v>0</v>
      </c>
      <c r="P131" s="77">
        <f t="shared" si="9"/>
        <v>0</v>
      </c>
    </row>
    <row r="132" spans="2:16" ht="12.75" hidden="1" customHeight="1" x14ac:dyDescent="0.2">
      <c r="P132" s="77"/>
    </row>
    <row r="133" spans="2:16" ht="12.75" hidden="1" customHeight="1" x14ac:dyDescent="0.2">
      <c r="B133" s="13" t="s">
        <v>53</v>
      </c>
      <c r="D133" s="13">
        <f t="shared" ref="D133:P133" si="10">+D126</f>
        <v>0</v>
      </c>
      <c r="E133" s="13">
        <f t="shared" si="10"/>
        <v>0</v>
      </c>
      <c r="F133" s="13">
        <f t="shared" si="10"/>
        <v>0</v>
      </c>
      <c r="G133" s="13">
        <f t="shared" si="10"/>
        <v>0</v>
      </c>
      <c r="H133" s="13">
        <f t="shared" si="10"/>
        <v>0</v>
      </c>
      <c r="I133" s="13">
        <f t="shared" si="10"/>
        <v>0</v>
      </c>
      <c r="J133" s="13">
        <f t="shared" si="10"/>
        <v>0</v>
      </c>
      <c r="K133" s="13">
        <f t="shared" si="10"/>
        <v>0</v>
      </c>
      <c r="L133" s="13">
        <f t="shared" si="10"/>
        <v>0</v>
      </c>
      <c r="M133" s="13">
        <f t="shared" si="10"/>
        <v>0</v>
      </c>
      <c r="N133" s="13">
        <f t="shared" si="10"/>
        <v>0</v>
      </c>
      <c r="O133" s="13">
        <f t="shared" si="10"/>
        <v>0</v>
      </c>
      <c r="P133" s="77">
        <f t="shared" si="10"/>
        <v>0</v>
      </c>
    </row>
    <row r="134" spans="2:16" ht="12.75" hidden="1" customHeight="1" x14ac:dyDescent="0.2">
      <c r="P134" s="77"/>
    </row>
    <row r="135" spans="2:16" ht="12.75" hidden="1" customHeight="1" x14ac:dyDescent="0.2">
      <c r="B135" s="13" t="s">
        <v>133</v>
      </c>
      <c r="D135" s="13">
        <f t="shared" ref="D135:P135" si="11">+D127</f>
        <v>0</v>
      </c>
      <c r="E135" s="13">
        <f t="shared" si="11"/>
        <v>0</v>
      </c>
      <c r="F135" s="13">
        <f t="shared" si="11"/>
        <v>0</v>
      </c>
      <c r="G135" s="13">
        <f t="shared" si="11"/>
        <v>0</v>
      </c>
      <c r="H135" s="13">
        <f t="shared" si="11"/>
        <v>0</v>
      </c>
      <c r="I135" s="13">
        <f t="shared" si="11"/>
        <v>0</v>
      </c>
      <c r="J135" s="13">
        <f t="shared" si="11"/>
        <v>0</v>
      </c>
      <c r="K135" s="13">
        <f t="shared" si="11"/>
        <v>0</v>
      </c>
      <c r="L135" s="13">
        <f t="shared" si="11"/>
        <v>0</v>
      </c>
      <c r="M135" s="13">
        <f t="shared" si="11"/>
        <v>0</v>
      </c>
      <c r="N135" s="13">
        <f t="shared" si="11"/>
        <v>0</v>
      </c>
      <c r="O135" s="13">
        <f t="shared" si="11"/>
        <v>0</v>
      </c>
      <c r="P135" s="77">
        <f t="shared" si="11"/>
        <v>0</v>
      </c>
    </row>
    <row r="138" spans="2:16" ht="12.75" hidden="1" customHeight="1" x14ac:dyDescent="0.2">
      <c r="B138" s="13" t="s">
        <v>3</v>
      </c>
      <c r="D138" s="13">
        <f t="shared" ref="D138:O138" si="12">+D135-(D131*0.1)</f>
        <v>0</v>
      </c>
      <c r="E138" s="13">
        <f t="shared" si="12"/>
        <v>0</v>
      </c>
      <c r="F138" s="13">
        <f t="shared" si="12"/>
        <v>0</v>
      </c>
      <c r="G138" s="13">
        <f t="shared" si="12"/>
        <v>0</v>
      </c>
      <c r="H138" s="13">
        <f t="shared" si="12"/>
        <v>0</v>
      </c>
      <c r="I138" s="13">
        <f t="shared" si="12"/>
        <v>0</v>
      </c>
      <c r="J138" s="13">
        <f t="shared" si="12"/>
        <v>0</v>
      </c>
      <c r="K138" s="13">
        <f t="shared" si="12"/>
        <v>0</v>
      </c>
      <c r="L138" s="13">
        <f t="shared" si="12"/>
        <v>0</v>
      </c>
      <c r="M138" s="13">
        <f t="shared" si="12"/>
        <v>0</v>
      </c>
      <c r="N138" s="13">
        <f t="shared" si="12"/>
        <v>0</v>
      </c>
      <c r="O138" s="13">
        <f t="shared" si="12"/>
        <v>0</v>
      </c>
      <c r="P138" s="77">
        <f>+SUM(D138:O138)</f>
        <v>0</v>
      </c>
    </row>
    <row r="139" spans="2:16" ht="12.75" hidden="1" customHeight="1" x14ac:dyDescent="0.2">
      <c r="B139" s="13" t="s">
        <v>126</v>
      </c>
      <c r="D139" s="13">
        <f t="shared" ref="D139:O139" si="13">IF(D42="n",D131*0.4,IF(D42="Y",D131*0.5))</f>
        <v>0</v>
      </c>
      <c r="E139" s="13">
        <f t="shared" si="13"/>
        <v>0</v>
      </c>
      <c r="F139" s="13">
        <f t="shared" si="13"/>
        <v>0</v>
      </c>
      <c r="G139" s="13">
        <f t="shared" si="13"/>
        <v>0</v>
      </c>
      <c r="H139" s="13">
        <f t="shared" si="13"/>
        <v>0</v>
      </c>
      <c r="I139" s="13">
        <f t="shared" si="13"/>
        <v>0</v>
      </c>
      <c r="J139" s="13">
        <f t="shared" si="13"/>
        <v>0</v>
      </c>
      <c r="K139" s="13">
        <f t="shared" si="13"/>
        <v>0</v>
      </c>
      <c r="L139" s="13">
        <f t="shared" si="13"/>
        <v>0</v>
      </c>
      <c r="M139" s="13">
        <f t="shared" si="13"/>
        <v>0</v>
      </c>
      <c r="N139" s="13">
        <f t="shared" si="13"/>
        <v>0</v>
      </c>
      <c r="O139" s="13">
        <f t="shared" si="13"/>
        <v>0</v>
      </c>
      <c r="P139" s="77">
        <f>+SUM(D139:O139)</f>
        <v>0</v>
      </c>
    </row>
    <row r="140" spans="2:16" ht="12.75" hidden="1" customHeight="1" x14ac:dyDescent="0.2">
      <c r="B140" s="13" t="s">
        <v>53</v>
      </c>
      <c r="D140" s="13">
        <f t="shared" ref="D140:O140" si="14">+D133</f>
        <v>0</v>
      </c>
      <c r="E140" s="13">
        <f t="shared" si="14"/>
        <v>0</v>
      </c>
      <c r="F140" s="13">
        <f t="shared" si="14"/>
        <v>0</v>
      </c>
      <c r="G140" s="13">
        <f t="shared" si="14"/>
        <v>0</v>
      </c>
      <c r="H140" s="13">
        <f t="shared" si="14"/>
        <v>0</v>
      </c>
      <c r="I140" s="13">
        <f t="shared" si="14"/>
        <v>0</v>
      </c>
      <c r="J140" s="13">
        <f t="shared" si="14"/>
        <v>0</v>
      </c>
      <c r="K140" s="13">
        <f t="shared" si="14"/>
        <v>0</v>
      </c>
      <c r="L140" s="13">
        <f t="shared" si="14"/>
        <v>0</v>
      </c>
      <c r="M140" s="13">
        <f t="shared" si="14"/>
        <v>0</v>
      </c>
      <c r="N140" s="13">
        <f t="shared" si="14"/>
        <v>0</v>
      </c>
      <c r="O140" s="13">
        <f t="shared" si="14"/>
        <v>0</v>
      </c>
      <c r="P140" s="77">
        <f>+SUM(D140:O140)</f>
        <v>0</v>
      </c>
    </row>
    <row r="141" spans="2:16" ht="12.75" hidden="1" customHeight="1" x14ac:dyDescent="0.2">
      <c r="C141" s="78"/>
    </row>
    <row r="142" spans="2:16" s="78" customFormat="1" ht="12.75" hidden="1" customHeight="1" x14ac:dyDescent="0.2">
      <c r="B142" s="78" t="s">
        <v>120</v>
      </c>
      <c r="C142" s="13"/>
      <c r="D142" s="78">
        <f t="shared" ref="D142:O142" si="15">MIN(D138:D141)</f>
        <v>0</v>
      </c>
      <c r="E142" s="78">
        <f t="shared" si="15"/>
        <v>0</v>
      </c>
      <c r="F142" s="78">
        <f t="shared" si="15"/>
        <v>0</v>
      </c>
      <c r="G142" s="78">
        <f t="shared" si="15"/>
        <v>0</v>
      </c>
      <c r="H142" s="78">
        <f t="shared" si="15"/>
        <v>0</v>
      </c>
      <c r="I142" s="78">
        <f t="shared" si="15"/>
        <v>0</v>
      </c>
      <c r="J142" s="78">
        <f t="shared" si="15"/>
        <v>0</v>
      </c>
      <c r="K142" s="78">
        <f t="shared" si="15"/>
        <v>0</v>
      </c>
      <c r="L142" s="78">
        <f t="shared" si="15"/>
        <v>0</v>
      </c>
      <c r="M142" s="78">
        <f t="shared" si="15"/>
        <v>0</v>
      </c>
      <c r="N142" s="78">
        <f t="shared" si="15"/>
        <v>0</v>
      </c>
      <c r="O142" s="78">
        <f t="shared" si="15"/>
        <v>0</v>
      </c>
      <c r="P142" s="77">
        <f>+SUM(D142:O142)</f>
        <v>0</v>
      </c>
    </row>
    <row r="143" spans="2:16" ht="12.75" hidden="1" customHeight="1" x14ac:dyDescent="0.2">
      <c r="C143" s="79"/>
    </row>
    <row r="144" spans="2:16" s="80" customFormat="1" ht="12.75" hidden="1" customHeight="1" x14ac:dyDescent="0.2">
      <c r="B144" s="79" t="s">
        <v>85</v>
      </c>
      <c r="C144" s="13"/>
      <c r="D144" s="79">
        <f t="shared" ref="D144:O144" si="16">IF(D43="Y",0,IF(D21&gt;800,800,D21))</f>
        <v>0</v>
      </c>
      <c r="E144" s="79">
        <f t="shared" si="16"/>
        <v>0</v>
      </c>
      <c r="F144" s="79">
        <f t="shared" si="16"/>
        <v>0</v>
      </c>
      <c r="G144" s="79">
        <f t="shared" si="16"/>
        <v>0</v>
      </c>
      <c r="H144" s="79">
        <f t="shared" si="16"/>
        <v>0</v>
      </c>
      <c r="I144" s="79">
        <f t="shared" si="16"/>
        <v>0</v>
      </c>
      <c r="J144" s="79">
        <f t="shared" si="16"/>
        <v>0</v>
      </c>
      <c r="K144" s="79">
        <f t="shared" si="16"/>
        <v>0</v>
      </c>
      <c r="L144" s="79">
        <f t="shared" si="16"/>
        <v>0</v>
      </c>
      <c r="M144" s="79">
        <f t="shared" si="16"/>
        <v>0</v>
      </c>
      <c r="N144" s="79">
        <f t="shared" si="16"/>
        <v>0</v>
      </c>
      <c r="O144" s="79">
        <f t="shared" si="16"/>
        <v>0</v>
      </c>
      <c r="P144" s="81">
        <f>SUM(D144:O144)</f>
        <v>0</v>
      </c>
    </row>
    <row r="145" spans="1:16" ht="12.75" hidden="1" customHeight="1" x14ac:dyDescent="0.2">
      <c r="B145" s="13" t="s">
        <v>125</v>
      </c>
      <c r="D145" s="79">
        <f t="shared" ref="D145:O145" si="17">IF(D26&gt;200,200,D26)</f>
        <v>0</v>
      </c>
      <c r="E145" s="79">
        <f t="shared" si="17"/>
        <v>0</v>
      </c>
      <c r="F145" s="79">
        <f t="shared" si="17"/>
        <v>0</v>
      </c>
      <c r="G145" s="79">
        <f t="shared" si="17"/>
        <v>0</v>
      </c>
      <c r="H145" s="79">
        <f t="shared" si="17"/>
        <v>0</v>
      </c>
      <c r="I145" s="79">
        <f t="shared" si="17"/>
        <v>0</v>
      </c>
      <c r="J145" s="79">
        <f t="shared" si="17"/>
        <v>0</v>
      </c>
      <c r="K145" s="79">
        <f t="shared" si="17"/>
        <v>0</v>
      </c>
      <c r="L145" s="79">
        <f t="shared" si="17"/>
        <v>0</v>
      </c>
      <c r="M145" s="79">
        <f t="shared" si="17"/>
        <v>0</v>
      </c>
      <c r="N145" s="79">
        <f t="shared" si="17"/>
        <v>0</v>
      </c>
      <c r="O145" s="79">
        <f t="shared" si="17"/>
        <v>0</v>
      </c>
      <c r="P145" s="81">
        <f>SUM(D145:O145)</f>
        <v>0</v>
      </c>
    </row>
    <row r="151" spans="1:16" hidden="1" x14ac:dyDescent="0.2"/>
    <row r="152" spans="1:16" ht="12.75" hidden="1" customHeight="1" x14ac:dyDescent="0.2">
      <c r="A152" s="13" t="s">
        <v>122</v>
      </c>
      <c r="D152" s="13">
        <f>+ROUND(IF(P74&lt;190001,0,IF(P74&lt;500001,((P74-190000)*0.1),IF(P74&lt;800001,(31000+((P74-500000)*0.2)),(91000+((P74-800000)*0.3))))),0)</f>
        <v>0</v>
      </c>
    </row>
    <row r="153" spans="1:16" hidden="1" x14ac:dyDescent="0.2"/>
    <row r="154" spans="1:16" ht="12.75" hidden="1" customHeight="1" x14ac:dyDescent="0.2">
      <c r="A154" s="13" t="s">
        <v>82</v>
      </c>
      <c r="D154" s="13">
        <f>+ROUND(IF(P74&lt;180001,0,IF(P74&lt;500001,((P74-180000)*0.1),IF(P74&lt;800001,(32000+((P74-500000)*0.2)),(92000+((P74-800000)*0.3))))),0)</f>
        <v>0</v>
      </c>
    </row>
    <row r="155" spans="1:16" hidden="1" x14ac:dyDescent="0.2"/>
    <row r="156" spans="1:16" hidden="1" x14ac:dyDescent="0.2"/>
    <row r="157" spans="1:16" ht="12.75" hidden="1" customHeight="1" x14ac:dyDescent="0.2">
      <c r="A157" s="13" t="s">
        <v>101</v>
      </c>
      <c r="D157" s="13">
        <f>+ROUND(IF(P74&lt;240001,0,IF(P74&lt;500001,((P74-240000)*0.1),IF(P74&lt;800001,(26000+((P74-500000)*0.2)),(86000+((P74-800000)*0.3))))),0)</f>
        <v>0</v>
      </c>
    </row>
    <row r="158" spans="1:16" hidden="1" x14ac:dyDescent="0.2"/>
    <row r="159" spans="1:16" hidden="1" x14ac:dyDescent="0.2"/>
    <row r="160" spans="1:16" hidden="1" x14ac:dyDescent="0.2"/>
    <row r="161" spans="1:4" ht="12.75" hidden="1" customHeight="1" x14ac:dyDescent="0.2">
      <c r="A161" s="13" t="s">
        <v>110</v>
      </c>
    </row>
    <row r="162" spans="1:4" hidden="1" x14ac:dyDescent="0.2"/>
    <row r="163" spans="1:4" ht="12.75" hidden="1" customHeight="1" x14ac:dyDescent="0.2">
      <c r="A163" s="13" t="s">
        <v>10</v>
      </c>
      <c r="D163" s="13">
        <f>ROUND(IF((P74&lt;=1000000),0,IF((P74&lt;=1030597),(P74-1000000)*0.7,P76*0.1)),0)</f>
        <v>0</v>
      </c>
    </row>
    <row r="164" spans="1:4" hidden="1" x14ac:dyDescent="0.2"/>
    <row r="165" spans="1:4" ht="12.75" hidden="1" customHeight="1" x14ac:dyDescent="0.2">
      <c r="A165" s="13" t="s">
        <v>67</v>
      </c>
      <c r="D165" s="13">
        <f>ROUND(IF((P74&lt;=1000000),0,IF((P74&lt;=1030150),(P74-1000000)*0.7,P76*0.1)),0)</f>
        <v>0</v>
      </c>
    </row>
    <row r="169" spans="1:4" hidden="1" x14ac:dyDescent="0.2"/>
    <row r="170" spans="1:4" hidden="1" x14ac:dyDescent="0.2"/>
    <row r="171" spans="1:4" ht="12.75" hidden="1" customHeight="1" x14ac:dyDescent="0.2">
      <c r="C171" s="13" t="s">
        <v>34</v>
      </c>
    </row>
    <row r="172" spans="1:4" ht="12.75" hidden="1" customHeight="1" x14ac:dyDescent="0.2">
      <c r="C172" s="13" t="s">
        <v>29</v>
      </c>
    </row>
    <row r="173" spans="1:4" hidden="1" x14ac:dyDescent="0.2"/>
    <row r="174" spans="1:4" ht="12.75" hidden="1" customHeight="1" x14ac:dyDescent="0.2">
      <c r="B174" s="82" t="s">
        <v>130</v>
      </c>
      <c r="C174" s="83"/>
      <c r="D174" s="84">
        <f>(IF(SUM(E56:E66)&gt;100000,100000,(SUM(E56:E66))))</f>
        <v>0</v>
      </c>
    </row>
    <row r="175" spans="1:4" ht="12.75" hidden="1" customHeight="1" x14ac:dyDescent="0.2">
      <c r="B175" s="47"/>
      <c r="C175" s="48" t="s">
        <v>44</v>
      </c>
      <c r="D175" s="85">
        <f>IF(E67&gt;120000,120000,E67)</f>
        <v>0</v>
      </c>
    </row>
    <row r="176" spans="1:4" ht="12.75" hidden="1" customHeight="1" x14ac:dyDescent="0.2">
      <c r="B176" s="47"/>
      <c r="C176" s="48" t="s">
        <v>62</v>
      </c>
      <c r="D176" s="85">
        <f>SUM(D174:D175)</f>
        <v>0</v>
      </c>
    </row>
    <row r="177" spans="2:4" ht="12.75" hidden="1" customHeight="1" x14ac:dyDescent="0.2">
      <c r="B177" s="86"/>
      <c r="C177" s="87" t="s">
        <v>49</v>
      </c>
      <c r="D177" s="88">
        <f>IF(D176&gt;120000,120000,D176)</f>
        <v>0</v>
      </c>
    </row>
    <row r="178" spans="2:4" hidden="1" x14ac:dyDescent="0.2"/>
    <row r="179" spans="2:4" hidden="1" x14ac:dyDescent="0.2"/>
    <row r="180" spans="2:4" hidden="1" x14ac:dyDescent="0.2"/>
    <row r="181" spans="2:4" hidden="1" x14ac:dyDescent="0.2"/>
    <row r="182" spans="2:4" hidden="1" x14ac:dyDescent="0.2"/>
    <row r="183" spans="2:4" hidden="1" x14ac:dyDescent="0.2"/>
    <row r="184" spans="2:4" hidden="1" x14ac:dyDescent="0.2"/>
    <row r="185" spans="2:4" hidden="1" x14ac:dyDescent="0.2"/>
    <row r="186" spans="2:4" hidden="1" x14ac:dyDescent="0.2"/>
    <row r="187" spans="2:4" ht="12.75" hidden="1" customHeight="1" x14ac:dyDescent="0.2">
      <c r="C187" s="13" t="s">
        <v>51</v>
      </c>
    </row>
    <row r="188" spans="2:4" ht="12.75" hidden="1" customHeight="1" x14ac:dyDescent="0.2">
      <c r="C188" s="13" t="s">
        <v>37</v>
      </c>
    </row>
    <row r="189" spans="2:4" hidden="1" x14ac:dyDescent="0.2"/>
    <row r="190" spans="2:4" hidden="1" x14ac:dyDescent="0.2"/>
    <row r="191" spans="2:4" hidden="1" x14ac:dyDescent="0.2"/>
    <row r="192" spans="2:4" hidden="1" x14ac:dyDescent="0.2"/>
    <row r="193" hidden="1" x14ac:dyDescent="0.2"/>
  </sheetData>
  <sheetProtection password="CCB0" sheet="1" objects="1" scenarios="1"/>
  <mergeCells count="32">
    <mergeCell ref="H1:L1"/>
    <mergeCell ref="I84:O84"/>
    <mergeCell ref="B73:D73"/>
    <mergeCell ref="B74:D74"/>
    <mergeCell ref="B75:D75"/>
    <mergeCell ref="B78:D78"/>
    <mergeCell ref="B84:D84"/>
    <mergeCell ref="B68:D68"/>
    <mergeCell ref="B69:D69"/>
    <mergeCell ref="B70:D70"/>
    <mergeCell ref="B71:D71"/>
    <mergeCell ref="B72:D72"/>
    <mergeCell ref="B63:D63"/>
    <mergeCell ref="B64:D64"/>
    <mergeCell ref="B65:D65"/>
    <mergeCell ref="B66:D66"/>
    <mergeCell ref="B67:D67"/>
    <mergeCell ref="B58:D58"/>
    <mergeCell ref="B59:D59"/>
    <mergeCell ref="B60:D60"/>
    <mergeCell ref="B61:D61"/>
    <mergeCell ref="B62:D62"/>
    <mergeCell ref="B53:D53"/>
    <mergeCell ref="B54:D54"/>
    <mergeCell ref="B55:D55"/>
    <mergeCell ref="B56:D56"/>
    <mergeCell ref="B57:D57"/>
    <mergeCell ref="B48:D48"/>
    <mergeCell ref="I48:O48"/>
    <mergeCell ref="B49:D49"/>
    <mergeCell ref="B51:D51"/>
    <mergeCell ref="B52:D52"/>
  </mergeCells>
  <dataValidations count="6">
    <dataValidation type="list" allowBlank="1" showInputMessage="1" showErrorMessage="1" sqref="D42:O42">
      <formula1>$D$44:$D$45</formula1>
    </dataValidation>
    <dataValidation type="list" allowBlank="1" showInputMessage="1" showErrorMessage="1" sqref="D9">
      <formula1>$E$44:$E$45</formula1>
    </dataValidation>
    <dataValidation allowBlank="1" showInputMessage="1" showErrorMessage="1" promptTitle="Medical Insurance - 80 D" prompt="Max allowed if dissability &gt;80% Rs. 50,000/-  else Rs. 1,00,000/-_x000a_" sqref="G68"/>
    <dataValidation allowBlank="1" showInputMessage="1" showErrorMessage="1" promptTitle="Medical Insurance" prompt="Rs. 40,000/- is allowed if Medical Insurance includes your depandent _x000a_parent is Se. Citizen" sqref="E70"/>
    <dataValidation allowBlank="1" showInputMessage="1" showErrorMessage="1" promptTitle="Sec 80DD" prompt="Max allowed if dissability &gt;80% Rs. 50,000/-  else Rs. 1,00,000/-" sqref="E71"/>
    <dataValidation allowBlank="1" showInputMessage="1" showErrorMessage="1" prompt="Don’t left Blank, Blank will calculate Income Tax for Sr. Citizen." sqref="D11"/>
  </dataValidations>
  <hyperlinks>
    <hyperlink ref="H1:L1" location="INSTRUCTIONS!A1" display=" Please read the instuction carefully before you update the data."/>
  </hyperlinks>
  <pageMargins left="0.25" right="0.25" top="0.75" bottom="0.75" header="0.3" footer="0.3"/>
  <pageSetup paperSize="9" scale="53" fitToHeight="0" orientation="portrait" horizontalDpi="300" verticalDpi="300" r:id="rId1"/>
  <headerFooter>
    <oddHeader>&amp;C&amp;A</oddHeader>
    <oddFooter>&amp;CPage &amp;P&amp;Rwww.vijayvergia.com</oddFooter>
  </headerFooter>
</worksheet>
</file>

<file path=docProps/app.xml><?xml version="1.0" encoding="utf-8"?>
<Properties xmlns="http://schemas.openxmlformats.org/officeDocument/2006/extended-properties" xmlns:vt="http://schemas.openxmlformats.org/officeDocument/2006/docPropsVTypes">
  <Template/>
  <TotalTime>194074560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INCOME TAX CALCULATION</vt:lpstr>
      <vt:lpstr>'INCOME TAX CALCULATION'!Print_Area</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Nimish</dc:title>
  <dc:subject/>
  <dc:creator>Zoho Sheet</dc:creator>
  <cp:keywords/>
  <dc:description/>
  <cp:lastModifiedBy>ramakant</cp:lastModifiedBy>
  <cp:revision>1</cp:revision>
  <cp:lastPrinted>2011-05-12T04:45:48Z</cp:lastPrinted>
  <dcterms:created xsi:type="dcterms:W3CDTF">2008-01-25T17:43:47Z</dcterms:created>
  <dcterms:modified xsi:type="dcterms:W3CDTF">2011-05-12T04:47:34Z</dcterms:modified>
  <cp:category/>
</cp:coreProperties>
</file>