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defaultThemeVersion="124226"/>
  <bookViews>
    <workbookView xWindow="0" yWindow="30" windowWidth="15480" windowHeight="8955"/>
  </bookViews>
  <sheets>
    <sheet name="Input" sheetId="14" r:id="rId1"/>
    <sheet name="Interest" sheetId="13" r:id="rId2"/>
    <sheet name="Provisions" sheetId="15" r:id="rId3"/>
  </sheets>
  <calcPr calcId="124519"/>
</workbook>
</file>

<file path=xl/calcChain.xml><?xml version="1.0" encoding="utf-8"?>
<calcChain xmlns="http://schemas.openxmlformats.org/spreadsheetml/2006/main">
  <c r="K6" i="14"/>
  <c r="K11" s="1"/>
  <c r="F26" i="13"/>
  <c r="E28"/>
  <c r="F28" s="1"/>
  <c r="E27"/>
  <c r="F27" s="1"/>
  <c r="E29"/>
  <c r="F29" s="1"/>
  <c r="B29"/>
  <c r="B28"/>
  <c r="B27"/>
  <c r="B26"/>
  <c r="D23" i="14"/>
  <c r="D14" i="13" s="1"/>
  <c r="K9" i="14"/>
  <c r="J9"/>
  <c r="J11" s="1"/>
  <c r="I9"/>
  <c r="I11" s="1"/>
  <c r="D13" i="13"/>
  <c r="F11" i="14"/>
  <c r="G11"/>
  <c r="D11"/>
  <c r="A1" i="13"/>
  <c r="C26" l="1"/>
  <c r="D26" s="1"/>
  <c r="C29"/>
  <c r="D29" s="1"/>
  <c r="C27"/>
  <c r="D27" s="1"/>
  <c r="G29"/>
  <c r="C28"/>
  <c r="D28" s="1"/>
  <c r="G27"/>
  <c r="G28"/>
  <c r="B15"/>
  <c r="B16"/>
  <c r="B17" s="1"/>
  <c r="B7"/>
  <c r="B8" s="1"/>
  <c r="B6"/>
  <c r="B18" l="1"/>
  <c r="B9"/>
  <c r="G30"/>
  <c r="D30"/>
</calcChain>
</file>

<file path=xl/sharedStrings.xml><?xml version="1.0" encoding="utf-8"?>
<sst xmlns="http://schemas.openxmlformats.org/spreadsheetml/2006/main" count="128" uniqueCount="103">
  <si>
    <t>Name of the Assessee:</t>
  </si>
  <si>
    <t>Assessment Year:</t>
  </si>
  <si>
    <t xml:space="preserve">INCOME TAX PROVISIONS </t>
  </si>
  <si>
    <t>Section 234A - Interest for default in furnishing return of Income</t>
  </si>
  <si>
    <t>(i)</t>
  </si>
  <si>
    <t>If the assessee fails to file his I.T. return within the due date specified u/s 139(1) or within due date specified in the notice sent u/s 142(1) or such return is not filed at all,</t>
  </si>
  <si>
    <t xml:space="preserve">the assessee shall be liable to pay interest @ 1% p.m or part of the months from the date immediately following the due date to the date of furnishing the return or as the </t>
  </si>
  <si>
    <t>case may be the date of completion of assessment u/s 144 ( best judgement assessment).</t>
  </si>
  <si>
    <t>(ii)</t>
  </si>
  <si>
    <t>Interest is to be calculated on the amount of assessed tax. Assessed tax means tax on total income as determined u/s 143(1) or on regular assessment as reduced by</t>
  </si>
  <si>
    <t>advance tax and TDS. However, when the assessee files the return assessed tax means tax due on returned income reduced by advance tax if any paid and any TDS/TCS</t>
  </si>
  <si>
    <t>relief u/s 90 or 91 or 90A or 115JAA. Thus, interest u/s 234A need to be calculated twice, first at the time of filing the return, second at the time of completion of assessment.</t>
  </si>
  <si>
    <t>(iii)</t>
  </si>
  <si>
    <t>If return of income for any AY required by a notice u/s 148/153A issued after completion of assessment u/s 143(1)/143(3)/144/147 is furnished after the expiry of time allowed</t>
  </si>
  <si>
    <t>under such notice or is not furnished at all, the assessee shall be liable to pay simple interest @ 1% p.m or part of a month. The period for such interest shall commence</t>
  </si>
  <si>
    <t xml:space="preserve">from date immediately following expiry of the time allowed u/s 148/153A notice and end on the date of furnishing or on the date of completion of assessment u/s 147/153A </t>
  </si>
  <si>
    <t>where no return is filed. The above interest will be calculated on the amount by which the tax on total income determined upon reassessment exceeds the tax on the total</t>
  </si>
  <si>
    <t>income earlier assessed u/s 143(1) or under regular assessment.</t>
  </si>
  <si>
    <t>(iv)</t>
  </si>
  <si>
    <t>Interest u/s 243A shall be subject to revision depanding upon subsequent order u/s 154/155/250/254/260A/262/263/264/245D(4). Where the interest payable increased as a</t>
  </si>
  <si>
    <t>result of such orders, the AO shall serve on the assessee a demand notice u/s 156. On the other hand where interest is reduced, the excess amount paid, if any, shall be</t>
  </si>
  <si>
    <t>refunded.</t>
  </si>
  <si>
    <t>(v)</t>
  </si>
  <si>
    <t>Interest payable shall be reduced by the interest if any paid u/s 140A towards interest chargeable under this section.</t>
  </si>
  <si>
    <t>Tax on Total Income:</t>
  </si>
  <si>
    <t>Tax Deducted at Source:</t>
  </si>
  <si>
    <t>Advance Tax Paid -&gt;</t>
  </si>
  <si>
    <t>On or before 15 September:</t>
  </si>
  <si>
    <t>On or before 15 December:</t>
  </si>
  <si>
    <t>On or before 15 March:</t>
  </si>
  <si>
    <t>TOTAL ADVANCE TAX</t>
  </si>
  <si>
    <t>Due Date of Filing Return:</t>
  </si>
  <si>
    <t>Day</t>
  </si>
  <si>
    <t>Month</t>
  </si>
  <si>
    <t>Year</t>
  </si>
  <si>
    <t>Date of Furnishing Return:</t>
  </si>
  <si>
    <t>Interest u/s 234A</t>
  </si>
  <si>
    <t>Months of Delays:</t>
  </si>
  <si>
    <t>(Date of completion of Assessment)</t>
  </si>
  <si>
    <t>Shortfall :</t>
  </si>
  <si>
    <t>Shortfall (Rounded off) :</t>
  </si>
  <si>
    <t>INTEREST PAYABLE:</t>
  </si>
  <si>
    <t>Interest u/s 234B</t>
  </si>
  <si>
    <t>#THIS INDICATES INPUT FIELD</t>
  </si>
  <si>
    <t>Section 234B - Interest for defaults in payment of advance tax</t>
  </si>
  <si>
    <t xml:space="preserve">Under the provision of Section 208 advance tax is payable by the assessee if tax payable during the year is Rs. 5000 or more. In other words if the tax payable on total </t>
  </si>
  <si>
    <t>income as reduced by TDS is Rs. 5000 or more, the assessee shall be liable to pay the tax in advance.</t>
  </si>
  <si>
    <t>Is the assessee liable to pay tax in advance ?</t>
  </si>
  <si>
    <t xml:space="preserve">Interest u/s 234B is leviable when the assessee has admitted default in payment of advance tax. If the advance tax paid is less than 90% of the assessed tax, then the </t>
  </si>
  <si>
    <t>assessee shall be deemed to be in default, liable to interest.</t>
  </si>
  <si>
    <t>Whether Interest u/s 234B is leviable to assessee?</t>
  </si>
  <si>
    <t>If any amount paid by way of advance tax on or before 31st March the amount so paid shall also be treated as advance tax paid during the relevant PY.</t>
  </si>
  <si>
    <t>On or before 31 March:</t>
  </si>
  <si>
    <t xml:space="preserve">Interest is payable by the assessee for default in payment of advance tax, that means when no advance tax is paid or when advance tax paid is less than 90% of the </t>
  </si>
  <si>
    <t>assessed tax.</t>
  </si>
  <si>
    <t>Assessed tax means tax on total income as determined u/s 143(1) or on regular assessment as reduced by TDS/TCS, relief u/s 90 or 91 or 90A or 155JAA.</t>
  </si>
  <si>
    <t>Interest shall be calculated @ 1% p.m or part of a month from 1st April of AY to the date of determination of total tax u/s 143(1) or on regular assessment.</t>
  </si>
  <si>
    <t>-</t>
  </si>
  <si>
    <t>(vi)</t>
  </si>
  <si>
    <t>This interest being mandatory in nature is to be calculated by the assessee himself for the period from 1st April of AY to the date of filing the I.T. return. So this interest</t>
  </si>
  <si>
    <t>needs to be calculated twice, first by the assessee himself and second by the AO on completion of assessment.</t>
  </si>
  <si>
    <t>(vii)</t>
  </si>
  <si>
    <t>whereever the assessee makes a default in payment of advance tax, interest is to be calculated on the entire amount of shortfall.</t>
  </si>
  <si>
    <t>Shortfall:</t>
  </si>
  <si>
    <t>(viii)</t>
  </si>
  <si>
    <t xml:space="preserve">In case self assessment tax u/s 140A is paid before filing the return the interest on the amount so paid shall be charged only upto the month of payment of self assessment tax </t>
  </si>
  <si>
    <t>on the  balance , if any. Interest has to be calculated as aforesaid till the date of assessment.</t>
  </si>
  <si>
    <t>(ix)</t>
  </si>
  <si>
    <t>If as a result of an order of assessment u/s 147/153A, the amount on which interest is payable is increased, the assessee  shall be liable to pay interest @ 1% p.m or</t>
  </si>
  <si>
    <t>part of a month for the period commencing  on the day following the date of completion of assessment u/s 143(1)/143(3) etc. and ending on the date of completion</t>
  </si>
  <si>
    <t>of reassessment u/s 147/153A.</t>
  </si>
  <si>
    <t>(x)</t>
  </si>
  <si>
    <t xml:space="preserve">The amount on which such interest is to be calculated is the amount by which tax on the total income assesses u/s 147 exceeds the tax on total income earlier assessed </t>
  </si>
  <si>
    <t>u/s 143(1) or on regular assessment</t>
  </si>
  <si>
    <t>(xi)</t>
  </si>
  <si>
    <t>Interest u/s 234B is subject toi revisions depanding on subsequent orders u/s 154/155/250/254/260A/262/263/264/245D. Where the interest payable is increased as a result</t>
  </si>
  <si>
    <t>of such orders, the AO shall serve on the assessee a demand notice u/s 156. On the other hand where interest is reduced, the excess amount paid, if any , shall be refunded.</t>
  </si>
  <si>
    <t>Interest u/s 234C</t>
  </si>
  <si>
    <t>Section 234C - Interest for deferment of advance tax</t>
  </si>
  <si>
    <t>Interest is payable when the prescribed percentage od advance tax is not deposited within due date as mentioned in Sec 211 for payment of advance tax.</t>
  </si>
  <si>
    <t>If in any financial Year a company liable to pay advance tax on or before 15th june, less than 15% of the tax it shall pay interest @ 1%p.m for 3 months on the amount of</t>
  </si>
  <si>
    <t>shortfall.</t>
  </si>
  <si>
    <t xml:space="preserve">If the advance tax paid on or before 15 september and 15 december are less than 45% or 75% respectively, interest is to be calculated @ 1% p.m for 3 months on the </t>
  </si>
  <si>
    <t>amount of shortfall</t>
  </si>
  <si>
    <t xml:space="preserve">However, if the advance tax paid by the company on or before 15 june/ 15 september is not less than 12% or 36% of the tax due on returned income then the company shall </t>
  </si>
  <si>
    <t>not be liable to interest u/s 234 on the amount of shortfall for those dates. (Relaxaxtion).</t>
  </si>
  <si>
    <t>In case of non corporate assessee interest u/s 234c is to be calculated in a similar way but there is no relaxation.</t>
  </si>
  <si>
    <t>if the advance tax paid upto 15th march of the PY is less than 100% of the tax, the assessee shall pay interest @1% on the amount of shortfall.</t>
  </si>
  <si>
    <t>Interest u/s 234C is always to be calculated with reference to the tax on the returned income. It is not subject to change depending on subsequent order.</t>
  </si>
  <si>
    <t>On or before 15 June:</t>
  </si>
  <si>
    <t>COMPUTATION OF INTEREST</t>
  </si>
  <si>
    <t>SHORTFALL</t>
  </si>
  <si>
    <t>[CORPORATE]</t>
  </si>
  <si>
    <t>[NON-CORPORATE]</t>
  </si>
  <si>
    <t>Installment of 15 June</t>
  </si>
  <si>
    <t>{ROUNDED OFF}</t>
  </si>
  <si>
    <t>INTEREST</t>
  </si>
  <si>
    <t>Installment of 15 September</t>
  </si>
  <si>
    <t>Installment of 15 December</t>
  </si>
  <si>
    <t>Installment of 15 March</t>
  </si>
  <si>
    <t>Mr. RAHUL PODDAR</t>
  </si>
  <si>
    <t>CLICK HERE FOR INTEREST CALCULATOR</t>
  </si>
  <si>
    <t>CLICK HERE TO VIEW RESULTS</t>
  </si>
</sst>
</file>

<file path=xl/styles.xml><?xml version="1.0" encoding="utf-8"?>
<styleSheet xmlns="http://schemas.openxmlformats.org/spreadsheetml/2006/main">
  <numFmts count="2">
    <numFmt numFmtId="164" formatCode="_(* #,##0.00_);_(* \(#,##0.00\);_(* &quot;-&quot;??_);_(@_)"/>
    <numFmt numFmtId="165" formatCode="&quot;Rs.&quot;\ #,##0.00"/>
  </numFmts>
  <fonts count="39">
    <font>
      <sz val="10"/>
      <name val="Arial"/>
    </font>
    <font>
      <sz val="10"/>
      <name val="Arial"/>
    </font>
    <font>
      <sz val="8"/>
      <name val="Arial"/>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Tahoma"/>
      <family val="2"/>
    </font>
    <font>
      <b/>
      <sz val="10"/>
      <name val="Tahoma"/>
      <family val="2"/>
    </font>
    <font>
      <b/>
      <sz val="10"/>
      <name val="Arial"/>
      <family val="2"/>
    </font>
    <font>
      <sz val="10"/>
      <name val="Arial"/>
      <family val="2"/>
    </font>
    <font>
      <sz val="20"/>
      <name val="Andalus"/>
    </font>
    <font>
      <sz val="16"/>
      <color theme="5" tint="-0.249977111117893"/>
      <name val="Tahoma"/>
      <family val="2"/>
    </font>
    <font>
      <sz val="14"/>
      <name val="SimSun-ExtB"/>
      <family val="3"/>
    </font>
    <font>
      <sz val="10"/>
      <color theme="0"/>
      <name val="Arial"/>
      <family val="2"/>
    </font>
    <font>
      <sz val="8"/>
      <name val="Arial"/>
      <family val="2"/>
    </font>
    <font>
      <sz val="7"/>
      <name val="Arial"/>
      <family val="2"/>
    </font>
    <font>
      <u/>
      <sz val="10"/>
      <name val="Tahoma"/>
      <family val="2"/>
    </font>
    <font>
      <sz val="10"/>
      <color rgb="FFFF0000"/>
      <name val="Arial"/>
      <family val="2"/>
    </font>
    <font>
      <sz val="22"/>
      <color rgb="FF002060"/>
      <name val="Arial"/>
      <family val="2"/>
    </font>
    <font>
      <u/>
      <sz val="10"/>
      <color theme="10"/>
      <name val="Arial"/>
      <family val="2"/>
    </font>
    <font>
      <u/>
      <sz val="26"/>
      <color theme="10"/>
      <name val="Arial"/>
      <family val="2"/>
    </font>
    <font>
      <u/>
      <sz val="26"/>
      <color theme="10"/>
      <name val="Australian Sunrise"/>
    </font>
    <font>
      <u/>
      <sz val="26"/>
      <color theme="10"/>
      <name val="Eurostile"/>
      <family val="2"/>
    </font>
    <font>
      <sz val="12"/>
      <name val="Arial Unicode MS"/>
      <family val="2"/>
    </font>
    <font>
      <u/>
      <sz val="18"/>
      <color theme="10"/>
      <name val="Arial"/>
      <family val="2"/>
    </font>
  </fonts>
  <fills count="29">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8" tint="0.79998168889431442"/>
        <bgColor indexed="64"/>
      </patternFill>
    </fill>
    <fill>
      <patternFill patternType="solid">
        <fgColor theme="5" tint="0.39997558519241921"/>
        <bgColor indexed="64"/>
      </patternFill>
    </fill>
    <fill>
      <patternFill patternType="solid">
        <fgColor theme="6" tint="-0.249977111117893"/>
        <bgColor indexed="64"/>
      </patternFill>
    </fill>
    <fill>
      <patternFill patternType="solid">
        <fgColor rgb="FFFFFF00"/>
        <bgColor indexed="64"/>
      </patternFill>
    </fill>
    <fill>
      <patternFill patternType="solid">
        <fgColor theme="6"/>
        <bgColor indexed="64"/>
      </patternFill>
    </fill>
  </fills>
  <borders count="23">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double">
        <color indexed="64"/>
      </top>
      <bottom/>
      <diagonal/>
    </border>
    <border>
      <left style="double">
        <color indexed="64"/>
      </left>
      <right style="double">
        <color indexed="64"/>
      </right>
      <top style="double">
        <color indexed="64"/>
      </top>
      <bottom style="double">
        <color indexed="64"/>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right style="double">
        <color indexed="64"/>
      </right>
      <top style="double">
        <color indexed="64"/>
      </top>
      <bottom/>
      <diagonal/>
    </border>
    <border>
      <left/>
      <right style="double">
        <color indexed="64"/>
      </right>
      <top/>
      <bottom/>
      <diagonal/>
    </border>
    <border>
      <left style="double">
        <color indexed="64"/>
      </left>
      <right/>
      <top/>
      <bottom/>
      <diagonal/>
    </border>
    <border>
      <left style="double">
        <color indexed="64"/>
      </left>
      <right/>
      <top style="double">
        <color indexed="64"/>
      </top>
      <bottom/>
      <diagonal/>
    </border>
    <border>
      <left/>
      <right style="double">
        <color indexed="64"/>
      </right>
      <top style="thin">
        <color indexed="64"/>
      </top>
      <bottom style="double">
        <color indexed="64"/>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s>
  <cellStyleXfs count="44">
    <xf numFmtId="0" fontId="0" fillId="0" borderId="0"/>
    <xf numFmtId="0" fontId="3" fillId="2"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5" borderId="0" applyNumberFormat="0" applyBorder="0" applyAlignment="0" applyProtection="0"/>
    <xf numFmtId="0" fontId="3" fillId="8" borderId="0" applyNumberFormat="0" applyBorder="0" applyAlignment="0" applyProtection="0"/>
    <xf numFmtId="0" fontId="3" fillId="11" borderId="0" applyNumberFormat="0" applyBorder="0" applyAlignment="0" applyProtection="0"/>
    <xf numFmtId="0" fontId="4" fillId="12" borderId="0" applyNumberFormat="0" applyBorder="0" applyAlignment="0" applyProtection="0"/>
    <xf numFmtId="0" fontId="4" fillId="9" borderId="0" applyNumberFormat="0" applyBorder="0" applyAlignment="0" applyProtection="0"/>
    <xf numFmtId="0" fontId="4" fillId="10"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3" borderId="0" applyNumberFormat="0" applyBorder="0" applyAlignment="0" applyProtection="0"/>
    <xf numFmtId="0" fontId="4" fillId="14" borderId="0" applyNumberFormat="0" applyBorder="0" applyAlignment="0" applyProtection="0"/>
    <xf numFmtId="0" fontId="4" fillId="19" borderId="0" applyNumberFormat="0" applyBorder="0" applyAlignment="0" applyProtection="0"/>
    <xf numFmtId="0" fontId="5" fillId="3" borderId="0" applyNumberFormat="0" applyBorder="0" applyAlignment="0" applyProtection="0"/>
    <xf numFmtId="0" fontId="6" fillId="20" borderId="1" applyNumberFormat="0" applyAlignment="0" applyProtection="0"/>
    <xf numFmtId="0" fontId="7" fillId="21" borderId="2" applyNumberFormat="0" applyAlignment="0" applyProtection="0"/>
    <xf numFmtId="164" fontId="1" fillId="0" borderId="0" applyFont="0" applyFill="0" applyBorder="0" applyAlignment="0" applyProtection="0"/>
    <xf numFmtId="0" fontId="8" fillId="0" borderId="0" applyNumberFormat="0" applyFill="0" applyBorder="0" applyAlignment="0" applyProtection="0"/>
    <xf numFmtId="0" fontId="9" fillId="4" borderId="0" applyNumberFormat="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7" borderId="1" applyNumberFormat="0" applyAlignment="0" applyProtection="0"/>
    <xf numFmtId="0" fontId="14" fillId="0" borderId="6" applyNumberFormat="0" applyFill="0" applyAlignment="0" applyProtection="0"/>
    <xf numFmtId="0" fontId="15" fillId="22" borderId="0" applyNumberFormat="0" applyBorder="0" applyAlignment="0" applyProtection="0"/>
    <xf numFmtId="0" fontId="1" fillId="23" borderId="7" applyNumberFormat="0" applyFont="0" applyAlignment="0" applyProtection="0"/>
    <xf numFmtId="0" fontId="16" fillId="20" borderId="8"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xf numFmtId="0" fontId="33" fillId="0" borderId="0" applyNumberFormat="0" applyFill="0" applyBorder="0" applyAlignment="0" applyProtection="0">
      <alignment vertical="top"/>
      <protection locked="0"/>
    </xf>
  </cellStyleXfs>
  <cellXfs count="92">
    <xf numFmtId="0" fontId="0" fillId="0" borderId="0" xfId="0"/>
    <xf numFmtId="0" fontId="20" fillId="0" borderId="0" xfId="0" applyFont="1"/>
    <xf numFmtId="0" fontId="21" fillId="0" borderId="0" xfId="0" applyFont="1"/>
    <xf numFmtId="0" fontId="22" fillId="0" borderId="0" xfId="0" applyFont="1"/>
    <xf numFmtId="0" fontId="23" fillId="0" borderId="0" xfId="0" applyFont="1"/>
    <xf numFmtId="0" fontId="23" fillId="25" borderId="14" xfId="0" applyFont="1" applyFill="1" applyBorder="1" applyAlignment="1">
      <alignment horizontal="left"/>
    </xf>
    <xf numFmtId="0" fontId="23" fillId="0" borderId="0" xfId="0" applyFont="1" applyFill="1" applyBorder="1"/>
    <xf numFmtId="0" fontId="23" fillId="25" borderId="11" xfId="0" applyFont="1" applyFill="1" applyBorder="1" applyAlignment="1">
      <alignment horizontal="center"/>
    </xf>
    <xf numFmtId="0" fontId="23" fillId="0" borderId="0" xfId="0" applyFont="1" applyAlignment="1">
      <alignment horizontal="right"/>
    </xf>
    <xf numFmtId="0" fontId="0" fillId="0" borderId="0" xfId="0" applyAlignment="1">
      <alignment horizontal="right"/>
    </xf>
    <xf numFmtId="0" fontId="23" fillId="0" borderId="0" xfId="0" applyFont="1" applyFill="1" applyBorder="1" applyAlignment="1">
      <alignment horizontal="center"/>
    </xf>
    <xf numFmtId="0" fontId="23" fillId="0" borderId="0" xfId="0" applyFont="1" applyAlignment="1">
      <alignment horizontal="center"/>
    </xf>
    <xf numFmtId="0" fontId="26" fillId="0" borderId="0" xfId="0" applyFont="1" applyAlignment="1">
      <alignment horizontal="center"/>
    </xf>
    <xf numFmtId="0" fontId="26" fillId="0" borderId="0" xfId="0" applyFont="1" applyAlignment="1">
      <alignment horizontal="left"/>
    </xf>
    <xf numFmtId="0" fontId="0" fillId="25" borderId="11" xfId="0" applyFill="1" applyBorder="1" applyAlignment="1">
      <alignment horizontal="center"/>
    </xf>
    <xf numFmtId="0" fontId="27" fillId="0" borderId="0" xfId="0" applyFont="1" applyFill="1"/>
    <xf numFmtId="0" fontId="28" fillId="0" borderId="0" xfId="0" applyFont="1"/>
    <xf numFmtId="0" fontId="29" fillId="0" borderId="0" xfId="0" applyFont="1"/>
    <xf numFmtId="0" fontId="26" fillId="28" borderId="0" xfId="0" applyFont="1" applyFill="1" applyAlignment="1">
      <alignment horizontal="center"/>
    </xf>
    <xf numFmtId="0" fontId="22" fillId="0" borderId="0" xfId="0" applyFont="1" applyAlignment="1">
      <alignment horizontal="left"/>
    </xf>
    <xf numFmtId="0" fontId="0" fillId="0" borderId="17" xfId="0" applyBorder="1"/>
    <xf numFmtId="0" fontId="23" fillId="25" borderId="11" xfId="0" applyFont="1" applyFill="1" applyBorder="1" applyAlignment="1">
      <alignment horizontal="right"/>
    </xf>
    <xf numFmtId="0" fontId="0" fillId="0" borderId="0" xfId="0" applyFill="1" applyBorder="1" applyAlignment="1">
      <alignment horizontal="center"/>
    </xf>
    <xf numFmtId="0" fontId="0" fillId="0" borderId="0" xfId="0" applyFill="1" applyBorder="1"/>
    <xf numFmtId="0" fontId="27" fillId="0" borderId="0" xfId="0" applyFont="1" applyFill="1" applyBorder="1" applyAlignment="1">
      <alignment horizontal="center"/>
    </xf>
    <xf numFmtId="0" fontId="27" fillId="0" borderId="0" xfId="0" applyFont="1" applyAlignment="1">
      <alignment horizontal="center"/>
    </xf>
    <xf numFmtId="14" fontId="27" fillId="0" borderId="0" xfId="0" applyNumberFormat="1" applyFont="1" applyAlignment="1">
      <alignment horizontal="center"/>
    </xf>
    <xf numFmtId="0" fontId="27" fillId="0" borderId="0" xfId="0" applyFont="1"/>
    <xf numFmtId="0" fontId="26" fillId="0" borderId="0" xfId="0" applyFont="1" applyAlignment="1"/>
    <xf numFmtId="0" fontId="26" fillId="0" borderId="0" xfId="0" applyFont="1" applyFill="1" applyAlignment="1">
      <alignment horizontal="center"/>
    </xf>
    <xf numFmtId="0" fontId="20" fillId="0" borderId="0" xfId="0" applyFont="1" applyFill="1"/>
    <xf numFmtId="0" fontId="20" fillId="0" borderId="0" xfId="0" applyFont="1" applyFill="1" applyBorder="1"/>
    <xf numFmtId="0" fontId="22" fillId="0" borderId="0" xfId="0" applyFont="1" applyFill="1" applyBorder="1" applyAlignment="1">
      <alignment horizontal="center"/>
    </xf>
    <xf numFmtId="14" fontId="0" fillId="0" borderId="0" xfId="0" applyNumberFormat="1" applyFill="1" applyBorder="1" applyAlignment="1">
      <alignment horizontal="center"/>
    </xf>
    <xf numFmtId="164" fontId="0" fillId="0" borderId="0" xfId="28" applyFont="1" applyFill="1" applyBorder="1"/>
    <xf numFmtId="0" fontId="22" fillId="0" borderId="0" xfId="0" applyFont="1" applyFill="1" applyBorder="1"/>
    <xf numFmtId="164" fontId="22" fillId="0" borderId="0" xfId="28" applyFont="1" applyFill="1" applyBorder="1"/>
    <xf numFmtId="9" fontId="22" fillId="0" borderId="0" xfId="28" applyNumberFormat="1" applyFont="1" applyFill="1" applyBorder="1" applyAlignment="1">
      <alignment horizontal="center"/>
    </xf>
    <xf numFmtId="164" fontId="0" fillId="0" borderId="0" xfId="28" applyFont="1" applyFill="1" applyBorder="1" applyAlignment="1">
      <alignment horizontal="center"/>
    </xf>
    <xf numFmtId="0" fontId="22" fillId="0" borderId="0" xfId="0" applyFont="1" applyFill="1" applyBorder="1" applyAlignment="1"/>
    <xf numFmtId="164" fontId="22" fillId="0" borderId="0" xfId="0" applyNumberFormat="1" applyFont="1" applyFill="1" applyBorder="1" applyAlignment="1"/>
    <xf numFmtId="0" fontId="21" fillId="0" borderId="0" xfId="0" applyFont="1" applyFill="1" applyBorder="1"/>
    <xf numFmtId="9" fontId="22" fillId="0" borderId="0" xfId="0" applyNumberFormat="1" applyFont="1" applyFill="1" applyBorder="1"/>
    <xf numFmtId="0" fontId="26" fillId="0" borderId="0" xfId="0" applyFont="1" applyFill="1" applyAlignment="1"/>
    <xf numFmtId="0" fontId="26" fillId="0" borderId="0" xfId="0" applyFont="1" applyFill="1" applyAlignment="1">
      <alignment horizontal="left"/>
    </xf>
    <xf numFmtId="0" fontId="25" fillId="0" borderId="0" xfId="0" applyFont="1" applyAlignment="1"/>
    <xf numFmtId="0" fontId="26" fillId="0" borderId="0" xfId="0" applyFont="1" applyBorder="1" applyAlignment="1">
      <alignment horizontal="center"/>
    </xf>
    <xf numFmtId="0" fontId="26" fillId="0" borderId="18" xfId="0" applyFont="1" applyFill="1" applyBorder="1" applyAlignment="1">
      <alignment horizontal="center"/>
    </xf>
    <xf numFmtId="0" fontId="26" fillId="0" borderId="10" xfId="0" applyFont="1" applyFill="1" applyBorder="1" applyAlignment="1">
      <alignment horizontal="center"/>
    </xf>
    <xf numFmtId="0" fontId="26" fillId="0" borderId="15" xfId="0" applyFont="1" applyBorder="1" applyAlignment="1">
      <alignment horizontal="center"/>
    </xf>
    <xf numFmtId="0" fontId="26" fillId="0" borderId="17" xfId="0" applyFont="1" applyFill="1" applyBorder="1" applyAlignment="1">
      <alignment horizontal="center"/>
    </xf>
    <xf numFmtId="0" fontId="26" fillId="0" borderId="0" xfId="0" applyFont="1" applyFill="1" applyBorder="1" applyAlignment="1">
      <alignment horizontal="center"/>
    </xf>
    <xf numFmtId="0" fontId="26" fillId="0" borderId="16" xfId="0" applyFont="1" applyFill="1" applyBorder="1" applyAlignment="1">
      <alignment horizontal="center"/>
    </xf>
    <xf numFmtId="0" fontId="26" fillId="0" borderId="16" xfId="0" applyFont="1" applyBorder="1" applyAlignment="1">
      <alignment horizontal="center"/>
    </xf>
    <xf numFmtId="0" fontId="26" fillId="0" borderId="17" xfId="0" applyFont="1" applyBorder="1" applyAlignment="1">
      <alignment horizontal="center"/>
    </xf>
    <xf numFmtId="0" fontId="20" fillId="0" borderId="17" xfId="0" applyFont="1" applyFill="1" applyBorder="1"/>
    <xf numFmtId="0" fontId="0" fillId="0" borderId="20" xfId="0" applyFill="1" applyBorder="1"/>
    <xf numFmtId="0" fontId="26" fillId="0" borderId="21" xfId="0" applyFont="1" applyBorder="1" applyAlignment="1">
      <alignment horizontal="center"/>
    </xf>
    <xf numFmtId="0" fontId="0" fillId="0" borderId="22" xfId="0" applyFill="1" applyBorder="1"/>
    <xf numFmtId="0" fontId="26" fillId="0" borderId="18" xfId="0" applyFont="1" applyBorder="1" applyAlignment="1">
      <alignment horizontal="center"/>
    </xf>
    <xf numFmtId="0" fontId="26" fillId="0" borderId="10" xfId="0" applyFont="1" applyBorder="1" applyAlignment="1">
      <alignment horizontal="center"/>
    </xf>
    <xf numFmtId="0" fontId="0" fillId="0" borderId="21" xfId="0" applyFill="1" applyBorder="1"/>
    <xf numFmtId="0" fontId="20" fillId="0" borderId="22" xfId="0" applyFont="1" applyFill="1" applyBorder="1"/>
    <xf numFmtId="0" fontId="20" fillId="26" borderId="19" xfId="0" applyFont="1" applyFill="1" applyBorder="1" applyAlignment="1">
      <alignment horizontal="center"/>
    </xf>
    <xf numFmtId="0" fontId="31" fillId="0" borderId="0" xfId="0" applyFont="1"/>
    <xf numFmtId="0" fontId="34" fillId="0" borderId="0" xfId="43" applyFont="1" applyAlignment="1" applyProtection="1"/>
    <xf numFmtId="0" fontId="35" fillId="0" borderId="0" xfId="43" applyFont="1" applyAlignment="1" applyProtection="1"/>
    <xf numFmtId="0" fontId="36" fillId="0" borderId="0" xfId="43" applyFont="1" applyAlignment="1" applyProtection="1"/>
    <xf numFmtId="0" fontId="38" fillId="0" borderId="0" xfId="43" applyFont="1" applyAlignment="1" applyProtection="1"/>
    <xf numFmtId="165" fontId="0" fillId="27" borderId="12" xfId="0" applyNumberFormat="1" applyFill="1" applyBorder="1" applyAlignment="1">
      <alignment horizontal="right"/>
    </xf>
    <xf numFmtId="165" fontId="0" fillId="27" borderId="13" xfId="0" applyNumberFormat="1" applyFill="1" applyBorder="1" applyAlignment="1">
      <alignment horizontal="right"/>
    </xf>
    <xf numFmtId="165" fontId="0" fillId="27" borderId="14" xfId="0" applyNumberFormat="1" applyFill="1" applyBorder="1" applyAlignment="1">
      <alignment horizontal="right"/>
    </xf>
    <xf numFmtId="165" fontId="0" fillId="25" borderId="12" xfId="0" applyNumberFormat="1" applyFill="1" applyBorder="1" applyAlignment="1">
      <alignment horizontal="right"/>
    </xf>
    <xf numFmtId="165" fontId="0" fillId="25" borderId="13" xfId="0" applyNumberFormat="1" applyFill="1" applyBorder="1" applyAlignment="1">
      <alignment horizontal="right"/>
    </xf>
    <xf numFmtId="165" fontId="0" fillId="25" borderId="14" xfId="0" applyNumberFormat="1" applyFill="1" applyBorder="1" applyAlignment="1">
      <alignment horizontal="right"/>
    </xf>
    <xf numFmtId="0" fontId="32" fillId="25" borderId="18" xfId="0" applyFont="1" applyFill="1" applyBorder="1" applyAlignment="1">
      <alignment horizontal="center"/>
    </xf>
    <xf numFmtId="0" fontId="37" fillId="25" borderId="12" xfId="0" applyFont="1" applyFill="1" applyBorder="1" applyAlignment="1">
      <alignment horizontal="left"/>
    </xf>
    <xf numFmtId="0" fontId="37" fillId="25" borderId="13" xfId="0" applyFont="1" applyFill="1" applyBorder="1" applyAlignment="1">
      <alignment horizontal="left"/>
    </xf>
    <xf numFmtId="0" fontId="37" fillId="25" borderId="14" xfId="0" applyFont="1" applyFill="1" applyBorder="1" applyAlignment="1">
      <alignment horizontal="left"/>
    </xf>
    <xf numFmtId="0" fontId="25" fillId="0" borderId="0" xfId="0" applyFont="1" applyAlignment="1">
      <alignment horizontal="center"/>
    </xf>
    <xf numFmtId="0" fontId="30" fillId="0" borderId="0" xfId="0" applyFont="1" applyAlignment="1">
      <alignment horizontal="center"/>
    </xf>
    <xf numFmtId="0" fontId="22" fillId="0" borderId="0" xfId="0" applyFont="1" applyFill="1" applyBorder="1" applyAlignment="1">
      <alignment horizontal="center"/>
    </xf>
    <xf numFmtId="0" fontId="26" fillId="24" borderId="0" xfId="0" applyFont="1" applyFill="1" applyAlignment="1">
      <alignment horizontal="center"/>
    </xf>
    <xf numFmtId="0" fontId="24" fillId="0" borderId="0" xfId="0" applyFont="1" applyAlignment="1">
      <alignment horizontal="center"/>
    </xf>
    <xf numFmtId="0" fontId="0" fillId="0" borderId="0" xfId="0"/>
    <xf numFmtId="0" fontId="0" fillId="0" borderId="10" xfId="0" applyBorder="1"/>
    <xf numFmtId="0" fontId="0" fillId="0" borderId="15" xfId="0" applyBorder="1"/>
    <xf numFmtId="0" fontId="0" fillId="0" borderId="17" xfId="0" applyBorder="1"/>
    <xf numFmtId="0" fontId="0" fillId="0" borderId="16" xfId="0" applyBorder="1"/>
    <xf numFmtId="0" fontId="0" fillId="0" borderId="20" xfId="0" applyBorder="1"/>
    <xf numFmtId="0" fontId="0" fillId="0" borderId="21" xfId="0" applyBorder="1"/>
    <xf numFmtId="0" fontId="0" fillId="0" borderId="22" xfId="0" applyBorder="1"/>
  </cellXfs>
  <cellStyles count="44">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28" builtinId="3"/>
    <cellStyle name="Explanatory Text" xfId="29" builtinId="53" customBuiltin="1"/>
    <cellStyle name="Good" xfId="30" builtinId="26" customBuiltin="1"/>
    <cellStyle name="Heading 1" xfId="31" builtinId="16" customBuiltin="1"/>
    <cellStyle name="Heading 2" xfId="32" builtinId="17" customBuiltin="1"/>
    <cellStyle name="Heading 3" xfId="33" builtinId="18" customBuiltin="1"/>
    <cellStyle name="Heading 4" xfId="34" builtinId="19" customBuiltin="1"/>
    <cellStyle name="Hyperlink" xfId="43" builtinId="8"/>
    <cellStyle name="Input" xfId="35" builtinId="20" customBuiltin="1"/>
    <cellStyle name="Linked Cell" xfId="36" builtinId="24" customBuiltin="1"/>
    <cellStyle name="Neutral" xfId="37" builtinId="28" customBuiltin="1"/>
    <cellStyle name="Normal" xfId="0" builtinId="0"/>
    <cellStyle name="Note" xfId="38" builtinId="10" customBuiltin="1"/>
    <cellStyle name="Output" xfId="39" builtinId="21" customBuiltin="1"/>
    <cellStyle name="Title" xfId="40" builtinId="15" customBuiltin="1"/>
    <cellStyle name="Total" xfId="41" builtinId="25" customBuiltin="1"/>
    <cellStyle name="Warning Text" xfId="42" builtinId="11" customBuiltin="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Q26"/>
  <sheetViews>
    <sheetView tabSelected="1" workbookViewId="0">
      <selection activeCell="I16" sqref="I16"/>
    </sheetView>
  </sheetViews>
  <sheetFormatPr defaultRowHeight="12.75"/>
  <cols>
    <col min="1" max="1" width="2.140625" customWidth="1"/>
    <col min="2" max="2" width="21" customWidth="1"/>
    <col min="3" max="3" width="5.7109375" customWidth="1"/>
    <col min="4" max="4" width="9.28515625" customWidth="1"/>
    <col min="5" max="5" width="1.28515625" customWidth="1"/>
    <col min="9" max="9" width="17.85546875" customWidth="1"/>
  </cols>
  <sheetData>
    <row r="1" spans="1:17" ht="13.5" thickBot="1"/>
    <row r="2" spans="1:17" ht="18.75" customHeight="1" thickTop="1" thickBot="1">
      <c r="A2" t="s">
        <v>0</v>
      </c>
      <c r="D2" s="76" t="s">
        <v>100</v>
      </c>
      <c r="E2" s="77"/>
      <c r="F2" s="77"/>
      <c r="G2" s="77"/>
      <c r="H2" s="77"/>
      <c r="I2" s="78"/>
    </row>
    <row r="3" spans="1:17" ht="14.25" customHeight="1" thickTop="1" thickBot="1"/>
    <row r="4" spans="1:17" ht="14.25" customHeight="1" thickTop="1" thickBot="1">
      <c r="A4" s="4" t="s">
        <v>1</v>
      </c>
      <c r="D4" s="21">
        <v>2009</v>
      </c>
      <c r="E4" s="7" t="s">
        <v>57</v>
      </c>
      <c r="F4" s="5">
        <v>2010</v>
      </c>
      <c r="G4" s="20"/>
      <c r="H4" s="27"/>
      <c r="I4" s="27"/>
      <c r="J4" s="27"/>
      <c r="K4" s="27"/>
      <c r="L4" s="27"/>
      <c r="M4" s="27"/>
    </row>
    <row r="5" spans="1:17" ht="14.25" customHeight="1" thickTop="1" thickBot="1">
      <c r="A5" s="4"/>
      <c r="D5" s="10"/>
      <c r="E5" s="10"/>
      <c r="F5" s="6"/>
      <c r="H5" s="27"/>
      <c r="I5" s="27"/>
      <c r="J5" s="27"/>
      <c r="K5" s="27"/>
      <c r="L5" s="27"/>
      <c r="M5" s="27"/>
    </row>
    <row r="6" spans="1:17" ht="14.25" customHeight="1" thickTop="1" thickBot="1">
      <c r="A6" s="4" t="s">
        <v>31</v>
      </c>
      <c r="D6" s="7">
        <v>30</v>
      </c>
      <c r="E6" s="7"/>
      <c r="F6" s="7">
        <v>9</v>
      </c>
      <c r="G6" s="14">
        <v>2008</v>
      </c>
      <c r="H6" s="27"/>
      <c r="I6" s="24">
        <v>31</v>
      </c>
      <c r="J6" s="24">
        <v>3</v>
      </c>
      <c r="K6" s="27">
        <f>G6</f>
        <v>2008</v>
      </c>
      <c r="L6" s="27"/>
      <c r="M6" s="27"/>
    </row>
    <row r="7" spans="1:17" ht="13.5" customHeight="1" thickTop="1">
      <c r="A7" s="4"/>
      <c r="D7" s="10" t="s">
        <v>32</v>
      </c>
      <c r="E7" s="10"/>
      <c r="F7" s="10" t="s">
        <v>33</v>
      </c>
      <c r="G7" s="11" t="s">
        <v>34</v>
      </c>
      <c r="H7" s="27"/>
      <c r="I7" s="25"/>
      <c r="J7" s="25"/>
      <c r="K7" s="27"/>
      <c r="L7" s="27"/>
      <c r="M7" s="27"/>
    </row>
    <row r="8" spans="1:17" ht="13.5" customHeight="1" thickBot="1">
      <c r="A8" s="4"/>
      <c r="D8" s="10"/>
      <c r="E8" s="10"/>
      <c r="F8" s="10"/>
      <c r="G8" s="11"/>
      <c r="H8" s="27"/>
      <c r="I8" s="26"/>
      <c r="J8" s="25"/>
      <c r="K8" s="27"/>
      <c r="L8" s="27"/>
      <c r="M8" s="27"/>
    </row>
    <row r="9" spans="1:17" ht="14.25" thickTop="1" thickBot="1">
      <c r="A9" s="4" t="s">
        <v>35</v>
      </c>
      <c r="D9" s="7">
        <v>21</v>
      </c>
      <c r="E9" s="7"/>
      <c r="F9" s="7">
        <v>1</v>
      </c>
      <c r="G9" s="14">
        <v>2009</v>
      </c>
      <c r="H9" s="27"/>
      <c r="I9" s="25">
        <f>D9</f>
        <v>21</v>
      </c>
      <c r="J9" s="25">
        <f>F9</f>
        <v>1</v>
      </c>
      <c r="K9" s="25">
        <f>G9</f>
        <v>2009</v>
      </c>
      <c r="L9" s="27"/>
      <c r="M9" s="27"/>
    </row>
    <row r="10" spans="1:17" ht="13.5" thickTop="1">
      <c r="A10" s="16" t="s">
        <v>38</v>
      </c>
      <c r="B10" s="17"/>
      <c r="D10" s="10" t="s">
        <v>32</v>
      </c>
      <c r="E10" s="10"/>
      <c r="F10" s="10" t="s">
        <v>33</v>
      </c>
      <c r="G10" s="11" t="s">
        <v>34</v>
      </c>
      <c r="H10" s="27"/>
      <c r="I10" s="27"/>
      <c r="J10" s="27"/>
      <c r="K10" s="27"/>
      <c r="L10" s="27"/>
      <c r="M10" s="27"/>
    </row>
    <row r="11" spans="1:17" ht="13.5" thickBot="1">
      <c r="D11" s="15">
        <f t="shared" ref="D11" si="0">D9-D6</f>
        <v>-9</v>
      </c>
      <c r="E11" s="15"/>
      <c r="F11" s="15">
        <f>F9-F6</f>
        <v>-8</v>
      </c>
      <c r="G11" s="15">
        <f>G9-G6</f>
        <v>1</v>
      </c>
      <c r="H11" s="27"/>
      <c r="I11" s="25">
        <f t="shared" ref="I11:J11" si="1">I9-I6</f>
        <v>-10</v>
      </c>
      <c r="J11" s="25">
        <f t="shared" si="1"/>
        <v>-2</v>
      </c>
      <c r="K11" s="25">
        <f>K9-K6</f>
        <v>1</v>
      </c>
      <c r="L11" s="27"/>
      <c r="M11" s="27"/>
    </row>
    <row r="12" spans="1:17" ht="14.25" thickTop="1" thickBot="1">
      <c r="A12" s="4" t="s">
        <v>24</v>
      </c>
      <c r="D12" s="72">
        <v>20476</v>
      </c>
      <c r="E12" s="73"/>
      <c r="F12" s="74"/>
      <c r="H12" s="27"/>
      <c r="I12" s="27"/>
      <c r="J12" s="27"/>
      <c r="K12" s="27"/>
      <c r="L12" s="27"/>
      <c r="M12" s="27"/>
    </row>
    <row r="13" spans="1:17" ht="14.25" thickTop="1" thickBot="1">
      <c r="H13" s="27"/>
      <c r="I13" s="27"/>
      <c r="J13" s="27"/>
      <c r="K13" s="27"/>
      <c r="L13" s="27"/>
      <c r="M13" s="27"/>
    </row>
    <row r="14" spans="1:17" ht="14.25" thickTop="1" thickBot="1">
      <c r="A14" s="4" t="s">
        <v>25</v>
      </c>
      <c r="D14" s="72">
        <v>0</v>
      </c>
      <c r="E14" s="73"/>
      <c r="F14" s="74"/>
    </row>
    <row r="15" spans="1:17" ht="13.5" customHeight="1" thickTop="1" thickBot="1"/>
    <row r="16" spans="1:17" ht="13.5" thickTop="1">
      <c r="A16" s="4" t="s">
        <v>26</v>
      </c>
      <c r="K16" s="75" t="s">
        <v>43</v>
      </c>
      <c r="L16" s="85"/>
      <c r="M16" s="85"/>
      <c r="N16" s="85"/>
      <c r="O16" s="85"/>
      <c r="P16" s="85"/>
      <c r="Q16" s="86"/>
    </row>
    <row r="17" spans="1:17" ht="13.5" thickBot="1">
      <c r="K17" s="87"/>
      <c r="L17" s="84"/>
      <c r="M17" s="84"/>
      <c r="N17" s="84"/>
      <c r="O17" s="84"/>
      <c r="P17" s="84"/>
      <c r="Q17" s="88"/>
    </row>
    <row r="18" spans="1:17" ht="14.25" thickTop="1" thickBot="1">
      <c r="B18" t="s">
        <v>89</v>
      </c>
      <c r="D18" s="72">
        <v>0</v>
      </c>
      <c r="E18" s="73"/>
      <c r="F18" s="74"/>
      <c r="K18" s="87"/>
      <c r="L18" s="84"/>
      <c r="M18" s="84"/>
      <c r="N18" s="84"/>
      <c r="O18" s="84"/>
      <c r="P18" s="84"/>
      <c r="Q18" s="88"/>
    </row>
    <row r="19" spans="1:17" ht="14.25" thickTop="1" thickBot="1">
      <c r="B19" s="4" t="s">
        <v>27</v>
      </c>
      <c r="D19" s="72">
        <v>0</v>
      </c>
      <c r="E19" s="73"/>
      <c r="F19" s="74"/>
      <c r="K19" s="87"/>
      <c r="L19" s="84"/>
      <c r="M19" s="84"/>
      <c r="N19" s="84"/>
      <c r="O19" s="84"/>
      <c r="P19" s="84"/>
      <c r="Q19" s="88"/>
    </row>
    <row r="20" spans="1:17" ht="14.25" thickTop="1" thickBot="1">
      <c r="B20" s="4" t="s">
        <v>28</v>
      </c>
      <c r="D20" s="72">
        <v>0</v>
      </c>
      <c r="E20" s="73"/>
      <c r="F20" s="74"/>
      <c r="K20" s="87"/>
      <c r="L20" s="84"/>
      <c r="M20" s="84"/>
      <c r="N20" s="84"/>
      <c r="O20" s="84"/>
      <c r="P20" s="84"/>
      <c r="Q20" s="88"/>
    </row>
    <row r="21" spans="1:17" ht="14.25" thickTop="1" thickBot="1">
      <c r="B21" s="4" t="s">
        <v>29</v>
      </c>
      <c r="D21" s="72">
        <v>10000</v>
      </c>
      <c r="E21" s="73"/>
      <c r="F21" s="74"/>
      <c r="K21" s="87"/>
      <c r="L21" s="84"/>
      <c r="M21" s="84"/>
      <c r="N21" s="84"/>
      <c r="O21" s="84"/>
      <c r="P21" s="84"/>
      <c r="Q21" s="88"/>
    </row>
    <row r="22" spans="1:17" ht="14.25" thickTop="1" thickBot="1">
      <c r="B22" s="4" t="s">
        <v>52</v>
      </c>
      <c r="D22" s="72">
        <v>0</v>
      </c>
      <c r="E22" s="73"/>
      <c r="F22" s="74"/>
      <c r="K22" s="89"/>
      <c r="L22" s="90"/>
      <c r="M22" s="90"/>
      <c r="N22" s="90"/>
      <c r="O22" s="90"/>
      <c r="P22" s="90"/>
      <c r="Q22" s="91"/>
    </row>
    <row r="23" spans="1:17" ht="14.25" thickTop="1" thickBot="1">
      <c r="B23" s="4" t="s">
        <v>30</v>
      </c>
      <c r="D23" s="69">
        <f>SUM(D18:F22)</f>
        <v>10000</v>
      </c>
      <c r="E23" s="70"/>
      <c r="F23" s="71"/>
    </row>
    <row r="24" spans="1:17" ht="13.5" thickTop="1"/>
    <row r="26" spans="1:17" ht="34.5">
      <c r="A26" s="67" t="s">
        <v>102</v>
      </c>
      <c r="B26" s="66"/>
      <c r="C26" s="65"/>
      <c r="D26" s="65"/>
      <c r="E26" s="65"/>
      <c r="F26" s="65"/>
      <c r="G26" s="65"/>
      <c r="H26" s="65"/>
      <c r="I26" s="65"/>
    </row>
  </sheetData>
  <mergeCells count="10">
    <mergeCell ref="D23:F23"/>
    <mergeCell ref="D22:F22"/>
    <mergeCell ref="D18:F18"/>
    <mergeCell ref="K16:Q22"/>
    <mergeCell ref="D2:I2"/>
    <mergeCell ref="D12:F12"/>
    <mergeCell ref="D14:F14"/>
    <mergeCell ref="D19:F19"/>
    <mergeCell ref="D20:F20"/>
    <mergeCell ref="D21:F21"/>
  </mergeCells>
  <hyperlinks>
    <hyperlink ref="A26:C26" location="Interest!A1" display="CLICK HERE TO VIEW RESULTS"/>
    <hyperlink ref="A26:I26" location="Interest!A1" display="CLICK HERE TO VIEW RESULTS"/>
  </hyperlinks>
  <pageMargins left="0.7" right="0.7" top="0.75" bottom="0.75" header="0.3" footer="0.3"/>
  <pageSetup paperSize="5" orientation="portrait" verticalDpi="0" r:id="rId1"/>
</worksheet>
</file>

<file path=xl/worksheets/sheet2.xml><?xml version="1.0" encoding="utf-8"?>
<worksheet xmlns="http://schemas.openxmlformats.org/spreadsheetml/2006/main" xmlns:r="http://schemas.openxmlformats.org/officeDocument/2006/relationships">
  <sheetPr codeName="Sheet11"/>
  <dimension ref="A1:M56"/>
  <sheetViews>
    <sheetView workbookViewId="0">
      <selection sqref="A1:G1"/>
    </sheetView>
  </sheetViews>
  <sheetFormatPr defaultRowHeight="12.75"/>
  <cols>
    <col min="1" max="1" width="39.85546875" style="1" customWidth="1"/>
    <col min="2" max="2" width="18.140625" style="1" customWidth="1"/>
    <col min="3" max="3" width="20.85546875" style="1" customWidth="1"/>
    <col min="4" max="4" width="18.7109375" style="1" customWidth="1"/>
    <col min="5" max="5" width="20.42578125" style="1" customWidth="1"/>
    <col min="6" max="6" width="20.5703125" style="1" customWidth="1"/>
    <col min="7" max="7" width="20.28515625" style="1" customWidth="1"/>
    <col min="8" max="16384" width="9.140625" style="1"/>
  </cols>
  <sheetData>
    <row r="1" spans="1:13" ht="19.5">
      <c r="A1" s="79" t="str">
        <f>Input!D2</f>
        <v>Mr. RAHUL PODDAR</v>
      </c>
      <c r="B1" s="79"/>
      <c r="C1" s="79"/>
      <c r="D1" s="79"/>
      <c r="E1" s="79"/>
      <c r="F1" s="79"/>
      <c r="G1" s="79"/>
      <c r="H1" s="45"/>
      <c r="I1" s="45"/>
      <c r="J1" s="45"/>
      <c r="K1" s="45"/>
    </row>
    <row r="2" spans="1:13" ht="17.25">
      <c r="A2" s="80" t="s">
        <v>90</v>
      </c>
      <c r="B2" s="80"/>
      <c r="C2" s="80"/>
      <c r="D2" s="80"/>
      <c r="E2" s="80"/>
      <c r="F2" s="80"/>
      <c r="G2" s="80"/>
      <c r="H2" s="28"/>
      <c r="I2" s="28"/>
      <c r="J2" s="28"/>
      <c r="K2" s="28"/>
    </row>
    <row r="3" spans="1:13" ht="17.25">
      <c r="A3" s="12"/>
      <c r="B3" s="12"/>
      <c r="C3" s="12"/>
      <c r="D3" s="12"/>
      <c r="E3" s="12"/>
      <c r="F3" s="12"/>
      <c r="G3" s="12"/>
      <c r="H3" s="12"/>
      <c r="I3" s="12"/>
      <c r="J3" s="12"/>
      <c r="K3" s="12"/>
    </row>
    <row r="4" spans="1:13" ht="17.25">
      <c r="A4" s="82" t="s">
        <v>36</v>
      </c>
      <c r="B4" s="82"/>
      <c r="C4" s="82"/>
      <c r="D4" s="82"/>
      <c r="E4" s="82"/>
      <c r="F4" s="82"/>
      <c r="G4" s="82"/>
      <c r="H4" s="43"/>
      <c r="I4" s="43"/>
      <c r="J4" s="43"/>
      <c r="K4" s="43"/>
      <c r="L4" s="30"/>
      <c r="M4" s="30"/>
    </row>
    <row r="5" spans="1:13" ht="17.25">
      <c r="A5" s="12"/>
      <c r="B5" s="12"/>
      <c r="C5" s="12"/>
      <c r="D5" s="12"/>
      <c r="E5" s="12"/>
      <c r="F5" s="12"/>
      <c r="G5" s="12"/>
      <c r="H5" s="29"/>
      <c r="I5" s="29"/>
      <c r="J5" s="29"/>
      <c r="K5" s="29"/>
      <c r="L5" s="30"/>
      <c r="M5" s="30"/>
    </row>
    <row r="6" spans="1:13" ht="17.25">
      <c r="A6" s="13" t="s">
        <v>37</v>
      </c>
      <c r="B6" s="12">
        <f>(Input!F11)+((Input!G11)*12)</f>
        <v>4</v>
      </c>
      <c r="C6" s="12"/>
      <c r="D6" s="12"/>
      <c r="E6" s="12"/>
      <c r="F6" s="12"/>
      <c r="G6" s="12"/>
      <c r="H6" s="29"/>
      <c r="I6" s="29"/>
      <c r="J6" s="29"/>
      <c r="K6" s="29"/>
      <c r="L6" s="30"/>
      <c r="M6" s="30"/>
    </row>
    <row r="7" spans="1:13" ht="17.25">
      <c r="A7" s="13" t="s">
        <v>39</v>
      </c>
      <c r="B7" s="12">
        <f>(Input!D12-Input!D14-Input!D23)</f>
        <v>10476</v>
      </c>
      <c r="C7" s="12"/>
      <c r="D7" s="12"/>
      <c r="E7" s="12"/>
      <c r="F7" s="12"/>
      <c r="G7" s="12"/>
      <c r="H7" s="29"/>
      <c r="I7" s="29"/>
      <c r="J7" s="29"/>
      <c r="K7" s="29"/>
      <c r="L7" s="30"/>
      <c r="M7" s="30"/>
    </row>
    <row r="8" spans="1:13" ht="17.25">
      <c r="A8" s="13" t="s">
        <v>40</v>
      </c>
      <c r="B8" s="12">
        <f>MROUND((B7-49),100)</f>
        <v>10400</v>
      </c>
      <c r="C8" s="12"/>
      <c r="D8" s="12"/>
      <c r="E8" s="12"/>
      <c r="F8" s="12"/>
      <c r="G8" s="12"/>
      <c r="H8" s="29"/>
      <c r="I8" s="29"/>
      <c r="J8" s="29"/>
      <c r="K8" s="29"/>
      <c r="L8" s="30"/>
      <c r="M8" s="30"/>
    </row>
    <row r="9" spans="1:13" ht="17.25">
      <c r="A9" s="13" t="s">
        <v>41</v>
      </c>
      <c r="B9" s="18">
        <f>IF(B8=0,0,B8*B6/100)</f>
        <v>416</v>
      </c>
      <c r="C9" s="12"/>
      <c r="D9" s="12"/>
      <c r="E9" s="12"/>
      <c r="F9" s="12"/>
      <c r="G9" s="12"/>
      <c r="H9" s="29"/>
      <c r="I9" s="29"/>
      <c r="J9" s="29"/>
      <c r="K9" s="29"/>
      <c r="L9" s="30"/>
      <c r="M9" s="30"/>
    </row>
    <row r="10" spans="1:13" ht="17.25">
      <c r="A10" s="13"/>
      <c r="B10" s="12"/>
      <c r="C10" s="12"/>
      <c r="D10" s="12"/>
      <c r="E10" s="12"/>
      <c r="F10" s="12"/>
      <c r="G10" s="12"/>
      <c r="H10" s="29"/>
      <c r="I10" s="29"/>
      <c r="J10" s="29"/>
      <c r="K10" s="29"/>
      <c r="L10" s="30"/>
      <c r="M10" s="30"/>
    </row>
    <row r="11" spans="1:13" ht="17.25">
      <c r="A11" s="82" t="s">
        <v>42</v>
      </c>
      <c r="B11" s="82"/>
      <c r="C11" s="82"/>
      <c r="D11" s="82"/>
      <c r="E11" s="82"/>
      <c r="F11" s="82"/>
      <c r="G11" s="82"/>
      <c r="H11" s="43"/>
      <c r="I11" s="43"/>
      <c r="J11" s="43"/>
      <c r="K11" s="43"/>
      <c r="L11" s="30"/>
      <c r="M11" s="30"/>
    </row>
    <row r="12" spans="1:13" ht="17.25">
      <c r="A12" s="13"/>
      <c r="B12" s="12"/>
      <c r="C12" s="12"/>
      <c r="D12" s="12"/>
      <c r="E12" s="12"/>
      <c r="F12" s="12"/>
      <c r="G12" s="12"/>
      <c r="H12" s="29"/>
      <c r="I12" s="29"/>
      <c r="J12" s="29"/>
      <c r="K12" s="29"/>
      <c r="L12" s="30"/>
      <c r="M12" s="30"/>
    </row>
    <row r="13" spans="1:13" ht="17.25">
      <c r="A13" s="13" t="s">
        <v>47</v>
      </c>
      <c r="B13" s="12"/>
      <c r="C13" s="12"/>
      <c r="D13" s="12" t="str">
        <f>IF((Input!D12-Input!D14)&gt;=5000,"Yes","No")</f>
        <v>Yes</v>
      </c>
      <c r="E13" s="12"/>
      <c r="F13" s="12"/>
      <c r="H13" s="44"/>
      <c r="I13" s="29"/>
      <c r="J13" s="29"/>
      <c r="K13" s="29"/>
      <c r="L13" s="30"/>
      <c r="M13" s="30"/>
    </row>
    <row r="14" spans="1:13" ht="17.25">
      <c r="A14" s="13" t="s">
        <v>50</v>
      </c>
      <c r="B14" s="12"/>
      <c r="C14" s="12"/>
      <c r="D14" s="12" t="str">
        <f>IF((Input!D23&lt;((Input!D12-Input!D14)*90/100)),"Yes","No")</f>
        <v>Yes</v>
      </c>
      <c r="E14" s="12"/>
      <c r="F14" s="12"/>
      <c r="H14" s="29"/>
      <c r="I14" s="29"/>
      <c r="J14" s="29"/>
      <c r="K14" s="29"/>
      <c r="L14" s="30"/>
      <c r="M14" s="30"/>
    </row>
    <row r="15" spans="1:13" ht="17.25">
      <c r="A15" s="13" t="s">
        <v>37</v>
      </c>
      <c r="B15" s="12">
        <f>(Input!J11)+((Input!K11)*12)</f>
        <v>10</v>
      </c>
      <c r="C15" s="12"/>
      <c r="D15" s="12"/>
      <c r="E15" s="12"/>
      <c r="F15" s="12"/>
      <c r="G15" s="12"/>
      <c r="H15" s="29"/>
      <c r="I15" s="29"/>
      <c r="J15" s="29"/>
      <c r="K15" s="29"/>
      <c r="L15" s="30"/>
      <c r="M15" s="30"/>
    </row>
    <row r="16" spans="1:13" ht="17.25">
      <c r="A16" s="13" t="s">
        <v>63</v>
      </c>
      <c r="B16" s="12">
        <f>Input!D12-Input!D14-Input!D23</f>
        <v>10476</v>
      </c>
      <c r="C16" s="12"/>
      <c r="D16" s="12"/>
      <c r="E16" s="12"/>
      <c r="F16" s="12"/>
      <c r="G16" s="12"/>
      <c r="H16" s="29"/>
      <c r="I16" s="29"/>
      <c r="J16" s="29"/>
      <c r="K16" s="29"/>
      <c r="L16" s="30"/>
      <c r="M16" s="30"/>
    </row>
    <row r="17" spans="1:13" ht="17.25">
      <c r="A17" s="13" t="s">
        <v>40</v>
      </c>
      <c r="B17" s="12">
        <f>MROUND((B16-49),100)</f>
        <v>10400</v>
      </c>
      <c r="C17" s="12"/>
      <c r="D17" s="12"/>
      <c r="E17" s="12"/>
      <c r="F17" s="12"/>
      <c r="G17" s="12"/>
      <c r="H17" s="29"/>
      <c r="I17" s="29"/>
      <c r="J17" s="29"/>
      <c r="K17" s="29"/>
      <c r="L17" s="30"/>
      <c r="M17" s="30"/>
    </row>
    <row r="18" spans="1:13" ht="17.25">
      <c r="A18" s="13" t="s">
        <v>41</v>
      </c>
      <c r="B18" s="18">
        <f>IF(D13="Yes",IF(D14="Yes",B17*B15/100,"N.A"),"N.A")</f>
        <v>1040</v>
      </c>
      <c r="C18" s="12"/>
      <c r="D18" s="12"/>
      <c r="E18" s="12"/>
      <c r="F18" s="12"/>
      <c r="G18" s="12"/>
      <c r="H18" s="29"/>
      <c r="I18" s="29"/>
      <c r="J18" s="29"/>
      <c r="K18" s="29"/>
      <c r="L18" s="30"/>
      <c r="M18" s="30"/>
    </row>
    <row r="19" spans="1:13" ht="17.25">
      <c r="A19" s="13"/>
      <c r="B19" s="29"/>
      <c r="C19" s="12"/>
      <c r="D19" s="12"/>
      <c r="E19" s="12"/>
      <c r="F19" s="12"/>
      <c r="G19" s="12"/>
      <c r="H19" s="29"/>
      <c r="I19" s="29"/>
      <c r="J19" s="29"/>
      <c r="K19" s="29"/>
      <c r="L19" s="30"/>
      <c r="M19" s="30"/>
    </row>
    <row r="20" spans="1:13" ht="17.25">
      <c r="A20" s="13"/>
      <c r="B20" s="29"/>
      <c r="C20" s="12"/>
      <c r="D20" s="12"/>
      <c r="E20" s="12"/>
      <c r="F20" s="12"/>
      <c r="G20" s="12"/>
      <c r="H20" s="29"/>
      <c r="I20" s="29"/>
      <c r="J20" s="29"/>
      <c r="K20" s="29"/>
      <c r="L20" s="30"/>
      <c r="M20" s="30"/>
    </row>
    <row r="21" spans="1:13" ht="17.25">
      <c r="A21" s="82" t="s">
        <v>77</v>
      </c>
      <c r="B21" s="82"/>
      <c r="C21" s="82"/>
      <c r="D21" s="82"/>
      <c r="E21" s="82"/>
      <c r="F21" s="82"/>
      <c r="G21" s="82"/>
      <c r="H21" s="43"/>
      <c r="I21" s="43"/>
      <c r="J21" s="43"/>
      <c r="K21" s="43"/>
      <c r="L21" s="30"/>
      <c r="M21" s="30"/>
    </row>
    <row r="22" spans="1:13" ht="18" thickBot="1">
      <c r="A22" s="13"/>
      <c r="B22" s="29"/>
      <c r="C22" s="12"/>
      <c r="D22" s="12"/>
      <c r="E22" s="12"/>
      <c r="F22" s="12"/>
      <c r="G22" s="12"/>
      <c r="H22" s="29"/>
      <c r="I22" s="29"/>
      <c r="J22" s="29"/>
      <c r="K22" s="29"/>
      <c r="L22" s="30"/>
      <c r="M22" s="30"/>
    </row>
    <row r="23" spans="1:13" ht="18" thickTop="1">
      <c r="A23" s="13"/>
      <c r="B23" s="47" t="s">
        <v>91</v>
      </c>
      <c r="C23" s="48" t="s">
        <v>91</v>
      </c>
      <c r="D23" s="49" t="s">
        <v>96</v>
      </c>
      <c r="E23" s="59" t="s">
        <v>91</v>
      </c>
      <c r="F23" s="60" t="s">
        <v>91</v>
      </c>
      <c r="G23" s="49" t="s">
        <v>96</v>
      </c>
      <c r="H23" s="29"/>
      <c r="I23" s="29"/>
      <c r="J23" s="29"/>
      <c r="K23" s="29"/>
      <c r="L23" s="30"/>
      <c r="M23" s="30"/>
    </row>
    <row r="24" spans="1:13" ht="17.25">
      <c r="A24" s="13"/>
      <c r="B24" s="50" t="s">
        <v>92</v>
      </c>
      <c r="C24" s="51" t="s">
        <v>92</v>
      </c>
      <c r="D24" s="52" t="s">
        <v>92</v>
      </c>
      <c r="E24" s="54" t="s">
        <v>93</v>
      </c>
      <c r="F24" s="46" t="s">
        <v>93</v>
      </c>
      <c r="G24" s="53" t="s">
        <v>93</v>
      </c>
      <c r="H24" s="12"/>
      <c r="I24" s="12"/>
      <c r="J24" s="12"/>
      <c r="K24" s="12"/>
    </row>
    <row r="25" spans="1:13" ht="17.25">
      <c r="A25" s="13"/>
      <c r="B25" s="50"/>
      <c r="C25" s="46" t="s">
        <v>95</v>
      </c>
      <c r="D25" s="53"/>
      <c r="E25" s="54"/>
      <c r="F25" s="46" t="s">
        <v>95</v>
      </c>
      <c r="G25" s="53"/>
      <c r="H25" s="12"/>
      <c r="I25" s="12"/>
      <c r="J25" s="12"/>
      <c r="K25" s="12"/>
    </row>
    <row r="26" spans="1:13" ht="17.25">
      <c r="A26" s="13" t="s">
        <v>94</v>
      </c>
      <c r="B26" s="50">
        <f>IF(Input!D18&lt;((Input!D12-Input!D14)*15%),(((Input!D12-Input!D14)*15%)-Input!D18),0)</f>
        <v>3071.4</v>
      </c>
      <c r="C26" s="46">
        <f t="shared" ref="C26:C28" si="0">IF(B26=0,0,MROUND((B26-49),100))</f>
        <v>3000</v>
      </c>
      <c r="D26" s="52">
        <f>IF(Input!D18&gt;=((Input!D12-Input!D14)*12%),0,C26*3%)</f>
        <v>90</v>
      </c>
      <c r="E26" s="54">
        <v>0</v>
      </c>
      <c r="F26" s="46">
        <f t="shared" ref="F26:F28" si="1">IF(E26=0,0,MROUND((E26-49),100))</f>
        <v>0</v>
      </c>
      <c r="G26" s="53">
        <v>0</v>
      </c>
      <c r="H26" s="12"/>
      <c r="I26" s="12"/>
      <c r="J26" s="12"/>
      <c r="K26" s="12"/>
    </row>
    <row r="27" spans="1:13" ht="17.25">
      <c r="A27" s="13" t="s">
        <v>97</v>
      </c>
      <c r="B27" s="50">
        <f>IF((Input!D18+Input!D19)&lt;((Input!D12-Input!D14)*45%),(((Input!D12-Input!D14)*45%)-(Input!D18+Input!D19)),0)</f>
        <v>9214.2000000000007</v>
      </c>
      <c r="C27" s="46">
        <f t="shared" si="0"/>
        <v>9200</v>
      </c>
      <c r="D27" s="52">
        <f>IF((Input!D18+Input!D19)&gt;=((Input!D12-Input!D14)*36%),0,C27*3%)</f>
        <v>276</v>
      </c>
      <c r="E27" s="54">
        <f>IF((Input!D18+Input!D19)&lt;((Input!D12-Input!D14)*30%),(Input!D12-Input!D14)*30%-(Input!D18+Input!D19),0)</f>
        <v>6142.8</v>
      </c>
      <c r="F27" s="46">
        <f t="shared" si="1"/>
        <v>6100</v>
      </c>
      <c r="G27" s="53">
        <f>F27*3/100</f>
        <v>183</v>
      </c>
      <c r="H27" s="12"/>
      <c r="I27" s="12"/>
      <c r="J27" s="12"/>
      <c r="K27" s="12"/>
    </row>
    <row r="28" spans="1:13" ht="17.25">
      <c r="A28" s="13" t="s">
        <v>98</v>
      </c>
      <c r="B28" s="50">
        <f>IF(SUM(Input!D18,Input!D19,Input!D20)&lt;((Input!D12-Input!D14)*75%),(((Input!D12-Input!D14)*75%)-(Input!D18+Input!D19+Input!D20)),0)</f>
        <v>15357</v>
      </c>
      <c r="C28" s="46">
        <f t="shared" si="0"/>
        <v>15300</v>
      </c>
      <c r="D28" s="53">
        <f>C28*3%</f>
        <v>459</v>
      </c>
      <c r="E28" s="50">
        <f>IF(SUM(Input!D18,Input!D19,Input!D20)&lt;((Input!D12-Input!D14)*60%),(((Input!D12-Input!D14)*60%)-(Input!D18+Input!D19+Input!D20)),0)</f>
        <v>12285.6</v>
      </c>
      <c r="F28" s="46">
        <f t="shared" si="1"/>
        <v>12200</v>
      </c>
      <c r="G28" s="53">
        <f>F28*3/100</f>
        <v>366</v>
      </c>
      <c r="H28" s="12"/>
      <c r="I28" s="12"/>
      <c r="J28" s="12"/>
      <c r="K28" s="12"/>
    </row>
    <row r="29" spans="1:13" ht="17.25">
      <c r="A29" s="13" t="s">
        <v>99</v>
      </c>
      <c r="B29" s="54">
        <f>IF(SUM(Input!D18,Input!D19,Input!D20,Input!D21)&lt;(Input!D12-Input!D14),((Input!D12-Input!D14)-(Input!D18+Input!D19+Input!D20+Input!D21)),0)</f>
        <v>10476</v>
      </c>
      <c r="C29" s="46">
        <f>IF(B29=0,0,MROUND((B29-49),100))</f>
        <v>10400</v>
      </c>
      <c r="D29" s="53">
        <f>C29*1%</f>
        <v>104</v>
      </c>
      <c r="E29" s="50">
        <f>IF(SUM(Input!D18,Input!D19,Input!D20,Input!D21)&lt;(Input!D12-Input!D14),((Input!D12-Input!D14)-(Input!D18+Input!D19+Input!D20+Input!D21)),0)</f>
        <v>10476</v>
      </c>
      <c r="F29" s="46">
        <f>IF(E29=0,0,MROUND((E29-49),100))</f>
        <v>10400</v>
      </c>
      <c r="G29" s="53">
        <f>F29*1%</f>
        <v>104</v>
      </c>
      <c r="H29" s="12"/>
      <c r="I29" s="12"/>
      <c r="J29" s="12"/>
      <c r="K29" s="12"/>
    </row>
    <row r="30" spans="1:13" ht="18" thickBot="1">
      <c r="A30" s="31"/>
      <c r="B30" s="55"/>
      <c r="C30" s="46"/>
      <c r="D30" s="63">
        <f>SUM(D26:D29)</f>
        <v>929</v>
      </c>
      <c r="E30" s="55"/>
      <c r="F30" s="31"/>
      <c r="G30" s="63">
        <f>SUM(G26:G29)</f>
        <v>653</v>
      </c>
      <c r="H30" s="31"/>
    </row>
    <row r="31" spans="1:13" ht="18.75" thickTop="1" thickBot="1">
      <c r="A31" s="35"/>
      <c r="B31" s="56"/>
      <c r="C31" s="57"/>
      <c r="D31" s="58"/>
      <c r="E31" s="56"/>
      <c r="F31" s="61"/>
      <c r="G31" s="62"/>
      <c r="H31" s="31"/>
    </row>
    <row r="32" spans="1:13" ht="13.5" thickTop="1">
      <c r="A32" s="32"/>
      <c r="B32" s="22"/>
      <c r="C32" s="22"/>
      <c r="D32" s="22"/>
      <c r="E32" s="22"/>
      <c r="F32" s="22"/>
      <c r="G32" s="31"/>
      <c r="H32" s="31"/>
    </row>
    <row r="33" spans="1:8" s="2" customFormat="1">
      <c r="A33" s="23"/>
      <c r="B33" s="34"/>
      <c r="C33" s="34"/>
      <c r="D33" s="34"/>
      <c r="E33" s="34"/>
      <c r="F33" s="34"/>
      <c r="G33" s="41"/>
      <c r="H33" s="41"/>
    </row>
    <row r="34" spans="1:8">
      <c r="A34" s="23"/>
      <c r="B34" s="34"/>
      <c r="C34" s="34"/>
      <c r="D34" s="34"/>
      <c r="E34" s="34"/>
      <c r="F34" s="34"/>
      <c r="G34" s="31"/>
      <c r="H34" s="31"/>
    </row>
    <row r="35" spans="1:8">
      <c r="A35" s="35"/>
      <c r="B35" s="36"/>
      <c r="C35" s="36"/>
      <c r="D35" s="36"/>
      <c r="E35" s="36"/>
      <c r="F35" s="36"/>
      <c r="G35" s="31"/>
      <c r="H35" s="31"/>
    </row>
    <row r="36" spans="1:8">
      <c r="A36" s="6"/>
      <c r="B36" s="36"/>
      <c r="C36" s="36"/>
      <c r="D36" s="36"/>
      <c r="E36" s="36"/>
      <c r="F36" s="36"/>
      <c r="G36" s="31"/>
      <c r="H36" s="31"/>
    </row>
    <row r="37" spans="1:8">
      <c r="A37" s="23"/>
      <c r="B37" s="34"/>
      <c r="C37" s="34"/>
      <c r="D37" s="34"/>
      <c r="E37" s="34"/>
      <c r="F37" s="34"/>
      <c r="G37" s="31"/>
      <c r="H37" s="31"/>
    </row>
    <row r="38" spans="1:8">
      <c r="A38" s="35"/>
      <c r="B38" s="36"/>
      <c r="C38" s="36"/>
      <c r="D38" s="36"/>
      <c r="E38" s="36"/>
      <c r="F38" s="36"/>
      <c r="G38" s="31"/>
      <c r="H38" s="31"/>
    </row>
    <row r="39" spans="1:8">
      <c r="A39" s="6"/>
      <c r="B39" s="42"/>
      <c r="C39" s="42"/>
      <c r="D39" s="42"/>
      <c r="E39" s="42"/>
      <c r="F39" s="42"/>
      <c r="G39" s="31"/>
      <c r="H39" s="31"/>
    </row>
    <row r="40" spans="1:8">
      <c r="A40" s="6"/>
      <c r="B40" s="35"/>
      <c r="C40" s="35"/>
      <c r="D40" s="35"/>
      <c r="E40" s="35"/>
      <c r="F40" s="35"/>
      <c r="G40" s="31"/>
      <c r="H40" s="31"/>
    </row>
    <row r="41" spans="1:8">
      <c r="A41" s="35"/>
      <c r="B41" s="36"/>
      <c r="C41" s="36"/>
      <c r="D41" s="36"/>
      <c r="E41" s="36"/>
      <c r="F41" s="36"/>
      <c r="G41" s="31"/>
      <c r="H41" s="31"/>
    </row>
    <row r="42" spans="1:8">
      <c r="A42" s="81"/>
      <c r="B42" s="81"/>
      <c r="C42" s="81"/>
      <c r="D42" s="32"/>
      <c r="E42" s="32"/>
      <c r="F42" s="36"/>
      <c r="G42" s="31"/>
      <c r="H42" s="31"/>
    </row>
    <row r="43" spans="1:8">
      <c r="A43" s="31"/>
      <c r="B43" s="31"/>
      <c r="C43" s="31"/>
      <c r="D43" s="31"/>
      <c r="E43" s="31"/>
      <c r="F43" s="31"/>
      <c r="G43" s="31"/>
      <c r="H43" s="31"/>
    </row>
    <row r="44" spans="1:8">
      <c r="A44" s="31"/>
      <c r="B44" s="31"/>
      <c r="C44" s="31"/>
      <c r="D44" s="31"/>
      <c r="E44" s="31"/>
      <c r="F44" s="31"/>
      <c r="G44" s="31"/>
      <c r="H44" s="31"/>
    </row>
    <row r="45" spans="1:8">
      <c r="A45" s="81"/>
      <c r="B45" s="81"/>
      <c r="C45" s="31"/>
      <c r="D45" s="31"/>
      <c r="E45" s="31"/>
      <c r="F45" s="31"/>
    </row>
    <row r="46" spans="1:8">
      <c r="A46" s="32"/>
      <c r="B46" s="33"/>
      <c r="C46" s="31"/>
      <c r="D46" s="31"/>
      <c r="E46" s="31"/>
      <c r="F46" s="31"/>
    </row>
    <row r="47" spans="1:8">
      <c r="A47" s="23"/>
      <c r="B47" s="34"/>
      <c r="C47" s="31"/>
      <c r="D47" s="31"/>
      <c r="E47" s="31"/>
      <c r="F47" s="31"/>
    </row>
    <row r="48" spans="1:8">
      <c r="A48" s="23"/>
      <c r="B48" s="34"/>
      <c r="C48" s="31"/>
      <c r="D48" s="31"/>
      <c r="E48" s="31"/>
      <c r="F48" s="31"/>
    </row>
    <row r="49" spans="1:6">
      <c r="A49" s="35"/>
      <c r="B49" s="36"/>
      <c r="C49" s="31"/>
      <c r="D49" s="31"/>
      <c r="E49" s="31"/>
      <c r="F49" s="31"/>
    </row>
    <row r="50" spans="1:6">
      <c r="A50" s="6"/>
      <c r="B50" s="37"/>
      <c r="C50" s="31"/>
      <c r="D50" s="31"/>
      <c r="E50" s="31"/>
      <c r="F50" s="31"/>
    </row>
    <row r="51" spans="1:6">
      <c r="A51" s="23"/>
      <c r="B51" s="38"/>
      <c r="C51" s="31"/>
      <c r="D51" s="31"/>
      <c r="E51" s="31"/>
      <c r="F51" s="31"/>
    </row>
    <row r="52" spans="1:6">
      <c r="A52" s="35"/>
      <c r="B52" s="36"/>
      <c r="C52" s="31"/>
      <c r="D52" s="31"/>
      <c r="E52" s="31"/>
      <c r="F52" s="31"/>
    </row>
    <row r="53" spans="1:6">
      <c r="A53" s="39"/>
      <c r="B53" s="40"/>
      <c r="C53" s="31"/>
      <c r="D53" s="31"/>
      <c r="E53" s="31"/>
      <c r="F53" s="31"/>
    </row>
    <row r="54" spans="1:6">
      <c r="A54" s="31"/>
      <c r="B54" s="31"/>
      <c r="C54" s="31"/>
      <c r="D54" s="31"/>
      <c r="E54" s="31"/>
      <c r="F54" s="31"/>
    </row>
    <row r="55" spans="1:6">
      <c r="A55" s="31"/>
      <c r="B55" s="31"/>
      <c r="C55" s="31"/>
      <c r="D55" s="31"/>
      <c r="E55" s="31"/>
      <c r="F55" s="31"/>
    </row>
    <row r="56" spans="1:6">
      <c r="A56" s="31"/>
      <c r="B56" s="31"/>
      <c r="C56" s="31"/>
      <c r="D56" s="31"/>
      <c r="E56" s="31"/>
      <c r="F56" s="31"/>
    </row>
  </sheetData>
  <mergeCells count="7">
    <mergeCell ref="A1:G1"/>
    <mergeCell ref="A2:G2"/>
    <mergeCell ref="A42:C42"/>
    <mergeCell ref="A45:B45"/>
    <mergeCell ref="A4:G4"/>
    <mergeCell ref="A11:G11"/>
    <mergeCell ref="A21:G21"/>
  </mergeCells>
  <phoneticPr fontId="2" type="noConversion"/>
  <pageMargins left="1" right="0.75" top="1" bottom="1" header="0.5" footer="0.5"/>
  <pageSetup paperSize="5" orientation="landscape" verticalDpi="300" r:id="rId1"/>
  <headerFooter alignWithMargins="0"/>
  <rowBreaks count="1" manualBreakCount="1">
    <brk id="19" max="16383" man="1"/>
  </rowBreaks>
</worksheet>
</file>

<file path=xl/worksheets/sheet3.xml><?xml version="1.0" encoding="utf-8"?>
<worksheet xmlns="http://schemas.openxmlformats.org/spreadsheetml/2006/main" xmlns:r="http://schemas.openxmlformats.org/officeDocument/2006/relationships">
  <dimension ref="A1:Q81"/>
  <sheetViews>
    <sheetView workbookViewId="0">
      <selection activeCell="H3" sqref="H3"/>
    </sheetView>
  </sheetViews>
  <sheetFormatPr defaultRowHeight="12.75"/>
  <sheetData>
    <row r="1" spans="1:17" ht="33.75">
      <c r="A1" s="83" t="s">
        <v>2</v>
      </c>
      <c r="B1" s="83"/>
      <c r="C1" s="83"/>
      <c r="D1" s="83"/>
      <c r="E1" s="83"/>
      <c r="F1" s="83"/>
      <c r="G1" s="83"/>
      <c r="H1" s="83"/>
      <c r="I1" s="83"/>
      <c r="J1" s="83"/>
      <c r="K1" s="83"/>
      <c r="L1" s="83"/>
      <c r="M1" s="83"/>
      <c r="N1" s="83"/>
      <c r="O1" s="83"/>
      <c r="P1" s="83"/>
      <c r="Q1" s="83"/>
    </row>
    <row r="2" spans="1:17" ht="23.25">
      <c r="A2" s="68" t="s">
        <v>101</v>
      </c>
      <c r="B2" s="68"/>
      <c r="C2" s="68"/>
      <c r="D2" s="68"/>
      <c r="E2" s="68"/>
      <c r="F2" s="68"/>
      <c r="G2" s="68"/>
      <c r="H2" s="68"/>
      <c r="I2" s="68"/>
    </row>
    <row r="3" spans="1:17">
      <c r="A3" s="3" t="s">
        <v>3</v>
      </c>
      <c r="B3" s="3"/>
      <c r="C3" s="3"/>
      <c r="D3" s="3"/>
      <c r="E3" s="3"/>
    </row>
    <row r="5" spans="1:17">
      <c r="A5" s="8" t="s">
        <v>4</v>
      </c>
      <c r="B5" s="4" t="s">
        <v>5</v>
      </c>
    </row>
    <row r="6" spans="1:17">
      <c r="A6" s="9"/>
      <c r="B6" t="s">
        <v>6</v>
      </c>
    </row>
    <row r="7" spans="1:17">
      <c r="A7" s="9"/>
      <c r="B7" t="s">
        <v>7</v>
      </c>
    </row>
    <row r="8" spans="1:17">
      <c r="A8" s="8" t="s">
        <v>8</v>
      </c>
      <c r="B8" s="4" t="s">
        <v>9</v>
      </c>
    </row>
    <row r="9" spans="1:17">
      <c r="A9" s="9"/>
      <c r="B9" s="4" t="s">
        <v>10</v>
      </c>
    </row>
    <row r="10" spans="1:17">
      <c r="A10" s="9"/>
      <c r="B10" s="4" t="s">
        <v>11</v>
      </c>
    </row>
    <row r="11" spans="1:17">
      <c r="A11" s="8" t="s">
        <v>12</v>
      </c>
      <c r="B11" s="4" t="s">
        <v>13</v>
      </c>
    </row>
    <row r="12" spans="1:17">
      <c r="A12" s="9"/>
      <c r="B12" s="4" t="s">
        <v>14</v>
      </c>
    </row>
    <row r="13" spans="1:17">
      <c r="A13" s="9"/>
      <c r="B13" s="4" t="s">
        <v>15</v>
      </c>
    </row>
    <row r="14" spans="1:17">
      <c r="A14" s="9"/>
      <c r="B14" s="4" t="s">
        <v>16</v>
      </c>
    </row>
    <row r="15" spans="1:17">
      <c r="A15" s="9"/>
      <c r="B15" s="4" t="s">
        <v>17</v>
      </c>
    </row>
    <row r="16" spans="1:17">
      <c r="A16" s="8" t="s">
        <v>18</v>
      </c>
      <c r="B16" s="4" t="s">
        <v>19</v>
      </c>
    </row>
    <row r="17" spans="1:2">
      <c r="A17" s="9"/>
      <c r="B17" s="4" t="s">
        <v>20</v>
      </c>
    </row>
    <row r="18" spans="1:2">
      <c r="A18" s="9"/>
      <c r="B18" s="4" t="s">
        <v>21</v>
      </c>
    </row>
    <row r="19" spans="1:2">
      <c r="A19" s="8" t="s">
        <v>22</v>
      </c>
      <c r="B19" s="4" t="s">
        <v>23</v>
      </c>
    </row>
    <row r="20" spans="1:2">
      <c r="A20" s="9"/>
    </row>
    <row r="21" spans="1:2">
      <c r="A21" s="19" t="s">
        <v>44</v>
      </c>
    </row>
    <row r="22" spans="1:2">
      <c r="A22" s="9"/>
    </row>
    <row r="23" spans="1:2">
      <c r="A23" s="8" t="s">
        <v>4</v>
      </c>
      <c r="B23" s="4" t="s">
        <v>45</v>
      </c>
    </row>
    <row r="24" spans="1:2">
      <c r="A24" s="9"/>
      <c r="B24" s="4" t="s">
        <v>46</v>
      </c>
    </row>
    <row r="25" spans="1:2">
      <c r="A25" s="8" t="s">
        <v>8</v>
      </c>
      <c r="B25" s="4" t="s">
        <v>48</v>
      </c>
    </row>
    <row r="26" spans="1:2">
      <c r="A26" s="9"/>
      <c r="B26" s="4" t="s">
        <v>49</v>
      </c>
    </row>
    <row r="27" spans="1:2">
      <c r="A27" s="8" t="s">
        <v>12</v>
      </c>
      <c r="B27" s="4" t="s">
        <v>51</v>
      </c>
    </row>
    <row r="28" spans="1:2">
      <c r="A28" s="8" t="s">
        <v>18</v>
      </c>
      <c r="B28" s="4" t="s">
        <v>53</v>
      </c>
    </row>
    <row r="29" spans="1:2">
      <c r="A29" s="9"/>
      <c r="B29" s="4" t="s">
        <v>54</v>
      </c>
    </row>
    <row r="30" spans="1:2">
      <c r="A30" s="8"/>
      <c r="B30" s="4" t="s">
        <v>55</v>
      </c>
    </row>
    <row r="31" spans="1:2">
      <c r="A31" s="8" t="s">
        <v>22</v>
      </c>
      <c r="B31" s="4" t="s">
        <v>56</v>
      </c>
    </row>
    <row r="32" spans="1:2">
      <c r="A32" s="8" t="s">
        <v>58</v>
      </c>
      <c r="B32" s="4" t="s">
        <v>59</v>
      </c>
    </row>
    <row r="33" spans="1:2">
      <c r="A33" s="9"/>
      <c r="B33" s="4" t="s">
        <v>60</v>
      </c>
    </row>
    <row r="34" spans="1:2">
      <c r="A34" s="8" t="s">
        <v>61</v>
      </c>
      <c r="B34" s="4" t="s">
        <v>62</v>
      </c>
    </row>
    <row r="35" spans="1:2">
      <c r="A35" s="8" t="s">
        <v>64</v>
      </c>
      <c r="B35" s="4" t="s">
        <v>65</v>
      </c>
    </row>
    <row r="36" spans="1:2">
      <c r="A36" s="9"/>
      <c r="B36" s="4" t="s">
        <v>66</v>
      </c>
    </row>
    <row r="37" spans="1:2">
      <c r="A37" s="8" t="s">
        <v>67</v>
      </c>
      <c r="B37" s="4" t="s">
        <v>68</v>
      </c>
    </row>
    <row r="38" spans="1:2">
      <c r="B38" s="4" t="s">
        <v>69</v>
      </c>
    </row>
    <row r="39" spans="1:2">
      <c r="B39" s="4" t="s">
        <v>70</v>
      </c>
    </row>
    <row r="40" spans="1:2">
      <c r="A40" s="9" t="s">
        <v>71</v>
      </c>
      <c r="B40" s="4" t="s">
        <v>72</v>
      </c>
    </row>
    <row r="41" spans="1:2">
      <c r="A41" s="9"/>
      <c r="B41" s="4" t="s">
        <v>73</v>
      </c>
    </row>
    <row r="42" spans="1:2">
      <c r="A42" s="9" t="s">
        <v>74</v>
      </c>
      <c r="B42" s="4" t="s">
        <v>75</v>
      </c>
    </row>
    <row r="43" spans="1:2">
      <c r="B43" s="4" t="s">
        <v>76</v>
      </c>
    </row>
    <row r="45" spans="1:2">
      <c r="A45" s="19" t="s">
        <v>78</v>
      </c>
    </row>
    <row r="46" spans="1:2">
      <c r="A46" s="9"/>
    </row>
    <row r="47" spans="1:2">
      <c r="A47" s="9" t="s">
        <v>4</v>
      </c>
      <c r="B47" t="s">
        <v>79</v>
      </c>
    </row>
    <row r="48" spans="1:2">
      <c r="A48" s="9" t="s">
        <v>8</v>
      </c>
      <c r="B48" t="s">
        <v>80</v>
      </c>
    </row>
    <row r="49" spans="1:2">
      <c r="A49" s="9"/>
      <c r="B49" t="s">
        <v>81</v>
      </c>
    </row>
    <row r="50" spans="1:2">
      <c r="A50" s="9" t="s">
        <v>12</v>
      </c>
      <c r="B50" t="s">
        <v>82</v>
      </c>
    </row>
    <row r="51" spans="1:2">
      <c r="A51" s="9"/>
      <c r="B51" t="s">
        <v>83</v>
      </c>
    </row>
    <row r="52" spans="1:2">
      <c r="A52" s="9"/>
      <c r="B52" t="s">
        <v>84</v>
      </c>
    </row>
    <row r="53" spans="1:2">
      <c r="A53" s="9"/>
      <c r="B53" t="s">
        <v>85</v>
      </c>
    </row>
    <row r="54" spans="1:2">
      <c r="A54" s="9"/>
      <c r="B54" t="s">
        <v>86</v>
      </c>
    </row>
    <row r="55" spans="1:2">
      <c r="A55" s="9" t="s">
        <v>18</v>
      </c>
      <c r="B55" t="s">
        <v>87</v>
      </c>
    </row>
    <row r="56" spans="1:2">
      <c r="A56" s="9" t="s">
        <v>22</v>
      </c>
      <c r="B56" s="64" t="s">
        <v>88</v>
      </c>
    </row>
    <row r="57" spans="1:2">
      <c r="A57" s="9"/>
    </row>
    <row r="58" spans="1:2">
      <c r="A58" s="9"/>
    </row>
    <row r="59" spans="1:2">
      <c r="A59" s="9"/>
    </row>
    <row r="60" spans="1:2">
      <c r="A60" s="9"/>
    </row>
    <row r="61" spans="1:2">
      <c r="A61" s="9"/>
    </row>
    <row r="62" spans="1:2">
      <c r="A62" s="9"/>
    </row>
    <row r="63" spans="1:2">
      <c r="A63" s="9"/>
    </row>
    <row r="64" spans="1:2">
      <c r="A64" s="9"/>
    </row>
    <row r="65" spans="1:1">
      <c r="A65" s="9"/>
    </row>
    <row r="66" spans="1:1">
      <c r="A66" s="9"/>
    </row>
    <row r="67" spans="1:1">
      <c r="A67" s="9"/>
    </row>
    <row r="68" spans="1:1">
      <c r="A68" s="9"/>
    </row>
    <row r="69" spans="1:1">
      <c r="A69" s="9"/>
    </row>
    <row r="70" spans="1:1">
      <c r="A70" s="9"/>
    </row>
    <row r="71" spans="1:1">
      <c r="A71" s="9"/>
    </row>
    <row r="72" spans="1:1">
      <c r="A72" s="9"/>
    </row>
    <row r="73" spans="1:1">
      <c r="A73" s="9"/>
    </row>
    <row r="74" spans="1:1">
      <c r="A74" s="9"/>
    </row>
    <row r="75" spans="1:1">
      <c r="A75" s="9"/>
    </row>
    <row r="76" spans="1:1">
      <c r="A76" s="9"/>
    </row>
    <row r="77" spans="1:1">
      <c r="A77" s="9"/>
    </row>
    <row r="78" spans="1:1">
      <c r="A78" s="9"/>
    </row>
    <row r="79" spans="1:1">
      <c r="A79" s="9"/>
    </row>
    <row r="80" spans="1:1">
      <c r="A80" s="9"/>
    </row>
    <row r="81" spans="1:1">
      <c r="A81" s="9"/>
    </row>
  </sheetData>
  <mergeCells count="1">
    <mergeCell ref="A1:Q1"/>
  </mergeCells>
  <hyperlinks>
    <hyperlink ref="A2" location="Input!A1" display="CLICK HERE FOR INTEREST CALCULATOR"/>
    <hyperlink ref="A2:I2" location="Input!A1" display="CLICK HERE FOR INTEREST CALCULATOR"/>
  </hyperlinks>
  <pageMargins left="0.7" right="0.7" top="0.75" bottom="0.75" header="0.3" footer="0.3"/>
  <pageSetup paperSize="5" orientation="landscape"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Input</vt:lpstr>
      <vt:lpstr>Interest</vt:lpstr>
      <vt:lpstr>Provisions</vt:lpstr>
    </vt:vector>
  </TitlesOfParts>
  <Company>Deloitte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vpalwe</dc:creator>
  <cp:lastModifiedBy>RAHUL PODDAR</cp:lastModifiedBy>
  <cp:lastPrinted>2008-08-20T05:12:08Z</cp:lastPrinted>
  <dcterms:created xsi:type="dcterms:W3CDTF">2007-05-24T13:25:49Z</dcterms:created>
  <dcterms:modified xsi:type="dcterms:W3CDTF">2010-01-08T08:18:59Z</dcterms:modified>
</cp:coreProperties>
</file>