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ITNS 280 (2)" sheetId="2" r:id="rId1"/>
  </sheets>
  <definedNames>
    <definedName name="ADDRESS">'ITNS 280 (2)'!$K$5</definedName>
    <definedName name="ASST_YEAR">'ITNS 280 (2)'!$AD$3</definedName>
    <definedName name="CH_NO">'ITNS 280 (2)'!$AD$10</definedName>
    <definedName name="CHEQUE_DATED">'ITNS 280 (2)'!$AD$12</definedName>
    <definedName name="DATE_OF_DEPOSIT">'ITNS 280 (2)'!$AD$14</definedName>
    <definedName name="DRAWN_ON">'ITNS 280 (2)'!$AD$13</definedName>
    <definedName name="EDU_CESS">'ITNS 280 (2)'!$K$12</definedName>
    <definedName name="INCOMETAX">'ITNS 280 (2)'!$K$10</definedName>
    <definedName name="INTEREST">'ITNS 280 (2)'!$K$13</definedName>
    <definedName name="NAME">'ITNS 280 (2)'!$K$4</definedName>
    <definedName name="ON_ACCOUNT_OF">'ITNS 280 (2)'!$K$17</definedName>
    <definedName name="OTHERS">'ITNS 280 (2)'!$K$15</definedName>
    <definedName name="PAN">'ITNS 280 (2)'!$K$3</definedName>
    <definedName name="PENELTY">'ITNS 280 (2)'!$K$14</definedName>
    <definedName name="PIN">'ITNS 280 (2)'!$T$6</definedName>
    <definedName name="_xlnm.Print_Area" localSheetId="0">'ITNS 280 (2)'!$C$21:$AL$68</definedName>
    <definedName name="STATE">'ITNS 280 (2)'!$K$6</definedName>
    <definedName name="SURCHARGE">'ITNS 280 (2)'!$K$11</definedName>
    <definedName name="TELEPHONE">'ITNS 280 (2)'!$AD$6</definedName>
    <definedName name="TYPE_OF_PAYMENT">'ITNS 280 (2)'!$K$18</definedName>
  </definedNames>
  <calcPr calcId="124519"/>
</workbook>
</file>

<file path=xl/calcChain.xml><?xml version="1.0" encoding="utf-8"?>
<calcChain xmlns="http://schemas.openxmlformats.org/spreadsheetml/2006/main">
  <c r="O41" i="2"/>
  <c r="Y26"/>
  <c r="Y24"/>
  <c r="K16"/>
  <c r="O47" s="1"/>
  <c r="BE28" s="1"/>
  <c r="AK39"/>
  <c r="AK38"/>
  <c r="AK37"/>
  <c r="Q39"/>
  <c r="Q38"/>
  <c r="Q37"/>
  <c r="O64"/>
  <c r="I66"/>
  <c r="I54"/>
  <c r="W51"/>
  <c r="P52"/>
  <c r="I62" s="1"/>
  <c r="BV22"/>
  <c r="BV29" s="1"/>
  <c r="AM5"/>
  <c r="AM4"/>
  <c r="P51"/>
  <c r="M60" s="1"/>
  <c r="AG35"/>
  <c r="I35"/>
  <c r="O42"/>
  <c r="O43"/>
  <c r="O44"/>
  <c r="O45"/>
  <c r="O46"/>
  <c r="W35"/>
  <c r="D33"/>
  <c r="D31"/>
  <c r="H58" s="1"/>
  <c r="BK22"/>
  <c r="BK31" s="1"/>
  <c r="BV23" l="1"/>
  <c r="BV24"/>
  <c r="CC33" s="1"/>
  <c r="AK25" s="1"/>
  <c r="BV26"/>
  <c r="CA33" s="1"/>
  <c r="AI25" s="1"/>
  <c r="BV28"/>
  <c r="BY33" s="1"/>
  <c r="AG25" s="1"/>
  <c r="BU34"/>
  <c r="CD33"/>
  <c r="AL25" s="1"/>
  <c r="BV25"/>
  <c r="CB33" s="1"/>
  <c r="AJ25" s="1"/>
  <c r="BV27"/>
  <c r="BZ33" s="1"/>
  <c r="AH25" s="1"/>
  <c r="BX33"/>
  <c r="V60"/>
  <c r="BK24"/>
  <c r="BK26"/>
  <c r="BP33" s="1"/>
  <c r="BK28"/>
  <c r="BK30"/>
  <c r="BL33" s="1"/>
  <c r="BK32"/>
  <c r="BK23"/>
  <c r="BS33" s="1"/>
  <c r="BK25"/>
  <c r="BK27"/>
  <c r="BO33" s="1"/>
  <c r="BK29"/>
  <c r="BR33"/>
  <c r="BN33"/>
  <c r="BK33"/>
  <c r="E29" s="1"/>
  <c r="BJ34"/>
  <c r="BQ33"/>
  <c r="BM33"/>
  <c r="BD30"/>
  <c r="AF25" l="1"/>
  <c r="L67" s="1"/>
  <c r="N67"/>
  <c r="R67"/>
  <c r="M67"/>
  <c r="Q67"/>
  <c r="O67"/>
  <c r="BC30"/>
  <c r="AW33" s="1"/>
  <c r="M29"/>
  <c r="Z57" s="1"/>
  <c r="K29"/>
  <c r="V57" s="1"/>
  <c r="D29"/>
  <c r="H57" s="1"/>
  <c r="H29"/>
  <c r="P57" s="1"/>
  <c r="L29"/>
  <c r="X57" s="1"/>
  <c r="G29"/>
  <c r="N57" s="1"/>
  <c r="I29"/>
  <c r="R57" s="1"/>
  <c r="J57"/>
  <c r="J29"/>
  <c r="T57" s="1"/>
  <c r="F29"/>
  <c r="L57" s="1"/>
  <c r="BD25"/>
  <c r="BD24"/>
  <c r="BC24" s="1"/>
  <c r="BC33" s="1"/>
  <c r="BD29"/>
  <c r="BD28"/>
  <c r="BD23"/>
  <c r="BC23" s="1"/>
  <c r="BD33" s="1"/>
  <c r="BD27"/>
  <c r="BC27" s="1"/>
  <c r="BD22"/>
  <c r="BC22" s="1"/>
  <c r="BD26"/>
  <c r="BC26" s="1"/>
  <c r="BC29" l="1"/>
  <c r="AX33" s="1"/>
  <c r="AX28" s="1"/>
  <c r="BC25"/>
  <c r="BB33" s="1"/>
  <c r="BC28"/>
  <c r="AY33" s="1"/>
  <c r="BA33"/>
  <c r="AS25" s="1"/>
  <c r="AZ33"/>
  <c r="BE33"/>
  <c r="AX23" s="1"/>
  <c r="BA23" s="1"/>
  <c r="Y50" s="1"/>
  <c r="AX26" l="1"/>
  <c r="AS27"/>
  <c r="AT27"/>
  <c r="AV27" s="1"/>
  <c r="AY28"/>
  <c r="BA28" s="1"/>
  <c r="D50" s="1"/>
  <c r="AX25"/>
  <c r="AT24"/>
  <c r="AS24"/>
  <c r="AS23"/>
  <c r="AT25"/>
  <c r="AV25" s="1"/>
  <c r="AY27"/>
  <c r="AX27"/>
  <c r="BA27" s="1"/>
  <c r="J50" s="1"/>
  <c r="AS26"/>
  <c r="AY26"/>
  <c r="BA26" s="1"/>
  <c r="N50" s="1"/>
  <c r="AX24"/>
  <c r="BA24" s="1"/>
  <c r="V50" s="1"/>
  <c r="AT23"/>
  <c r="AT26"/>
  <c r="AV26" s="1"/>
  <c r="BA25" l="1"/>
  <c r="R50" s="1"/>
  <c r="AV23"/>
  <c r="AV24"/>
  <c r="AV28" l="1"/>
  <c r="O48" s="1"/>
  <c r="I61" s="1"/>
</calcChain>
</file>

<file path=xl/sharedStrings.xml><?xml version="1.0" encoding="utf-8"?>
<sst xmlns="http://schemas.openxmlformats.org/spreadsheetml/2006/main" count="205" uniqueCount="158">
  <si>
    <t xml:space="preserve">* Important : Please see notes overleaf before </t>
  </si>
  <si>
    <t>Single Copy (to be sent to the ZAO)</t>
  </si>
  <si>
    <t>In Words</t>
  </si>
  <si>
    <t>01</t>
  </si>
  <si>
    <t>One</t>
  </si>
  <si>
    <t>filling up the challan</t>
  </si>
  <si>
    <t xml:space="preserve"> Only</t>
  </si>
  <si>
    <t>02</t>
  </si>
  <si>
    <t>Two</t>
  </si>
  <si>
    <t>Tax Applicable (Tick One)*</t>
  </si>
  <si>
    <t>03</t>
  </si>
  <si>
    <t>Three</t>
  </si>
  <si>
    <t>CHALLAN</t>
  </si>
  <si>
    <t xml:space="preserve">(0020) INCOME-TAX  ON COMPANIES </t>
  </si>
  <si>
    <t>Assessment Year</t>
  </si>
  <si>
    <t xml:space="preserve"> Hundred </t>
  </si>
  <si>
    <t>04</t>
  </si>
  <si>
    <t>Four</t>
  </si>
  <si>
    <t>NO./</t>
  </si>
  <si>
    <t>(CORPORATION TAX)</t>
  </si>
  <si>
    <t xml:space="preserve"> -</t>
  </si>
  <si>
    <t xml:space="preserve"> Thousand </t>
  </si>
  <si>
    <t>05</t>
  </si>
  <si>
    <t>Five</t>
  </si>
  <si>
    <t>ITNS 280</t>
  </si>
  <si>
    <t>(0021) INCOME TAX (OTHER THAN</t>
  </si>
  <si>
    <t xml:space="preserve"> Lac </t>
  </si>
  <si>
    <t>06</t>
  </si>
  <si>
    <t>Six</t>
  </si>
  <si>
    <t>COMPANIES)</t>
  </si>
  <si>
    <t xml:space="preserve"> Crore </t>
  </si>
  <si>
    <t>07</t>
  </si>
  <si>
    <t>Seven</t>
  </si>
  <si>
    <t xml:space="preserve">Permanent Account Number </t>
  </si>
  <si>
    <t>08</t>
  </si>
  <si>
    <t>Eight</t>
  </si>
  <si>
    <t>UNITS</t>
  </si>
  <si>
    <t>09</t>
  </si>
  <si>
    <t>Nine</t>
  </si>
  <si>
    <t xml:space="preserve">Full Name </t>
  </si>
  <si>
    <t>D</t>
  </si>
  <si>
    <t>M</t>
  </si>
  <si>
    <t>Unit</t>
  </si>
  <si>
    <t>Complete Address with City &amp; State</t>
  </si>
  <si>
    <t>Ten</t>
  </si>
  <si>
    <t xml:space="preserve">Tel. No. </t>
  </si>
  <si>
    <t>Pin</t>
  </si>
  <si>
    <r>
      <t>Type of Payment</t>
    </r>
    <r>
      <rPr>
        <sz val="9"/>
        <color indexed="8"/>
        <rFont val="Times New Roman"/>
        <family val="1"/>
      </rPr>
      <t xml:space="preserve"> (Tick One)</t>
    </r>
  </si>
  <si>
    <t xml:space="preserve">Advance Tax (100) </t>
  </si>
  <si>
    <t>Surtax (102)</t>
  </si>
  <si>
    <t xml:space="preserve">Self Assessment Tax (300) </t>
  </si>
  <si>
    <t>Tax on Distributed Profits of Domestic Companies (106)</t>
  </si>
  <si>
    <t>YEAR</t>
  </si>
  <si>
    <t xml:space="preserve">Tax on Regular Assessment (400) </t>
  </si>
  <si>
    <t>Tax on Distributed Income to Unit Holders (107</t>
  </si>
  <si>
    <t xml:space="preserve">DETAILS OF PAYMENTS </t>
  </si>
  <si>
    <t>Amount (in Rs. Only)</t>
  </si>
  <si>
    <t xml:space="preserve">FOR USE IN RECEIVING BANK </t>
  </si>
  <si>
    <t>Eleven</t>
  </si>
  <si>
    <t>Income Tax</t>
  </si>
  <si>
    <t>Debit to A/c / Cheque credited on</t>
  </si>
  <si>
    <t>Twelve</t>
  </si>
  <si>
    <t xml:space="preserve">Surcharge  </t>
  </si>
  <si>
    <t>Thirteen</t>
  </si>
  <si>
    <t>Education Cess</t>
  </si>
  <si>
    <t>Fourteen</t>
  </si>
  <si>
    <t xml:space="preserve">Interest </t>
  </si>
  <si>
    <t>Y</t>
  </si>
  <si>
    <t>Fifteen</t>
  </si>
  <si>
    <t xml:space="preserve">Penalty </t>
  </si>
  <si>
    <t>Sixteen</t>
  </si>
  <si>
    <t xml:space="preserve">Others </t>
  </si>
  <si>
    <t>Seventeen</t>
  </si>
  <si>
    <t xml:space="preserve">Total </t>
  </si>
  <si>
    <t xml:space="preserve">SPACE FOR BANK SEAL </t>
  </si>
  <si>
    <t>Eighteen</t>
  </si>
  <si>
    <t>Total (in words)</t>
  </si>
  <si>
    <t>Nineteen</t>
  </si>
  <si>
    <t>CRORES</t>
  </si>
  <si>
    <t>LACS</t>
  </si>
  <si>
    <t>THOUSANDS</t>
  </si>
  <si>
    <t>HUNDREDS</t>
  </si>
  <si>
    <t>TENS</t>
  </si>
  <si>
    <t>CALCULATION (TOTAL)</t>
  </si>
  <si>
    <t>Twenty</t>
  </si>
  <si>
    <t>Thirty</t>
  </si>
  <si>
    <t>Paid in Cash/Debit to  A/c /Cheque No.</t>
  </si>
  <si>
    <t>Dated</t>
  </si>
  <si>
    <t>Forty</t>
  </si>
  <si>
    <t xml:space="preserve">Drawn on </t>
  </si>
  <si>
    <t>Fifty</t>
  </si>
  <si>
    <t>(Name of the Bank and Branch)</t>
  </si>
  <si>
    <t>Sixty</t>
  </si>
  <si>
    <t>Date:</t>
  </si>
  <si>
    <t>Rs.</t>
  </si>
  <si>
    <t>Seventy</t>
  </si>
  <si>
    <t>Signature of person making payment</t>
  </si>
  <si>
    <t>Eighty</t>
  </si>
  <si>
    <r>
      <t>Taxpayers Counterfoil</t>
    </r>
    <r>
      <rPr>
        <sz val="9"/>
        <color indexed="8"/>
        <rFont val="Times New Roman"/>
        <family val="1"/>
      </rPr>
      <t xml:space="preserve"> (To be filled up by tax payer) </t>
    </r>
  </si>
  <si>
    <t>Ninety</t>
  </si>
  <si>
    <t>PAN</t>
  </si>
  <si>
    <t>Hundred</t>
  </si>
  <si>
    <t xml:space="preserve">Received from </t>
  </si>
  <si>
    <t>Thousand</t>
  </si>
  <si>
    <t>(Name)</t>
  </si>
  <si>
    <t>Type of Payment</t>
  </si>
  <si>
    <t>Lac</t>
  </si>
  <si>
    <t>Cash/ Debit to A/c /Cheque No.</t>
  </si>
  <si>
    <t>For Rs.</t>
  </si>
  <si>
    <t>Surtax</t>
  </si>
  <si>
    <t>Rs. (in words)</t>
  </si>
  <si>
    <t>Advance Tax</t>
  </si>
  <si>
    <t>Self Assessment Tax</t>
  </si>
  <si>
    <t>Tax on Regular Assessment</t>
  </si>
  <si>
    <t>Tax on Distributed Profits of Domestic Co.</t>
  </si>
  <si>
    <t xml:space="preserve">(Strike out whichever is not applicable) </t>
  </si>
  <si>
    <t>Tax on Distributed Income to Unit Holders</t>
  </si>
  <si>
    <r>
      <t xml:space="preserve">Type of Payment </t>
    </r>
    <r>
      <rPr>
        <b/>
        <sz val="9"/>
        <color indexed="8"/>
        <rFont val="Times New Roman"/>
        <family val="1"/>
      </rPr>
      <t>:</t>
    </r>
  </si>
  <si>
    <t>(To be filled up by person making the payment)</t>
  </si>
  <si>
    <t xml:space="preserve">for the Assessment Year </t>
  </si>
  <si>
    <t>ASSESSMENT YEAR</t>
  </si>
  <si>
    <t>PERMANENT A/C NO</t>
  </si>
  <si>
    <r>
      <t xml:space="preserve">STATE </t>
    </r>
    <r>
      <rPr>
        <sz val="8"/>
        <rFont val="Times New Roman"/>
        <family val="1"/>
      </rPr>
      <t>(Max 20 Char)</t>
    </r>
  </si>
  <si>
    <t>2006-07</t>
  </si>
  <si>
    <t>2007-08</t>
  </si>
  <si>
    <t>2008-09</t>
  </si>
  <si>
    <t>2009-10</t>
  </si>
  <si>
    <t>2010-11</t>
  </si>
  <si>
    <t>2012-13</t>
  </si>
  <si>
    <t>2011-12</t>
  </si>
  <si>
    <t>2013-14</t>
  </si>
  <si>
    <t>2014-15</t>
  </si>
  <si>
    <t>:</t>
  </si>
  <si>
    <t>INCOME TAX</t>
  </si>
  <si>
    <t>SURCHARGE</t>
  </si>
  <si>
    <t>EDUCATION CESS</t>
  </si>
  <si>
    <t>INTEREST</t>
  </si>
  <si>
    <t>PENELTY</t>
  </si>
  <si>
    <t>OTHERS</t>
  </si>
  <si>
    <t>DATE OF DEPOSIT</t>
  </si>
  <si>
    <t>CHEQUE DATED</t>
  </si>
  <si>
    <t>PAID IN CASH/DEBIT 
TO A/C/CHEQUE NO.</t>
  </si>
  <si>
    <t>TOTAL</t>
  </si>
  <si>
    <r>
      <t xml:space="preserve">FULL NAME </t>
    </r>
    <r>
      <rPr>
        <sz val="8"/>
        <rFont val="Times New Roman"/>
        <family val="1"/>
      </rPr>
      <t>(Max 55 Char)</t>
    </r>
    <r>
      <rPr>
        <sz val="9"/>
        <rFont val="Times New Roman"/>
        <family val="1"/>
      </rPr>
      <t xml:space="preserve"> </t>
    </r>
  </si>
  <si>
    <t>PIN</t>
  </si>
  <si>
    <t xml:space="preserve">TEL NO. </t>
  </si>
  <si>
    <t>ON ACCOUNT OF</t>
  </si>
  <si>
    <t>Companies Tax</t>
  </si>
  <si>
    <t>Other than Companies Tax</t>
  </si>
  <si>
    <t>DRAWN ON</t>
  </si>
  <si>
    <r>
      <t xml:space="preserve">ADDRESS </t>
    </r>
    <r>
      <rPr>
        <sz val="8"/>
        <rFont val="Times New Roman"/>
        <family val="1"/>
      </rPr>
      <t>(Max 175 Char)</t>
    </r>
  </si>
  <si>
    <t>TYPE OF PAYMENT</t>
  </si>
  <si>
    <t xml:space="preserve">on account of  </t>
  </si>
  <si>
    <t>Income Tax on</t>
  </si>
  <si>
    <t>ARVIND SHARMA</t>
  </si>
  <si>
    <r>
      <t xml:space="preserve">PRESS </t>
    </r>
    <r>
      <rPr>
        <b/>
        <sz val="9"/>
        <rFont val="Times New Roman"/>
        <family val="1"/>
      </rPr>
      <t xml:space="preserve">( CTRL + F2 ) </t>
    </r>
    <r>
      <rPr>
        <sz val="9"/>
        <rFont val="Times New Roman"/>
        <family val="1"/>
      </rPr>
      <t>TO GENERATE CHALLAN</t>
    </r>
  </si>
  <si>
    <t xml:space="preserve"> Arvind Sharma - arvind_belur@rediffmail.com</t>
  </si>
  <si>
    <t>Prepared by Arvind Sharma, Belur, Howrah - 711202, W.B.</t>
  </si>
</sst>
</file>

<file path=xl/styles.xml><?xml version="1.0" encoding="utf-8"?>
<styleSheet xmlns="http://schemas.openxmlformats.org/spreadsheetml/2006/main">
  <numFmts count="5">
    <numFmt numFmtId="44" formatCode="_(&quot;Rs.&quot;* #,##0.00_);_(&quot;Rs.&quot;* \(#,##0.00\);_(&quot;Rs.&quot;* &quot;-&quot;??_);_(@_)"/>
    <numFmt numFmtId="43" formatCode="_(* #,##0.00_);_(* \(#,##0.00\);_(* &quot;-&quot;??_);_(@_)"/>
    <numFmt numFmtId="164" formatCode="000000"/>
    <numFmt numFmtId="165" formatCode="00"/>
    <numFmt numFmtId="166" formatCode="_(&quot;Rs.&quot;* #,##0_);_(&quot;Rs.&quot;* \(#,##0\);_(&quot;Rs.&quot;* &quot;-&quot;??_);_(@_)"/>
  </numFmts>
  <fonts count="19">
    <font>
      <sz val="9"/>
      <name val="Times New Roman"/>
    </font>
    <font>
      <sz val="11"/>
      <color rgb="FF006100"/>
      <name val="Calibri"/>
      <family val="2"/>
      <scheme val="minor"/>
    </font>
    <font>
      <sz val="9"/>
      <name val="Times New Roman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7"/>
      <color indexed="8"/>
      <name val="Times New Roman"/>
      <family val="1"/>
    </font>
    <font>
      <b/>
      <sz val="8"/>
      <name val="Calibri"/>
      <family val="2"/>
      <scheme val="minor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8"/>
      <color indexed="8"/>
      <name val="Times New Roman"/>
      <family val="1"/>
    </font>
    <font>
      <sz val="6.5"/>
      <color indexed="8"/>
      <name val="Times New Roman"/>
      <family val="1"/>
    </font>
    <font>
      <sz val="8"/>
      <name val="Times New Roman"/>
      <family val="1"/>
    </font>
    <font>
      <b/>
      <sz val="9"/>
      <color rgb="FFFF0000"/>
      <name val="Times New Roman"/>
      <family val="1"/>
    </font>
    <font>
      <b/>
      <sz val="8"/>
      <name val="Times New Roman"/>
      <family val="1"/>
    </font>
    <font>
      <b/>
      <i/>
      <sz val="5"/>
      <color theme="0" tint="-0.34998626667073579"/>
      <name val="Times New Roman"/>
      <family val="1"/>
    </font>
    <font>
      <b/>
      <sz val="7"/>
      <color theme="1" tint="0.24997711111789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3E2F5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3" tint="-0.24994659260841701"/>
      </top>
      <bottom style="double">
        <color theme="3" tint="-0.24994659260841701"/>
      </bottom>
      <diagonal/>
    </border>
    <border>
      <left style="double">
        <color theme="3" tint="-0.24994659260841701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 style="double">
        <color theme="3" tint="-0.24994659260841701"/>
      </left>
      <right/>
      <top style="double">
        <color theme="3" tint="-0.24994659260841701"/>
      </top>
      <bottom/>
      <diagonal/>
    </border>
    <border>
      <left/>
      <right/>
      <top style="double">
        <color theme="3" tint="-0.24994659260841701"/>
      </top>
      <bottom/>
      <diagonal/>
    </border>
    <border>
      <left/>
      <right style="double">
        <color theme="3" tint="-0.24994659260841701"/>
      </right>
      <top style="double">
        <color theme="3" tint="-0.24994659260841701"/>
      </top>
      <bottom/>
      <diagonal/>
    </border>
    <border>
      <left style="double">
        <color theme="3" tint="-0.24994659260841701"/>
      </left>
      <right/>
      <top/>
      <bottom style="double">
        <color theme="3" tint="-0.24994659260841701"/>
      </bottom>
      <diagonal/>
    </border>
    <border>
      <left/>
      <right/>
      <top/>
      <bottom style="double">
        <color theme="3" tint="-0.24994659260841701"/>
      </bottom>
      <diagonal/>
    </border>
    <border>
      <left/>
      <right style="double">
        <color theme="3" tint="-0.24994659260841701"/>
      </right>
      <top/>
      <bottom style="double">
        <color theme="3" tint="-0.2499465926084170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theme="3" tint="-0.24994659260841701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35">
    <xf numFmtId="0" fontId="0" fillId="0" borderId="0" xfId="0"/>
    <xf numFmtId="0" fontId="0" fillId="0" borderId="0" xfId="0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Protection="1"/>
    <xf numFmtId="0" fontId="4" fillId="0" borderId="0" xfId="0" applyFont="1" applyProtection="1"/>
    <xf numFmtId="0" fontId="3" fillId="0" borderId="0" xfId="0" applyFont="1" applyBorder="1" applyAlignment="1" applyProtection="1"/>
    <xf numFmtId="0" fontId="13" fillId="0" borderId="0" xfId="0" applyFont="1" applyBorder="1" applyAlignment="1" applyProtection="1"/>
    <xf numFmtId="0" fontId="10" fillId="0" borderId="0" xfId="0" applyFont="1" applyBorder="1" applyAlignment="1" applyProtection="1"/>
    <xf numFmtId="0" fontId="1" fillId="2" borderId="0" xfId="2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165" fontId="0" fillId="0" borderId="0" xfId="0" applyNumberFormat="1" applyAlignment="1" applyProtection="1">
      <alignment horizontal="left" vertical="center"/>
    </xf>
    <xf numFmtId="1" fontId="15" fillId="5" borderId="1" xfId="0" applyNumberFormat="1" applyFont="1" applyFill="1" applyBorder="1" applyAlignment="1" applyProtection="1">
      <alignment horizontal="center" vertical="center"/>
    </xf>
    <xf numFmtId="1" fontId="15" fillId="5" borderId="1" xfId="1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49" fontId="0" fillId="0" borderId="0" xfId="0" applyNumberFormat="1" applyAlignment="1" applyProtection="1">
      <alignment horizontal="right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 indent="1"/>
    </xf>
    <xf numFmtId="0" fontId="4" fillId="3" borderId="0" xfId="0" applyFont="1" applyFill="1" applyBorder="1" applyAlignment="1" applyProtection="1">
      <alignment horizontal="left" vertical="center"/>
    </xf>
    <xf numFmtId="0" fontId="0" fillId="3" borderId="0" xfId="0" applyFill="1" applyAlignment="1" applyProtection="1">
      <alignment horizontal="left"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left" vertical="center"/>
    </xf>
    <xf numFmtId="0" fontId="1" fillId="3" borderId="3" xfId="2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left" vertical="center"/>
    </xf>
    <xf numFmtId="0" fontId="7" fillId="6" borderId="0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>
      <alignment horizontal="left" vertical="center"/>
    </xf>
    <xf numFmtId="0" fontId="0" fillId="3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Protection="1"/>
    <xf numFmtId="2" fontId="0" fillId="0" borderId="0" xfId="0" applyNumberForma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3" borderId="14" xfId="0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 indent="1"/>
    </xf>
    <xf numFmtId="0" fontId="6" fillId="0" borderId="22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 indent="1"/>
    </xf>
    <xf numFmtId="0" fontId="6" fillId="0" borderId="19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 indent="1"/>
    </xf>
    <xf numFmtId="0" fontId="3" fillId="0" borderId="19" xfId="0" applyFont="1" applyBorder="1" applyAlignment="1" applyProtection="1">
      <alignment vertical="center"/>
    </xf>
    <xf numFmtId="0" fontId="0" fillId="0" borderId="19" xfId="0" applyBorder="1" applyAlignment="1" applyProtection="1">
      <alignment horizontal="left" vertical="center" indent="1"/>
    </xf>
    <xf numFmtId="0" fontId="3" fillId="0" borderId="23" xfId="0" applyFont="1" applyBorder="1" applyAlignment="1" applyProtection="1">
      <alignment horizontal="left" vertical="center" indent="1"/>
    </xf>
    <xf numFmtId="0" fontId="3" fillId="0" borderId="24" xfId="0" applyFont="1" applyBorder="1" applyAlignment="1" applyProtection="1">
      <alignment vertical="center"/>
    </xf>
    <xf numFmtId="0" fontId="0" fillId="0" borderId="24" xfId="0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21" xfId="0" applyFont="1" applyBorder="1" applyAlignment="1" applyProtection="1"/>
    <xf numFmtId="0" fontId="3" fillId="0" borderId="21" xfId="0" applyFont="1" applyBorder="1" applyAlignment="1" applyProtection="1">
      <alignment horizontal="left" indent="1"/>
    </xf>
    <xf numFmtId="0" fontId="10" fillId="0" borderId="22" xfId="0" applyFont="1" applyBorder="1" applyAlignment="1" applyProtection="1"/>
    <xf numFmtId="0" fontId="0" fillId="0" borderId="19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1" fillId="2" borderId="0" xfId="2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right" vertical="center" indent="1"/>
    </xf>
    <xf numFmtId="0" fontId="5" fillId="0" borderId="2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 indent="1"/>
    </xf>
    <xf numFmtId="0" fontId="3" fillId="0" borderId="16" xfId="0" applyFont="1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right" vertical="center" indent="1"/>
    </xf>
    <xf numFmtId="0" fontId="3" fillId="0" borderId="18" xfId="0" applyFont="1" applyBorder="1" applyAlignment="1" applyProtection="1">
      <alignment horizontal="left" vertical="center" indent="1"/>
    </xf>
    <xf numFmtId="0" fontId="3" fillId="0" borderId="19" xfId="0" applyFont="1" applyBorder="1" applyAlignment="1" applyProtection="1">
      <alignment horizontal="left" vertical="center" indent="1"/>
    </xf>
    <xf numFmtId="0" fontId="0" fillId="0" borderId="20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indent="1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right" vertical="center" indent="1"/>
    </xf>
    <xf numFmtId="0" fontId="8" fillId="0" borderId="4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indent="1"/>
    </xf>
    <xf numFmtId="164" fontId="7" fillId="0" borderId="4" xfId="0" applyNumberFormat="1" applyFont="1" applyBorder="1" applyAlignment="1" applyProtection="1">
      <alignment horizontal="center" vertical="center"/>
    </xf>
    <xf numFmtId="14" fontId="7" fillId="0" borderId="4" xfId="0" applyNumberFormat="1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43" fontId="16" fillId="0" borderId="4" xfId="1" applyFont="1" applyBorder="1" applyAlignment="1" applyProtection="1">
      <alignment horizontal="left" vertical="center"/>
    </xf>
    <xf numFmtId="43" fontId="16" fillId="0" borderId="23" xfId="1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right" indent="1"/>
    </xf>
    <xf numFmtId="0" fontId="3" fillId="0" borderId="16" xfId="0" applyFont="1" applyBorder="1" applyAlignment="1" applyProtection="1">
      <alignment horizontal="right" indent="1"/>
    </xf>
    <xf numFmtId="0" fontId="3" fillId="0" borderId="17" xfId="0" applyFont="1" applyBorder="1" applyAlignment="1" applyProtection="1">
      <alignment horizontal="right" indent="1"/>
    </xf>
    <xf numFmtId="0" fontId="10" fillId="0" borderId="2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66" fontId="0" fillId="0" borderId="4" xfId="0" applyNumberFormat="1" applyBorder="1" applyAlignment="1" applyProtection="1">
      <alignment horizontal="center" vertical="center"/>
    </xf>
    <xf numFmtId="166" fontId="0" fillId="0" borderId="23" xfId="0" applyNumberForma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</xf>
    <xf numFmtId="44" fontId="11" fillId="0" borderId="4" xfId="0" applyNumberFormat="1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7" fillId="0" borderId="4" xfId="1" applyNumberFormat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4" fontId="4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right" vertical="center" indent="1"/>
    </xf>
    <xf numFmtId="0" fontId="5" fillId="0" borderId="2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indent="1"/>
    </xf>
    <xf numFmtId="0" fontId="3" fillId="0" borderId="0" xfId="0" applyFont="1" applyBorder="1" applyAlignment="1" applyProtection="1">
      <alignment horizontal="left" indent="1"/>
    </xf>
    <xf numFmtId="44" fontId="6" fillId="0" borderId="0" xfId="0" applyNumberFormat="1" applyFont="1" applyBorder="1" applyAlignment="1" applyProtection="1">
      <alignment horizontal="right" indent="1"/>
    </xf>
    <xf numFmtId="0" fontId="6" fillId="0" borderId="0" xfId="0" applyFont="1" applyBorder="1" applyAlignment="1" applyProtection="1">
      <alignment horizontal="right" indent="1"/>
    </xf>
    <xf numFmtId="0" fontId="6" fillId="0" borderId="22" xfId="0" applyFont="1" applyBorder="1" applyAlignment="1" applyProtection="1">
      <alignment horizontal="right" indent="1"/>
    </xf>
    <xf numFmtId="0" fontId="10" fillId="0" borderId="0" xfId="0" applyFont="1" applyBorder="1" applyAlignment="1" applyProtection="1">
      <alignment horizontal="right" vertical="center" indent="1"/>
    </xf>
    <xf numFmtId="0" fontId="10" fillId="0" borderId="22" xfId="0" applyFont="1" applyBorder="1" applyAlignment="1" applyProtection="1">
      <alignment horizontal="right" vertical="center" indent="1"/>
    </xf>
    <xf numFmtId="44" fontId="12" fillId="0" borderId="0" xfId="0" applyNumberFormat="1" applyFont="1" applyBorder="1" applyAlignment="1" applyProtection="1">
      <alignment horizontal="left" indent="1"/>
    </xf>
    <xf numFmtId="0" fontId="12" fillId="0" borderId="0" xfId="0" applyFont="1" applyBorder="1" applyAlignment="1" applyProtection="1">
      <alignment horizontal="left" indent="1"/>
    </xf>
    <xf numFmtId="0" fontId="3" fillId="0" borderId="4" xfId="0" applyFont="1" applyBorder="1" applyAlignment="1" applyProtection="1">
      <alignment horizontal="center" vertical="center"/>
    </xf>
    <xf numFmtId="43" fontId="7" fillId="0" borderId="4" xfId="1" applyFont="1" applyBorder="1" applyAlignment="1" applyProtection="1">
      <alignment horizontal="left" vertical="center" wrapText="1"/>
    </xf>
    <xf numFmtId="43" fontId="7" fillId="0" borderId="4" xfId="1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left" vertical="center" wrapText="1"/>
    </xf>
    <xf numFmtId="0" fontId="7" fillId="0" borderId="24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44" fontId="0" fillId="4" borderId="6" xfId="0" applyNumberFormat="1" applyFill="1" applyBorder="1" applyAlignment="1" applyProtection="1">
      <alignment horizontal="center" vertical="center"/>
      <protection locked="0"/>
    </xf>
    <xf numFmtId="44" fontId="0" fillId="4" borderId="5" xfId="0" applyNumberFormat="1" applyFill="1" applyBorder="1" applyAlignment="1" applyProtection="1">
      <alignment horizontal="center" vertical="center"/>
      <protection locked="0"/>
    </xf>
    <xf numFmtId="44" fontId="0" fillId="4" borderId="7" xfId="0" applyNumberForma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horizontal="left" vertical="center" wrapText="1"/>
      <protection locked="0"/>
    </xf>
    <xf numFmtId="49" fontId="4" fillId="4" borderId="8" xfId="0" applyNumberFormat="1" applyFont="1" applyFill="1" applyBorder="1" applyAlignment="1" applyProtection="1">
      <alignment horizontal="center" vertical="center"/>
      <protection locked="0"/>
    </xf>
    <xf numFmtId="49" fontId="0" fillId="4" borderId="9" xfId="0" applyNumberFormat="1" applyFill="1" applyBorder="1" applyAlignment="1" applyProtection="1">
      <alignment horizontal="center" vertical="center"/>
      <protection locked="0"/>
    </xf>
    <xf numFmtId="49" fontId="0" fillId="4" borderId="10" xfId="0" applyNumberFormat="1" applyFill="1" applyBorder="1" applyAlignment="1" applyProtection="1">
      <alignment horizontal="center" vertical="center"/>
      <protection locked="0"/>
    </xf>
    <xf numFmtId="49" fontId="0" fillId="4" borderId="11" xfId="0" applyNumberFormat="1" applyFill="1" applyBorder="1" applyAlignment="1" applyProtection="1">
      <alignment horizontal="center" vertical="center"/>
      <protection locked="0"/>
    </xf>
    <xf numFmtId="49" fontId="0" fillId="4" borderId="12" xfId="0" applyNumberFormat="1" applyFill="1" applyBorder="1" applyAlignment="1" applyProtection="1">
      <alignment horizontal="center" vertical="center"/>
      <protection locked="0"/>
    </xf>
    <xf numFmtId="49" fontId="0" fillId="4" borderId="13" xfId="0" applyNumberFormat="1" applyFill="1" applyBorder="1" applyAlignment="1" applyProtection="1">
      <alignment horizontal="center" vertical="center"/>
      <protection locked="0"/>
    </xf>
    <xf numFmtId="14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44" fontId="4" fillId="4" borderId="6" xfId="0" applyNumberFormat="1" applyFont="1" applyFill="1" applyBorder="1" applyAlignment="1" applyProtection="1">
      <alignment horizontal="left" vertical="center"/>
      <protection locked="0"/>
    </xf>
    <xf numFmtId="44" fontId="0" fillId="4" borderId="5" xfId="0" applyNumberFormat="1" applyFill="1" applyBorder="1" applyAlignment="1" applyProtection="1">
      <alignment horizontal="left" vertical="center"/>
      <protection locked="0"/>
    </xf>
    <xf numFmtId="44" fontId="0" fillId="4" borderId="7" xfId="0" applyNumberFormat="1" applyFill="1" applyBorder="1" applyAlignment="1" applyProtection="1">
      <alignment horizontal="left" vertical="center"/>
      <protection locked="0"/>
    </xf>
    <xf numFmtId="0" fontId="1" fillId="3" borderId="0" xfId="2" applyFill="1" applyAlignment="1" applyProtection="1">
      <alignment horizontal="center" vertical="center"/>
    </xf>
    <xf numFmtId="44" fontId="0" fillId="4" borderId="6" xfId="0" applyNumberFormat="1" applyFill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 indent="1"/>
    </xf>
    <xf numFmtId="0" fontId="7" fillId="0" borderId="16" xfId="0" applyFont="1" applyBorder="1" applyAlignment="1" applyProtection="1">
      <alignment horizontal="left" vertical="center" indent="1"/>
    </xf>
    <xf numFmtId="0" fontId="7" fillId="0" borderId="17" xfId="0" applyFont="1" applyBorder="1" applyAlignment="1" applyProtection="1">
      <alignment horizontal="left" vertical="center" indent="1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6" xfId="0" applyFont="1" applyBorder="1" applyAlignment="1" applyProtection="1">
      <alignment horizontal="left" vertical="center" wrapText="1" indent="1"/>
    </xf>
    <xf numFmtId="0" fontId="7" fillId="0" borderId="17" xfId="0" applyFont="1" applyBorder="1" applyAlignment="1" applyProtection="1">
      <alignment horizontal="left" vertical="center" wrapText="1" indent="1"/>
    </xf>
    <xf numFmtId="0" fontId="7" fillId="0" borderId="18" xfId="0" applyFont="1" applyBorder="1" applyAlignment="1" applyProtection="1">
      <alignment horizontal="left" vertical="center" wrapText="1" indent="1"/>
    </xf>
    <xf numFmtId="0" fontId="7" fillId="0" borderId="19" xfId="0" applyFont="1" applyBorder="1" applyAlignment="1" applyProtection="1">
      <alignment horizontal="left" vertical="center" wrapText="1" indent="1"/>
    </xf>
    <xf numFmtId="0" fontId="7" fillId="0" borderId="20" xfId="0" applyFont="1" applyBorder="1" applyAlignment="1" applyProtection="1">
      <alignment horizontal="left" vertical="center" wrapText="1" indent="1"/>
    </xf>
    <xf numFmtId="44" fontId="0" fillId="7" borderId="6" xfId="0" applyNumberFormat="1" applyFill="1" applyBorder="1" applyAlignment="1" applyProtection="1">
      <alignment horizontal="center" vertical="center"/>
    </xf>
    <xf numFmtId="44" fontId="0" fillId="7" borderId="5" xfId="0" applyNumberFormat="1" applyFill="1" applyBorder="1" applyAlignment="1" applyProtection="1">
      <alignment horizontal="center" vertical="center"/>
    </xf>
    <xf numFmtId="44" fontId="0" fillId="7" borderId="7" xfId="0" applyNumberForma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 wrapText="1" indent="1"/>
    </xf>
    <xf numFmtId="0" fontId="7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indent="1"/>
    </xf>
    <xf numFmtId="44" fontId="0" fillId="4" borderId="11" xfId="0" applyNumberFormat="1" applyFill="1" applyBorder="1" applyAlignment="1" applyProtection="1">
      <alignment horizontal="center" vertical="center"/>
      <protection locked="0"/>
    </xf>
    <xf numFmtId="44" fontId="0" fillId="4" borderId="12" xfId="0" applyNumberFormat="1" applyFill="1" applyBorder="1" applyAlignment="1" applyProtection="1">
      <alignment horizontal="center" vertical="center"/>
      <protection locked="0"/>
    </xf>
    <xf numFmtId="44" fontId="0" fillId="4" borderId="13" xfId="0" applyNumberForma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right" vertical="center"/>
    </xf>
    <xf numFmtId="0" fontId="4" fillId="3" borderId="27" xfId="0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center" vertical="center"/>
    </xf>
    <xf numFmtId="49" fontId="4" fillId="3" borderId="27" xfId="0" applyNumberFormat="1" applyFont="1" applyFill="1" applyBorder="1" applyAlignment="1" applyProtection="1">
      <alignment horizontal="center" vertic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9" defaultPivotStyle="PivotStyleLight16"/>
  <colors>
    <mruColors>
      <color rgb="FFD3E2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81"/>
  <sheetViews>
    <sheetView showGridLines="0" tabSelected="1" topLeftCell="C1" zoomScale="115" zoomScaleNormal="115" workbookViewId="0">
      <selection activeCell="K3" sqref="K3:U3"/>
    </sheetView>
  </sheetViews>
  <sheetFormatPr defaultColWidth="0" defaultRowHeight="0" customHeight="1" zeroHeight="1"/>
  <cols>
    <col min="1" max="2" width="3.1640625" style="1" hidden="1" customWidth="1"/>
    <col min="3" max="3" width="3.83203125" style="1" customWidth="1"/>
    <col min="4" max="39" width="3.1640625" style="1" customWidth="1"/>
    <col min="40" max="40" width="3.1640625" style="1" hidden="1" customWidth="1"/>
    <col min="41" max="41" width="9.33203125" style="1" hidden="1" customWidth="1"/>
    <col min="42" max="42" width="11.1640625" style="1" hidden="1" customWidth="1"/>
    <col min="43" max="43" width="9.1640625" style="1" hidden="1" customWidth="1"/>
    <col min="44" max="44" width="3.1640625" style="1" hidden="1" customWidth="1"/>
    <col min="45" max="46" width="6.6640625" style="1" hidden="1" customWidth="1"/>
    <col min="47" max="47" width="10.33203125" style="1" hidden="1" customWidth="1"/>
    <col min="48" max="48" width="6.6640625" style="1" hidden="1" customWidth="1"/>
    <col min="49" max="49" width="3.1640625" style="1" hidden="1" customWidth="1"/>
    <col min="50" max="51" width="6.1640625" style="1" hidden="1" customWidth="1"/>
    <col min="52" max="52" width="10.5" style="1" hidden="1" customWidth="1"/>
    <col min="53" max="53" width="5.6640625" style="1" hidden="1" customWidth="1"/>
    <col min="54" max="54" width="4.6640625" style="1" hidden="1" customWidth="1"/>
    <col min="55" max="55" width="9.5" style="1" hidden="1" customWidth="1"/>
    <col min="56" max="59" width="3.1640625" style="1" hidden="1" customWidth="1"/>
    <col min="60" max="60" width="37.5" style="1" hidden="1" customWidth="1"/>
    <col min="61" max="61" width="3.1640625" style="1" hidden="1" customWidth="1"/>
    <col min="62" max="62" width="13.33203125" style="1" hidden="1" customWidth="1"/>
    <col min="63" max="63" width="3.83203125" style="1" hidden="1" customWidth="1"/>
    <col min="64" max="64" width="2.5" style="1" hidden="1" customWidth="1"/>
    <col min="65" max="65" width="2.33203125" style="1" hidden="1" customWidth="1"/>
    <col min="66" max="70" width="2.1640625" style="1" hidden="1" customWidth="1"/>
    <col min="71" max="71" width="2.33203125" style="1" hidden="1" customWidth="1"/>
    <col min="72" max="72" width="3.1640625" style="1" hidden="1" customWidth="1"/>
    <col min="73" max="73" width="13.33203125" style="1" hidden="1" customWidth="1"/>
    <col min="74" max="74" width="3.83203125" style="1" hidden="1" customWidth="1"/>
    <col min="75" max="75" width="2.5" style="1" hidden="1" customWidth="1"/>
    <col min="76" max="76" width="2.33203125" style="1" hidden="1" customWidth="1"/>
    <col min="77" max="81" width="2.1640625" style="1" hidden="1" customWidth="1"/>
    <col min="82" max="82" width="2.33203125" style="1" hidden="1" customWidth="1"/>
    <col min="83" max="16384" width="0" style="1" hidden="1"/>
  </cols>
  <sheetData>
    <row r="1" spans="1:39" s="20" customFormat="1" ht="6.75" customHeight="1" thickBot="1">
      <c r="A1" s="1"/>
      <c r="B1" s="1"/>
      <c r="C1" s="35"/>
    </row>
    <row r="2" spans="1:39" s="32" customFormat="1" ht="6.75" customHeight="1" thickBot="1">
      <c r="A2" s="1"/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9" s="32" customFormat="1" ht="14.1" customHeight="1" thickTop="1" thickBot="1">
      <c r="A3" s="1"/>
      <c r="B3" s="1"/>
      <c r="C3" s="162" t="s">
        <v>121</v>
      </c>
      <c r="D3" s="162"/>
      <c r="E3" s="162"/>
      <c r="F3" s="162"/>
      <c r="G3" s="162"/>
      <c r="H3" s="162"/>
      <c r="I3" s="162"/>
      <c r="J3" s="28" t="s">
        <v>132</v>
      </c>
      <c r="K3" s="192"/>
      <c r="L3" s="193"/>
      <c r="M3" s="193"/>
      <c r="N3" s="193"/>
      <c r="O3" s="193"/>
      <c r="P3" s="193"/>
      <c r="Q3" s="193"/>
      <c r="R3" s="193"/>
      <c r="S3" s="193"/>
      <c r="T3" s="193"/>
      <c r="U3" s="194"/>
      <c r="V3" s="195" t="s">
        <v>120</v>
      </c>
      <c r="W3" s="195"/>
      <c r="X3" s="195"/>
      <c r="Y3" s="195"/>
      <c r="Z3" s="195"/>
      <c r="AA3" s="195"/>
      <c r="AB3" s="195"/>
      <c r="AC3" s="28" t="s">
        <v>132</v>
      </c>
      <c r="AD3" s="189" t="s">
        <v>126</v>
      </c>
      <c r="AE3" s="190"/>
      <c r="AF3" s="190"/>
      <c r="AG3" s="190"/>
      <c r="AH3" s="190"/>
      <c r="AI3" s="190"/>
      <c r="AJ3" s="190"/>
      <c r="AK3" s="190"/>
      <c r="AL3" s="191"/>
    </row>
    <row r="4" spans="1:39" s="32" customFormat="1" ht="14.1" customHeight="1" thickTop="1" thickBot="1">
      <c r="A4" s="1"/>
      <c r="B4" s="1"/>
      <c r="C4" s="162" t="s">
        <v>143</v>
      </c>
      <c r="D4" s="163"/>
      <c r="E4" s="163"/>
      <c r="F4" s="163"/>
      <c r="G4" s="163"/>
      <c r="H4" s="163"/>
      <c r="I4" s="163"/>
      <c r="J4" s="28" t="s">
        <v>132</v>
      </c>
      <c r="K4" s="192" t="s">
        <v>154</v>
      </c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4"/>
      <c r="AM4" s="32">
        <f>LEN(K4)</f>
        <v>13</v>
      </c>
    </row>
    <row r="5" spans="1:39" s="32" customFormat="1" ht="37.5" customHeight="1" thickTop="1" thickBot="1">
      <c r="A5" s="1"/>
      <c r="B5" s="1"/>
      <c r="C5" s="162" t="s">
        <v>150</v>
      </c>
      <c r="D5" s="163"/>
      <c r="E5" s="163"/>
      <c r="F5" s="163"/>
      <c r="G5" s="163"/>
      <c r="H5" s="163"/>
      <c r="I5" s="163"/>
      <c r="J5" s="28" t="s">
        <v>132</v>
      </c>
      <c r="K5" s="196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8"/>
      <c r="AM5" s="32">
        <f>LEN(K5)</f>
        <v>0</v>
      </c>
    </row>
    <row r="6" spans="1:39" s="32" customFormat="1" ht="14.1" customHeight="1" thickTop="1" thickBot="1">
      <c r="A6" s="1"/>
      <c r="B6" s="1"/>
      <c r="C6" s="31" t="s">
        <v>122</v>
      </c>
      <c r="D6" s="27"/>
      <c r="E6" s="27"/>
      <c r="F6" s="27"/>
      <c r="G6" s="27"/>
      <c r="H6" s="27"/>
      <c r="I6" s="27"/>
      <c r="J6" s="28" t="s">
        <v>132</v>
      </c>
      <c r="K6" s="192"/>
      <c r="L6" s="206"/>
      <c r="M6" s="206"/>
      <c r="N6" s="206"/>
      <c r="O6" s="206"/>
      <c r="P6" s="206"/>
      <c r="Q6" s="207"/>
      <c r="R6" s="195" t="s">
        <v>144</v>
      </c>
      <c r="S6" s="195"/>
      <c r="T6" s="189"/>
      <c r="U6" s="190"/>
      <c r="V6" s="190"/>
      <c r="W6" s="190"/>
      <c r="X6" s="191"/>
      <c r="Y6" s="33" t="s">
        <v>145</v>
      </c>
      <c r="Z6" s="33"/>
      <c r="AA6" s="33"/>
      <c r="AB6" s="33"/>
      <c r="AC6" s="29" t="s">
        <v>132</v>
      </c>
      <c r="AD6" s="186"/>
      <c r="AE6" s="187"/>
      <c r="AF6" s="187"/>
      <c r="AG6" s="187"/>
      <c r="AH6" s="187"/>
      <c r="AI6" s="187"/>
      <c r="AJ6" s="187"/>
      <c r="AK6" s="187"/>
      <c r="AL6" s="188"/>
    </row>
    <row r="7" spans="1:39" s="27" customFormat="1" ht="4.5" customHeight="1" thickTop="1">
      <c r="A7" s="15"/>
      <c r="B7" s="15"/>
      <c r="C7" s="31"/>
      <c r="J7" s="28"/>
      <c r="K7" s="31"/>
      <c r="L7" s="31"/>
      <c r="M7" s="31"/>
      <c r="N7" s="31"/>
      <c r="O7" s="31"/>
      <c r="P7" s="31"/>
      <c r="Q7" s="31"/>
      <c r="R7" s="34"/>
      <c r="S7" s="34"/>
      <c r="T7" s="26"/>
      <c r="U7" s="26"/>
      <c r="V7" s="26"/>
      <c r="W7" s="26"/>
      <c r="X7" s="26"/>
      <c r="Y7" s="33"/>
      <c r="Z7" s="33"/>
      <c r="AA7" s="33"/>
      <c r="AB7" s="33"/>
      <c r="AC7" s="29"/>
      <c r="AD7" s="34"/>
      <c r="AE7" s="43"/>
      <c r="AF7" s="43"/>
      <c r="AG7" s="43"/>
      <c r="AH7" s="43"/>
      <c r="AI7" s="43"/>
      <c r="AJ7" s="43"/>
      <c r="AK7" s="43"/>
      <c r="AL7" s="43"/>
    </row>
    <row r="8" spans="1:39" s="42" customFormat="1" ht="1.5" customHeight="1">
      <c r="C8" s="37"/>
      <c r="J8" s="38"/>
      <c r="K8" s="37"/>
      <c r="L8" s="37"/>
      <c r="M8" s="37"/>
      <c r="N8" s="37"/>
      <c r="O8" s="37"/>
      <c r="P8" s="37"/>
      <c r="Q8" s="37"/>
      <c r="R8" s="39"/>
      <c r="S8" s="39"/>
      <c r="T8" s="44"/>
      <c r="U8" s="44"/>
      <c r="V8" s="44"/>
      <c r="W8" s="44"/>
      <c r="X8" s="44"/>
      <c r="Y8" s="40"/>
      <c r="Z8" s="40"/>
      <c r="AA8" s="40"/>
      <c r="AB8" s="40"/>
      <c r="AC8" s="41"/>
      <c r="AD8" s="39"/>
      <c r="AE8" s="45"/>
      <c r="AF8" s="45"/>
      <c r="AG8" s="45"/>
      <c r="AH8" s="45"/>
      <c r="AI8" s="45"/>
      <c r="AJ8" s="45"/>
      <c r="AK8" s="45"/>
      <c r="AL8" s="45"/>
    </row>
    <row r="9" spans="1:39" s="27" customFormat="1" ht="4.5" customHeight="1" thickBot="1">
      <c r="A9" s="15"/>
      <c r="B9" s="15"/>
      <c r="C9" s="31"/>
      <c r="J9" s="28"/>
      <c r="K9" s="31"/>
      <c r="L9" s="31"/>
      <c r="M9" s="31"/>
      <c r="N9" s="31"/>
      <c r="O9" s="31"/>
      <c r="P9" s="31"/>
      <c r="Q9" s="31"/>
      <c r="R9" s="34"/>
      <c r="S9" s="34"/>
      <c r="T9" s="26"/>
      <c r="U9" s="26"/>
      <c r="V9" s="26"/>
      <c r="W9" s="26"/>
      <c r="X9" s="26"/>
      <c r="Y9" s="33"/>
      <c r="Z9" s="33"/>
      <c r="AA9" s="33"/>
      <c r="AB9" s="33"/>
      <c r="AC9" s="29"/>
      <c r="AD9" s="34"/>
      <c r="AE9" s="43"/>
      <c r="AF9" s="43"/>
      <c r="AG9" s="43"/>
      <c r="AH9" s="43"/>
      <c r="AI9" s="43"/>
      <c r="AJ9" s="43"/>
      <c r="AK9" s="43"/>
      <c r="AL9" s="43"/>
    </row>
    <row r="10" spans="1:39" s="32" customFormat="1" ht="14.1" customHeight="1" thickTop="1" thickBot="1">
      <c r="A10" s="1"/>
      <c r="B10" s="1"/>
      <c r="C10" s="31" t="s">
        <v>133</v>
      </c>
      <c r="D10" s="27"/>
      <c r="E10" s="27"/>
      <c r="F10" s="27"/>
      <c r="G10" s="27"/>
      <c r="H10" s="27"/>
      <c r="I10" s="27"/>
      <c r="J10" s="28" t="s">
        <v>132</v>
      </c>
      <c r="K10" s="228">
        <v>0</v>
      </c>
      <c r="L10" s="229"/>
      <c r="M10" s="229"/>
      <c r="N10" s="229"/>
      <c r="O10" s="229"/>
      <c r="P10" s="229"/>
      <c r="Q10" s="229"/>
      <c r="R10" s="229"/>
      <c r="S10" s="229"/>
      <c r="T10" s="229"/>
      <c r="U10" s="230"/>
      <c r="V10" s="225" t="s">
        <v>141</v>
      </c>
      <c r="W10" s="225"/>
      <c r="X10" s="225"/>
      <c r="Y10" s="225"/>
      <c r="Z10" s="225"/>
      <c r="AA10" s="225"/>
      <c r="AB10" s="225"/>
      <c r="AC10" s="226" t="s">
        <v>132</v>
      </c>
      <c r="AD10" s="199"/>
      <c r="AE10" s="200"/>
      <c r="AF10" s="200"/>
      <c r="AG10" s="200"/>
      <c r="AH10" s="200"/>
      <c r="AI10" s="200"/>
      <c r="AJ10" s="200"/>
      <c r="AK10" s="200"/>
      <c r="AL10" s="201"/>
    </row>
    <row r="11" spans="1:39" s="32" customFormat="1" ht="14.1" customHeight="1" thickTop="1" thickBot="1">
      <c r="A11" s="1"/>
      <c r="B11" s="1"/>
      <c r="C11" s="31" t="s">
        <v>134</v>
      </c>
      <c r="D11" s="25"/>
      <c r="E11" s="27"/>
      <c r="F11" s="27"/>
      <c r="G11" s="27"/>
      <c r="H11" s="27"/>
      <c r="I11" s="27"/>
      <c r="J11" s="28" t="s">
        <v>132</v>
      </c>
      <c r="K11" s="183">
        <v>0</v>
      </c>
      <c r="L11" s="184"/>
      <c r="M11" s="184"/>
      <c r="N11" s="184"/>
      <c r="O11" s="184"/>
      <c r="P11" s="184"/>
      <c r="Q11" s="184"/>
      <c r="R11" s="184"/>
      <c r="S11" s="184"/>
      <c r="T11" s="184"/>
      <c r="U11" s="185"/>
      <c r="V11" s="225"/>
      <c r="W11" s="225"/>
      <c r="X11" s="225"/>
      <c r="Y11" s="225"/>
      <c r="Z11" s="225"/>
      <c r="AA11" s="225"/>
      <c r="AB11" s="225"/>
      <c r="AC11" s="226"/>
      <c r="AD11" s="202"/>
      <c r="AE11" s="203"/>
      <c r="AF11" s="203"/>
      <c r="AG11" s="203"/>
      <c r="AH11" s="203"/>
      <c r="AI11" s="203"/>
      <c r="AJ11" s="203"/>
      <c r="AK11" s="203"/>
      <c r="AL11" s="204"/>
    </row>
    <row r="12" spans="1:39" s="32" customFormat="1" ht="14.1" customHeight="1" thickTop="1" thickBot="1">
      <c r="A12" s="1"/>
      <c r="B12" s="1"/>
      <c r="C12" s="31" t="s">
        <v>135</v>
      </c>
      <c r="D12" s="25"/>
      <c r="E12" s="27"/>
      <c r="F12" s="27"/>
      <c r="G12" s="27"/>
      <c r="H12" s="27"/>
      <c r="I12" s="27"/>
      <c r="J12" s="28" t="s">
        <v>132</v>
      </c>
      <c r="K12" s="183">
        <v>0</v>
      </c>
      <c r="L12" s="184"/>
      <c r="M12" s="184"/>
      <c r="N12" s="184"/>
      <c r="O12" s="184"/>
      <c r="P12" s="184"/>
      <c r="Q12" s="184"/>
      <c r="R12" s="184"/>
      <c r="S12" s="184"/>
      <c r="T12" s="184"/>
      <c r="U12" s="185"/>
      <c r="V12" s="227" t="s">
        <v>140</v>
      </c>
      <c r="W12" s="227"/>
      <c r="X12" s="227"/>
      <c r="Y12" s="227"/>
      <c r="Z12" s="227"/>
      <c r="AA12" s="227"/>
      <c r="AB12" s="227"/>
      <c r="AC12" s="29" t="s">
        <v>132</v>
      </c>
      <c r="AD12" s="205"/>
      <c r="AE12" s="190"/>
      <c r="AF12" s="190"/>
      <c r="AG12" s="190"/>
      <c r="AH12" s="190"/>
      <c r="AI12" s="190"/>
      <c r="AJ12" s="190"/>
      <c r="AK12" s="190"/>
      <c r="AL12" s="191"/>
    </row>
    <row r="13" spans="1:39" s="32" customFormat="1" ht="14.1" customHeight="1" thickTop="1" thickBot="1">
      <c r="A13" s="1"/>
      <c r="B13" s="1"/>
      <c r="C13" s="31" t="s">
        <v>136</v>
      </c>
      <c r="D13" s="25"/>
      <c r="E13" s="27"/>
      <c r="F13" s="27"/>
      <c r="G13" s="27"/>
      <c r="H13" s="27"/>
      <c r="I13" s="27"/>
      <c r="J13" s="28" t="s">
        <v>132</v>
      </c>
      <c r="K13" s="183">
        <v>0</v>
      </c>
      <c r="L13" s="184"/>
      <c r="M13" s="184"/>
      <c r="N13" s="184"/>
      <c r="O13" s="184"/>
      <c r="P13" s="184"/>
      <c r="Q13" s="184"/>
      <c r="R13" s="184"/>
      <c r="S13" s="184"/>
      <c r="T13" s="184"/>
      <c r="U13" s="185"/>
      <c r="V13" s="30" t="s">
        <v>149</v>
      </c>
      <c r="W13" s="25"/>
      <c r="X13" s="25"/>
      <c r="Y13" s="25"/>
      <c r="Z13" s="25"/>
      <c r="AA13" s="25"/>
      <c r="AB13" s="25"/>
      <c r="AC13" s="29" t="s">
        <v>132</v>
      </c>
      <c r="AD13" s="186"/>
      <c r="AE13" s="190"/>
      <c r="AF13" s="190"/>
      <c r="AG13" s="190"/>
      <c r="AH13" s="190"/>
      <c r="AI13" s="190"/>
      <c r="AJ13" s="190"/>
      <c r="AK13" s="190"/>
      <c r="AL13" s="191"/>
    </row>
    <row r="14" spans="1:39" s="32" customFormat="1" ht="14.1" customHeight="1" thickTop="1" thickBot="1">
      <c r="A14" s="1"/>
      <c r="B14" s="1"/>
      <c r="C14" s="31" t="s">
        <v>137</v>
      </c>
      <c r="D14" s="25"/>
      <c r="E14" s="27"/>
      <c r="F14" s="27"/>
      <c r="G14" s="27"/>
      <c r="H14" s="27"/>
      <c r="I14" s="27"/>
      <c r="J14" s="28" t="s">
        <v>132</v>
      </c>
      <c r="K14" s="183">
        <v>0</v>
      </c>
      <c r="L14" s="184"/>
      <c r="M14" s="184"/>
      <c r="N14" s="184"/>
      <c r="O14" s="184"/>
      <c r="P14" s="184"/>
      <c r="Q14" s="184"/>
      <c r="R14" s="184"/>
      <c r="S14" s="184"/>
      <c r="T14" s="184"/>
      <c r="U14" s="185"/>
      <c r="V14" s="30" t="s">
        <v>139</v>
      </c>
      <c r="W14" s="25"/>
      <c r="X14" s="25"/>
      <c r="Y14" s="25"/>
      <c r="Z14" s="25"/>
      <c r="AA14" s="25"/>
      <c r="AB14" s="25"/>
      <c r="AC14" s="29" t="s">
        <v>132</v>
      </c>
      <c r="AD14" s="205"/>
      <c r="AE14" s="190"/>
      <c r="AF14" s="190"/>
      <c r="AG14" s="190"/>
      <c r="AH14" s="190"/>
      <c r="AI14" s="190"/>
      <c r="AJ14" s="190"/>
      <c r="AK14" s="190"/>
      <c r="AL14" s="191"/>
    </row>
    <row r="15" spans="1:39" s="32" customFormat="1" ht="14.1" customHeight="1" thickTop="1" thickBot="1">
      <c r="A15" s="1"/>
      <c r="B15" s="1"/>
      <c r="C15" s="31" t="s">
        <v>138</v>
      </c>
      <c r="D15" s="25"/>
      <c r="E15" s="25"/>
      <c r="F15" s="25"/>
      <c r="G15" s="25"/>
      <c r="H15" s="25"/>
      <c r="I15" s="25"/>
      <c r="J15" s="28" t="s">
        <v>132</v>
      </c>
      <c r="K15" s="183">
        <v>0</v>
      </c>
      <c r="L15" s="184"/>
      <c r="M15" s="184"/>
      <c r="N15" s="184"/>
      <c r="O15" s="184"/>
      <c r="P15" s="184"/>
      <c r="Q15" s="184"/>
      <c r="R15" s="184"/>
      <c r="S15" s="184"/>
      <c r="T15" s="184"/>
      <c r="U15" s="18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39" s="32" customFormat="1" ht="14.1" customHeight="1" thickTop="1" thickBot="1">
      <c r="A16" s="1"/>
      <c r="B16" s="1"/>
      <c r="C16" s="31" t="s">
        <v>142</v>
      </c>
      <c r="D16" s="25"/>
      <c r="E16" s="25"/>
      <c r="F16" s="25"/>
      <c r="G16" s="25"/>
      <c r="H16" s="25"/>
      <c r="I16" s="25"/>
      <c r="J16" s="28" t="s">
        <v>132</v>
      </c>
      <c r="K16" s="222">
        <f>SUM(K10:U15)</f>
        <v>0</v>
      </c>
      <c r="L16" s="223"/>
      <c r="M16" s="223"/>
      <c r="N16" s="223"/>
      <c r="O16" s="223"/>
      <c r="P16" s="223"/>
      <c r="Q16" s="223"/>
      <c r="R16" s="223"/>
      <c r="S16" s="223"/>
      <c r="T16" s="223"/>
      <c r="U16" s="224"/>
      <c r="V16" s="234" t="s">
        <v>157</v>
      </c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</row>
    <row r="17" spans="1:16384" s="32" customFormat="1" ht="14.1" customHeight="1" thickTop="1" thickBot="1">
      <c r="A17" s="1"/>
      <c r="B17" s="1"/>
      <c r="C17" s="31" t="s">
        <v>146</v>
      </c>
      <c r="D17" s="25"/>
      <c r="E17" s="25"/>
      <c r="F17" s="25"/>
      <c r="G17" s="25"/>
      <c r="H17" s="25"/>
      <c r="I17" s="25"/>
      <c r="J17" s="28" t="s">
        <v>132</v>
      </c>
      <c r="K17" s="212" t="s">
        <v>147</v>
      </c>
      <c r="L17" s="209"/>
      <c r="M17" s="209"/>
      <c r="N17" s="209"/>
      <c r="O17" s="209"/>
      <c r="P17" s="209"/>
      <c r="Q17" s="209"/>
      <c r="R17" s="209"/>
      <c r="S17" s="209"/>
      <c r="T17" s="209"/>
      <c r="U17" s="210"/>
      <c r="V17" s="25"/>
      <c r="W17" s="25"/>
      <c r="X17" s="33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16384" s="32" customFormat="1" ht="14.1" customHeight="1" thickTop="1" thickBot="1">
      <c r="A18" s="1"/>
      <c r="B18" s="1"/>
      <c r="C18" s="31" t="s">
        <v>151</v>
      </c>
      <c r="D18" s="27"/>
      <c r="E18" s="27"/>
      <c r="F18" s="27"/>
      <c r="G18" s="27"/>
      <c r="H18" s="27"/>
      <c r="I18" s="27"/>
      <c r="J18" s="28" t="s">
        <v>132</v>
      </c>
      <c r="K18" s="208" t="s">
        <v>111</v>
      </c>
      <c r="L18" s="209"/>
      <c r="M18" s="209"/>
      <c r="N18" s="209"/>
      <c r="O18" s="209"/>
      <c r="P18" s="209"/>
      <c r="Q18" s="209"/>
      <c r="R18" s="209"/>
      <c r="S18" s="209"/>
      <c r="T18" s="209"/>
      <c r="U18" s="210"/>
      <c r="V18" s="232" t="s">
        <v>155</v>
      </c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</row>
    <row r="19" spans="1:16384" s="32" customFormat="1" ht="6.75" customHeight="1" thickTop="1" thickBot="1">
      <c r="A19" s="1"/>
      <c r="B19" s="1"/>
      <c r="C19" s="31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8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</row>
    <row r="20" spans="1:16384" s="20" customFormat="1" ht="6.75" customHeight="1" thickBot="1">
      <c r="A20" s="1"/>
      <c r="B20" s="1"/>
      <c r="C20" s="1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</row>
    <row r="21" spans="1:16384" ht="14.1" customHeight="1">
      <c r="A21" s="23">
        <v>0</v>
      </c>
      <c r="B21" s="9"/>
      <c r="D21" s="108" t="s">
        <v>0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10" t="s">
        <v>1</v>
      </c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1"/>
      <c r="AN21" s="88" t="s">
        <v>52</v>
      </c>
      <c r="AO21" s="88"/>
      <c r="AP21" s="88"/>
      <c r="AQ21" s="88"/>
      <c r="AS21" s="88" t="s">
        <v>2</v>
      </c>
      <c r="AT21" s="88"/>
      <c r="AU21" s="88"/>
      <c r="AV21" s="88"/>
      <c r="AX21" s="88" t="s">
        <v>36</v>
      </c>
      <c r="AY21" s="88"/>
      <c r="AZ21" s="88"/>
      <c r="BA21" s="88"/>
      <c r="BC21" s="88" t="s">
        <v>83</v>
      </c>
      <c r="BD21" s="88"/>
      <c r="BE21" s="88"/>
      <c r="BF21" s="88"/>
      <c r="BH21" s="14" t="s">
        <v>105</v>
      </c>
      <c r="BJ21" s="88" t="s">
        <v>100</v>
      </c>
      <c r="BK21" s="88"/>
      <c r="BL21" s="88"/>
      <c r="BM21" s="88"/>
      <c r="BN21" s="88"/>
      <c r="BO21" s="88"/>
      <c r="BP21" s="88"/>
      <c r="BQ21" s="88"/>
      <c r="BR21" s="88"/>
      <c r="BS21" s="88"/>
      <c r="BU21" s="88" t="s">
        <v>120</v>
      </c>
      <c r="BV21" s="88"/>
      <c r="BW21" s="88"/>
      <c r="BX21" s="88"/>
      <c r="BY21" s="88"/>
      <c r="BZ21" s="88"/>
      <c r="CA21" s="88"/>
      <c r="CB21" s="88"/>
      <c r="CC21" s="88"/>
      <c r="CD21" s="88"/>
      <c r="CE21" s="88" t="s">
        <v>146</v>
      </c>
      <c r="CF21" s="88"/>
      <c r="CG21" s="88"/>
      <c r="CH21" s="88"/>
      <c r="CI21" s="88"/>
      <c r="CJ21" s="88"/>
      <c r="CK21" s="88"/>
      <c r="CL21" s="88"/>
      <c r="CM21" s="88"/>
      <c r="CN21" s="88"/>
    </row>
    <row r="22" spans="1:16384" ht="14.1" customHeight="1">
      <c r="A22" s="24" t="s">
        <v>3</v>
      </c>
      <c r="B22" s="9" t="s">
        <v>4</v>
      </c>
      <c r="D22" s="112" t="s">
        <v>5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14"/>
      <c r="AO22" s="8" t="s">
        <v>123</v>
      </c>
      <c r="AV22" s="1" t="s">
        <v>6</v>
      </c>
      <c r="BC22" s="1" t="str">
        <f>BD22</f>
        <v>0</v>
      </c>
      <c r="BD22" s="8" t="str">
        <f>RIGHT($BE$28,1)</f>
        <v>0</v>
      </c>
      <c r="BH22" s="9" t="s">
        <v>109</v>
      </c>
      <c r="BK22" s="1" t="str">
        <f>UPPER(K3)</f>
        <v/>
      </c>
      <c r="BV22" s="1" t="str">
        <f>AD3</f>
        <v>2009-10</v>
      </c>
      <c r="CE22" s="8" t="s">
        <v>147</v>
      </c>
    </row>
    <row r="23" spans="1:16384" ht="14.1" customHeight="1">
      <c r="A23" s="24" t="s">
        <v>7</v>
      </c>
      <c r="B23" s="9" t="s">
        <v>8</v>
      </c>
      <c r="D23" s="115"/>
      <c r="E23" s="116"/>
      <c r="F23" s="116"/>
      <c r="G23" s="116"/>
      <c r="H23" s="116"/>
      <c r="I23" s="116"/>
      <c r="J23" s="116"/>
      <c r="K23" s="116"/>
      <c r="L23" s="117" t="s">
        <v>9</v>
      </c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9"/>
      <c r="AF23" s="52"/>
      <c r="AG23" s="53"/>
      <c r="AH23" s="53"/>
      <c r="AI23" s="53"/>
      <c r="AJ23" s="53"/>
      <c r="AK23" s="53"/>
      <c r="AL23" s="54"/>
      <c r="AO23" s="8" t="s">
        <v>124</v>
      </c>
      <c r="AS23" s="1">
        <f>IF(BD33&gt;1,BE33,0)</f>
        <v>0</v>
      </c>
      <c r="AT23" s="1">
        <f>IFERROR(IF(BE33&gt;=0,VALUE(BD33&amp;BE33),0),0)</f>
        <v>0</v>
      </c>
      <c r="AV23" s="1" t="str">
        <f>IF(AT23&lt;20,VLOOKUP(AT23,'ITNS 280 (2)'!$1:$1048576,2,0),IF(AT23&gt;=90,"Ninety",IF(AT23&gt;=80,"Eighty",IF(AT23&gt;=70,"Seventy",IF(AT23&gt;=60,"Sixty",IF(AT23&gt;=50,"Fifty",IF(AT23&gt;=40,"Forty",IF(AT23&gt;=30,"Thirty",IF(AT23&gt;=20,"Twenty",""))))))))&amp;" "&amp;VLOOKUP(AS23,'ITNS 280 (2)'!$1:$1048576,2,0))&amp;IF(AT23&gt;0,AU23,"")</f>
        <v/>
      </c>
      <c r="AX23" s="1">
        <f>BE33</f>
        <v>0</v>
      </c>
      <c r="AZ23" s="8" t="s">
        <v>42</v>
      </c>
      <c r="BA23" s="1" t="str">
        <f>IF(AX23=0,"Zero",VLOOKUP(AX23,'ITNS 280 (2)'!$1:$1048576,2,0))</f>
        <v>Zero</v>
      </c>
      <c r="BC23" s="1" t="str">
        <f>LEFT(BD23,LEN(BD23)-1)</f>
        <v/>
      </c>
      <c r="BD23" s="8" t="str">
        <f>RIGHT($BE$28,2)</f>
        <v>0</v>
      </c>
      <c r="BH23" s="1" t="s">
        <v>111</v>
      </c>
      <c r="BK23" s="8" t="str">
        <f>RIGHT(BK22,1)</f>
        <v/>
      </c>
      <c r="BV23" s="8" t="str">
        <f>RIGHT(BV22,1)</f>
        <v>0</v>
      </c>
      <c r="CE23" s="8" t="s">
        <v>148</v>
      </c>
    </row>
    <row r="24" spans="1:16384" ht="14.1" customHeight="1">
      <c r="A24" s="24" t="s">
        <v>10</v>
      </c>
      <c r="B24" s="9" t="s">
        <v>11</v>
      </c>
      <c r="D24" s="101" t="s">
        <v>12</v>
      </c>
      <c r="E24" s="102"/>
      <c r="F24" s="102"/>
      <c r="G24" s="102"/>
      <c r="H24" s="102"/>
      <c r="I24" s="102"/>
      <c r="J24" s="102"/>
      <c r="K24" s="102"/>
      <c r="L24" s="60" t="s">
        <v>13</v>
      </c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78" t="str">
        <f>IF(K17="Companies Tax","√","")</f>
        <v>√</v>
      </c>
      <c r="Z24" s="47"/>
      <c r="AA24" s="50"/>
      <c r="AB24" s="50"/>
      <c r="AC24" s="50"/>
      <c r="AD24" s="50"/>
      <c r="AE24" s="61"/>
      <c r="AF24" s="103" t="s">
        <v>14</v>
      </c>
      <c r="AG24" s="104"/>
      <c r="AH24" s="104"/>
      <c r="AI24" s="104"/>
      <c r="AJ24" s="104"/>
      <c r="AK24" s="104"/>
      <c r="AL24" s="105"/>
      <c r="AO24" s="8" t="s">
        <v>125</v>
      </c>
      <c r="AS24" s="1">
        <f>IF(BC33&gt;1,BD33,0)</f>
        <v>0</v>
      </c>
      <c r="AT24" s="1">
        <f>BC33</f>
        <v>0</v>
      </c>
      <c r="AU24" s="1" t="s">
        <v>15</v>
      </c>
      <c r="AV24" s="1" t="str">
        <f>IF(AT24&lt;20,VLOOKUP(AT24,'ITNS 280 (2)'!$1:$1048576,2,0),IF(AT24&gt;=90,"Ninety",IF(AT24&gt;=80,"Eighty",IF(AT24&gt;=70,"Seventy",IF(AT24&gt;=60,"Sixty",IF(AT24&gt;=50,"Fifty",IF(AT24&gt;=40,"Forty",IF(AT24&gt;=30,"Thirty",IF(AT24&gt;=20,"Twenty",""))))))))&amp;" "&amp;VLOOKUP(AS24,'ITNS 280 (2)'!$1:$1048576,2,0))&amp;IF(AT24&gt;0,AU24,"")</f>
        <v/>
      </c>
      <c r="AX24" s="1">
        <f>BD33</f>
        <v>0</v>
      </c>
      <c r="AZ24" s="8" t="s">
        <v>44</v>
      </c>
      <c r="BA24" s="1" t="str">
        <f>IF(AX24=0,"Zero",VLOOKUP(AX24,'ITNS 280 (2)'!$1:$1048576,2,0))</f>
        <v>Zero</v>
      </c>
      <c r="BC24" s="46">
        <f>IFERROR(LEFT(BD24,LEN(BD24)-2),0)</f>
        <v>0</v>
      </c>
      <c r="BD24" s="8" t="str">
        <f>RIGHT($BE$28,3)</f>
        <v>0</v>
      </c>
      <c r="BH24" s="9" t="s">
        <v>112</v>
      </c>
      <c r="BK24" s="8" t="str">
        <f>RIGHT(BK22,2)</f>
        <v/>
      </c>
      <c r="BV24" s="8" t="str">
        <f>RIGHT(BV22,2)</f>
        <v>10</v>
      </c>
    </row>
    <row r="25" spans="1:16384" ht="14.1" customHeight="1">
      <c r="A25" s="24" t="s">
        <v>16</v>
      </c>
      <c r="B25" s="9" t="s">
        <v>17</v>
      </c>
      <c r="D25" s="101" t="s">
        <v>18</v>
      </c>
      <c r="E25" s="102"/>
      <c r="F25" s="102"/>
      <c r="G25" s="102"/>
      <c r="H25" s="102"/>
      <c r="I25" s="102"/>
      <c r="J25" s="102"/>
      <c r="K25" s="102"/>
      <c r="L25" s="60" t="s">
        <v>19</v>
      </c>
      <c r="M25" s="2"/>
      <c r="N25" s="3"/>
      <c r="O25" s="3"/>
      <c r="P25" s="3"/>
      <c r="Q25" s="2"/>
      <c r="R25" s="2"/>
      <c r="S25" s="2"/>
      <c r="T25" s="2"/>
      <c r="U25" s="2"/>
      <c r="V25" s="2"/>
      <c r="W25" s="2"/>
      <c r="X25" s="2"/>
      <c r="Y25" s="2"/>
      <c r="Z25" s="47"/>
      <c r="AA25" s="2"/>
      <c r="AB25" s="2"/>
      <c r="AC25" s="2"/>
      <c r="AD25" s="2"/>
      <c r="AE25" s="62"/>
      <c r="AF25" s="51" t="str">
        <f t="shared" ref="AF25:AL25" si="0">IFERROR(BX33,"")</f>
        <v>2</v>
      </c>
      <c r="AG25" s="51" t="str">
        <f t="shared" si="0"/>
        <v>0</v>
      </c>
      <c r="AH25" s="74" t="str">
        <f t="shared" si="0"/>
        <v>0</v>
      </c>
      <c r="AI25" s="51" t="str">
        <f t="shared" si="0"/>
        <v>9</v>
      </c>
      <c r="AJ25" s="86" t="str">
        <f t="shared" si="0"/>
        <v>-</v>
      </c>
      <c r="AK25" s="51" t="str">
        <f t="shared" si="0"/>
        <v>1</v>
      </c>
      <c r="AL25" s="75" t="str">
        <f t="shared" si="0"/>
        <v>0</v>
      </c>
      <c r="AO25" s="8" t="s">
        <v>126</v>
      </c>
      <c r="AS25" s="1">
        <f>IF(BA33&gt;1,BB33,0)</f>
        <v>0</v>
      </c>
      <c r="AT25" s="1">
        <f>IFERROR(IF(BB33&gt;=0,VALUE(BA33&amp;BB33),0),0)</f>
        <v>0</v>
      </c>
      <c r="AU25" s="1" t="s">
        <v>21</v>
      </c>
      <c r="AV25" s="1" t="str">
        <f>IF(AT25&lt;20,VLOOKUP(AT25,'ITNS 280 (2)'!$1:$1048576,2,0),IF(AT25&gt;=90,"Ninety",IF(AT25&gt;=80,"Eighty",IF(AT25&gt;=70,"Seventy",IF(AT25&gt;=60,"Sixty",IF(AT25&gt;=50,"Fifty",IF(AT25&gt;=40,"Forty",IF(AT25&gt;=30,"Thirty",IF(AT25&gt;=20,"Twenty",""))))))))&amp;" "&amp;VLOOKUP(AS25,'ITNS 280 (2)'!$1:$1048576,2,0))&amp;IF(AT25&gt;0,AU25,"")</f>
        <v/>
      </c>
      <c r="AX25" s="1">
        <f>BC33</f>
        <v>0</v>
      </c>
      <c r="AZ25" s="1" t="s">
        <v>15</v>
      </c>
      <c r="BA25" s="1" t="str">
        <f>IFERROR(IF(AX25=0,"Zero",VLOOKUP(AX25,'ITNS 280 (2)'!$1:$1048576,2,0)),"Zero")</f>
        <v>Zero</v>
      </c>
      <c r="BC25" s="1">
        <f>IFERROR(LEFT(BD25,LEN(BD25)-3),0)</f>
        <v>0</v>
      </c>
      <c r="BD25" s="8" t="str">
        <f>RIGHT($BE$28,4)</f>
        <v>0</v>
      </c>
      <c r="BH25" s="9" t="s">
        <v>113</v>
      </c>
      <c r="BK25" s="8" t="str">
        <f>RIGHT(BK22,3)</f>
        <v/>
      </c>
      <c r="BV25" s="8" t="str">
        <f>RIGHT(BV22,3)</f>
        <v>-10</v>
      </c>
    </row>
    <row r="26" spans="1:16384" ht="14.1" customHeight="1">
      <c r="A26" s="24" t="s">
        <v>22</v>
      </c>
      <c r="B26" s="9" t="s">
        <v>23</v>
      </c>
      <c r="D26" s="101" t="s">
        <v>24</v>
      </c>
      <c r="E26" s="102"/>
      <c r="F26" s="102"/>
      <c r="G26" s="102"/>
      <c r="H26" s="102"/>
      <c r="I26" s="102"/>
      <c r="J26" s="102"/>
      <c r="K26" s="102"/>
      <c r="L26" s="60" t="s">
        <v>25</v>
      </c>
      <c r="M26" s="2"/>
      <c r="N26" s="3"/>
      <c r="O26" s="3"/>
      <c r="P26" s="3"/>
      <c r="Q26" s="2"/>
      <c r="R26" s="2"/>
      <c r="S26" s="2"/>
      <c r="T26" s="2"/>
      <c r="U26" s="2"/>
      <c r="V26" s="2"/>
      <c r="W26" s="2"/>
      <c r="X26" s="2"/>
      <c r="Y26" s="22" t="str">
        <f>IF(K17="Other than Companies Tax","√","")</f>
        <v/>
      </c>
      <c r="Z26" s="47"/>
      <c r="AA26" s="5"/>
      <c r="AB26" s="2"/>
      <c r="AC26" s="2"/>
      <c r="AD26" s="2"/>
      <c r="AE26" s="62"/>
      <c r="AF26" s="55"/>
      <c r="AG26" s="47"/>
      <c r="AH26" s="47"/>
      <c r="AI26" s="47"/>
      <c r="AJ26" s="47"/>
      <c r="AK26" s="47"/>
      <c r="AL26" s="56"/>
      <c r="AO26" s="8" t="s">
        <v>127</v>
      </c>
      <c r="AS26" s="1">
        <f>IF(AY33&gt;1,AZ33,0)</f>
        <v>0</v>
      </c>
      <c r="AT26" s="1">
        <f>IFERROR(IF(AZ33&gt;=0,VALUE(AY33&amp;AZ33),0),0)</f>
        <v>0</v>
      </c>
      <c r="AU26" s="1" t="s">
        <v>26</v>
      </c>
      <c r="AV26" s="1" t="str">
        <f>IF(AT26&lt;20,VLOOKUP(AT26,'ITNS 280 (2)'!$1:$1048576,2,0),IF(AT26&gt;=90,"Ninety",IF(AT26&gt;=80,"Eighty",IF(AT26&gt;=70,"Seventy",IF(AT26&gt;=60,"Sixty",IF(AT26&gt;=50,"Fifty",IF(AT26&gt;=40,"Forty",IF(AT26&gt;=30,"Thirty",IF(AT26&gt;=20,"Twenty",""))))))))&amp;" "&amp;VLOOKUP(AS26,'ITNS 280 (2)'!$1:$1048576,2,0))&amp;IF(AT26&gt;0,AU26,"")</f>
        <v/>
      </c>
      <c r="AX26" s="1">
        <f>IF(BA33&gt;1,BB33,0)</f>
        <v>0</v>
      </c>
      <c r="AY26" s="1">
        <f>IFERROR(IF(BB33&gt;=0,VALUE(BA33&amp;BB33),0),0)</f>
        <v>0</v>
      </c>
      <c r="AZ26" s="1" t="s">
        <v>21</v>
      </c>
      <c r="BA26" s="1" t="str">
        <f>IF(VALUE(BA33&amp;BB33)=0,"Zero",IF(AY26&lt;20,VLOOKUP(AY26,'ITNS 280 (2)'!$1:$1048576,2,0),IF(AY26&gt;=90,"Ninety",IF(AY26&gt;=80,"Eighty",IF(AY26&gt;=70,"Seventy",IF(AY26&gt;=60,"Sixty",IF(AY26&gt;=50,"Fifty",IF(AY26&gt;=40,"Forty",IF(AY26&gt;=30,"Thirty",IF(AY26&gt;=20,"Twenty",""))))))))&amp;" "&amp;VLOOKUP(AX26,'ITNS 280 (2)'!$1:$1048576,2,0)))</f>
        <v>Zero</v>
      </c>
      <c r="BC26" s="1">
        <f>IFERROR(LEFT(BD26,LEN(BD26)-4),0)</f>
        <v>0</v>
      </c>
      <c r="BD26" s="8" t="str">
        <f>RIGHT($BE$28,5)</f>
        <v>0</v>
      </c>
      <c r="BH26" s="10" t="s">
        <v>114</v>
      </c>
      <c r="BK26" s="8" t="str">
        <f>RIGHT(BK22,4)</f>
        <v/>
      </c>
      <c r="BV26" s="8" t="str">
        <f>RIGHT(BV22,4)</f>
        <v>9-10</v>
      </c>
    </row>
    <row r="27" spans="1:16384" ht="14.1" customHeight="1">
      <c r="A27" s="24" t="s">
        <v>27</v>
      </c>
      <c r="B27" s="9" t="s">
        <v>28</v>
      </c>
      <c r="D27" s="106"/>
      <c r="E27" s="107"/>
      <c r="F27" s="107"/>
      <c r="G27" s="107"/>
      <c r="H27" s="107"/>
      <c r="I27" s="107"/>
      <c r="J27" s="107"/>
      <c r="K27" s="107"/>
      <c r="L27" s="63" t="s">
        <v>29</v>
      </c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5"/>
      <c r="AF27" s="57"/>
      <c r="AG27" s="58"/>
      <c r="AH27" s="58"/>
      <c r="AI27" s="58"/>
      <c r="AJ27" s="58"/>
      <c r="AK27" s="58"/>
      <c r="AL27" s="59"/>
      <c r="AO27" s="8" t="s">
        <v>129</v>
      </c>
      <c r="AS27" s="1">
        <f>IF(AW33&gt;1,AX33,0)</f>
        <v>0</v>
      </c>
      <c r="AT27" s="1">
        <f>IFERROR(IF(AX33&gt;=0,VALUE(AW33&amp;AX33),0),0)</f>
        <v>0</v>
      </c>
      <c r="AU27" s="1" t="s">
        <v>30</v>
      </c>
      <c r="AV27" s="1" t="str">
        <f>IF(AT27&lt;20,VLOOKUP(AT27,'ITNS 280 (2)'!$1:$1048576,2,0),IF(AT27&gt;=90,"Ninety",IF(AT27&gt;=80,"Eighty",IF(AT27&gt;=70,"Seventy",IF(AT27&gt;=60,"Sixty",IF(AT27&gt;=50,"Fifty",IF(AT27&gt;=40,"Forty",IF(AT27&gt;=30,"Thirty",IF(AT27&gt;=20,"Twenty",""))))))))&amp;" "&amp;VLOOKUP(AS27,'ITNS 280 (2)'!$1:$1048576,2,0))&amp;IF(AT27&gt;0,AU27,"")</f>
        <v/>
      </c>
      <c r="AX27" s="1">
        <f>IF(AY33&gt;1,AZ33,0)</f>
        <v>0</v>
      </c>
      <c r="AY27" s="1">
        <f>IFERROR(IF(AZ33&gt;=0,VALUE(AY33&amp;AZ33),0),0)</f>
        <v>0</v>
      </c>
      <c r="AZ27" s="1" t="s">
        <v>26</v>
      </c>
      <c r="BA27" s="1" t="str">
        <f>IF(VALUE(AY33&amp;AZ33)=0,"Zero",IF(AY27&lt;20,VLOOKUP(AY27,'ITNS 280 (2)'!$1:$1048576,2,0),IF(AY27&gt;=90,"Ninety",IF(AY27&gt;=80,"Eighty",IF(AY27&gt;=70,"Seventy",IF(AY27&gt;=60,"Sixty",IF(AY27&gt;=50,"Fifty",IF(AY27&gt;=40,"Forty",IF(AY27&gt;=30,"Thirty",IF(AY27&gt;=20,"Twenty",""))))))))&amp;" "&amp;VLOOKUP(AX27,'ITNS 280 (2)'!$1:$1048576,2,0)))</f>
        <v>Zero</v>
      </c>
      <c r="BC27" s="1">
        <f>IFERROR(LEFT(BD27,LEN(BD27)-5),0)</f>
        <v>0</v>
      </c>
      <c r="BD27" s="8" t="str">
        <f>RIGHT($BE$28,6)</f>
        <v>0</v>
      </c>
      <c r="BH27" s="9" t="s">
        <v>116</v>
      </c>
      <c r="BK27" s="8" t="str">
        <f>RIGHT(BK22,5)</f>
        <v/>
      </c>
      <c r="BV27" s="8" t="str">
        <f>RIGHT(BV22,5)</f>
        <v>09-10</v>
      </c>
    </row>
    <row r="28" spans="1:16384" ht="14.1" customHeight="1">
      <c r="A28" s="24" t="s">
        <v>31</v>
      </c>
      <c r="B28" s="9" t="s">
        <v>32</v>
      </c>
      <c r="D28" s="108" t="s">
        <v>33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4"/>
      <c r="AO28" s="8" t="s">
        <v>128</v>
      </c>
      <c r="AV28" s="1" t="str">
        <f>CONCATENATE(AV27,AV26,AV25,AV24,AV23,AV22)</f>
        <v xml:space="preserve"> Only</v>
      </c>
      <c r="AX28" s="1">
        <f>IF(AW33&gt;1,AX33,0)</f>
        <v>0</v>
      </c>
      <c r="AY28" s="1">
        <f>IFERROR(IF(AX33&gt;=0,VALUE(AW33&amp;AX33),0),0)</f>
        <v>0</v>
      </c>
      <c r="AZ28" s="1" t="s">
        <v>30</v>
      </c>
      <c r="BA28" s="1" t="str">
        <f>IF(VALUE(AW33&amp;AX33)=0,"Zero",IF(AY28&lt;20,VLOOKUP(AY28,'ITNS 280 (2)'!$1:$1048576,2,0),IF(AY28&gt;=90,"Ninety",IF(AY28&gt;=80,"Eighty",IF(AY28&gt;=70,"Seventy",IF(AY28&gt;=60,"Sixty",IF(AY28&gt;=50,"Fifty",IF(AY28&gt;=40,"Forty",IF(AY28&gt;=30,"Thirty",IF(AY28&gt;=20,"Twenty",""))))))))&amp;" "&amp;VLOOKUP(AX28,'ITNS 280 (2)'!$1:$1048576,2,0)))</f>
        <v>Zero</v>
      </c>
      <c r="BC28" s="1">
        <f>IFERROR(LEFT(BD28,LEN(BD28)-6),0)</f>
        <v>0</v>
      </c>
      <c r="BD28" s="8" t="str">
        <f>RIGHT($BE$28,7)</f>
        <v>0</v>
      </c>
      <c r="BE28" s="1">
        <f>IFERROR(O47,0)</f>
        <v>0</v>
      </c>
      <c r="BK28" s="8" t="str">
        <f>RIGHT(BK22,6)</f>
        <v/>
      </c>
      <c r="BV28" s="8" t="str">
        <f>RIGHT(BV22,6)</f>
        <v>009-10</v>
      </c>
    </row>
    <row r="29" spans="1:16384" s="6" customFormat="1" ht="14.1" customHeight="1">
      <c r="A29" s="24" t="s">
        <v>34</v>
      </c>
      <c r="B29" s="9" t="s">
        <v>35</v>
      </c>
      <c r="D29" s="51" t="str">
        <f>IFERROR(BJ34,"")</f>
        <v/>
      </c>
      <c r="E29" s="51" t="str">
        <f t="shared" ref="E29:M29" si="1">IFERROR(BK33,"")</f>
        <v/>
      </c>
      <c r="F29" s="51" t="str">
        <f t="shared" si="1"/>
        <v/>
      </c>
      <c r="G29" s="51" t="str">
        <f t="shared" si="1"/>
        <v/>
      </c>
      <c r="H29" s="51" t="str">
        <f t="shared" si="1"/>
        <v/>
      </c>
      <c r="I29" s="51" t="str">
        <f t="shared" si="1"/>
        <v/>
      </c>
      <c r="J29" s="51" t="str">
        <f t="shared" si="1"/>
        <v/>
      </c>
      <c r="K29" s="51" t="str">
        <f t="shared" si="1"/>
        <v/>
      </c>
      <c r="L29" s="51" t="str">
        <f t="shared" si="1"/>
        <v/>
      </c>
      <c r="M29" s="51" t="str">
        <f t="shared" si="1"/>
        <v/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66"/>
      <c r="AN29" s="1"/>
      <c r="AO29" s="8" t="s">
        <v>130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>
        <f>IFERROR(LEFT(BD29,LEN(BD29)-7),0)</f>
        <v>0</v>
      </c>
      <c r="BD29" s="8" t="str">
        <f>RIGHT($BE$28,8)</f>
        <v>0</v>
      </c>
      <c r="BE29" s="1"/>
      <c r="BF29" s="1"/>
      <c r="BG29" s="1"/>
      <c r="BH29" s="1"/>
      <c r="BI29" s="1"/>
      <c r="BJ29" s="1"/>
      <c r="BK29" s="8" t="str">
        <f>RIGHT(BK22,7)</f>
        <v/>
      </c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8" t="str">
        <f>RIGHT(BV22,7)</f>
        <v>2009-10</v>
      </c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1"/>
      <c r="XED29" s="1"/>
      <c r="XEE29" s="1"/>
      <c r="XEF29" s="1"/>
      <c r="XEG29" s="1"/>
      <c r="XEH29" s="1"/>
      <c r="XEI29" s="1"/>
      <c r="XEJ29" s="1"/>
      <c r="XEK29" s="1"/>
      <c r="XEL29" s="1"/>
      <c r="XEM29" s="1"/>
      <c r="XEN29" s="1"/>
      <c r="XEO29" s="1"/>
      <c r="XEP29" s="1"/>
      <c r="XEQ29" s="1"/>
      <c r="XER29" s="1"/>
      <c r="XES29" s="1"/>
      <c r="XET29" s="1"/>
      <c r="XEU29" s="1"/>
      <c r="XEV29" s="1"/>
      <c r="XEW29" s="1"/>
      <c r="XEX29" s="1"/>
      <c r="XEY29" s="1"/>
      <c r="XEZ29" s="1"/>
      <c r="XFA29" s="1"/>
      <c r="XFB29" s="1"/>
      <c r="XFC29" s="1"/>
      <c r="XFD29" s="1"/>
    </row>
    <row r="30" spans="1:16384" ht="19.5" customHeight="1">
      <c r="A30" s="24" t="s">
        <v>37</v>
      </c>
      <c r="B30" s="9" t="s">
        <v>38</v>
      </c>
      <c r="D30" s="67" t="s">
        <v>39</v>
      </c>
      <c r="E30" s="68"/>
      <c r="F30" s="68"/>
      <c r="G30" s="69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9"/>
      <c r="AO30" s="8" t="s">
        <v>131</v>
      </c>
      <c r="BC30" s="1">
        <f>IFERROR(LEFT(BD30,LEN(BD30)-8),0)</f>
        <v>0</v>
      </c>
      <c r="BD30" s="8" t="str">
        <f>RIGHT($BE$28,9)</f>
        <v>0</v>
      </c>
      <c r="BK30" s="8" t="str">
        <f>RIGHT(BK22,8)</f>
        <v/>
      </c>
      <c r="BV30" s="8"/>
    </row>
    <row r="31" spans="1:16384" s="6" customFormat="1" ht="14.1" customHeight="1">
      <c r="A31" s="23">
        <v>1</v>
      </c>
      <c r="B31" s="9" t="s">
        <v>4</v>
      </c>
      <c r="D31" s="213" t="str">
        <f>UPPER(K4)</f>
        <v>ARVIND SHARMA</v>
      </c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5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8" t="str">
        <f>RIGHT(BK22,9)</f>
        <v/>
      </c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8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  <c r="WRX31" s="1"/>
      <c r="WRY31" s="1"/>
      <c r="WRZ31" s="1"/>
      <c r="WSA31" s="1"/>
      <c r="WSB31" s="1"/>
      <c r="WSC31" s="1"/>
      <c r="WSD31" s="1"/>
      <c r="WSE31" s="1"/>
      <c r="WSF31" s="1"/>
      <c r="WSG31" s="1"/>
      <c r="WSH31" s="1"/>
      <c r="WSI31" s="1"/>
      <c r="WSJ31" s="1"/>
      <c r="WSK31" s="1"/>
      <c r="WSL31" s="1"/>
      <c r="WSM31" s="1"/>
      <c r="WSN31" s="1"/>
      <c r="WSO31" s="1"/>
      <c r="WSP31" s="1"/>
      <c r="WSQ31" s="1"/>
      <c r="WSR31" s="1"/>
      <c r="WSS31" s="1"/>
      <c r="WST31" s="1"/>
      <c r="WSU31" s="1"/>
      <c r="WSV31" s="1"/>
      <c r="WSW31" s="1"/>
      <c r="WSX31" s="1"/>
      <c r="WSY31" s="1"/>
      <c r="WSZ31" s="1"/>
      <c r="WTA31" s="1"/>
      <c r="WTB31" s="1"/>
      <c r="WTC31" s="1"/>
      <c r="WTD31" s="1"/>
      <c r="WTE31" s="1"/>
      <c r="WTF31" s="1"/>
      <c r="WTG31" s="1"/>
      <c r="WTH31" s="1"/>
      <c r="WTI31" s="1"/>
      <c r="WTJ31" s="1"/>
      <c r="WTK31" s="1"/>
      <c r="WTL31" s="1"/>
      <c r="WTM31" s="1"/>
      <c r="WTN31" s="1"/>
      <c r="WTO31" s="1"/>
      <c r="WTP31" s="1"/>
      <c r="WTQ31" s="1"/>
      <c r="WTR31" s="1"/>
      <c r="WTS31" s="1"/>
      <c r="WTT31" s="1"/>
      <c r="WTU31" s="1"/>
      <c r="WTV31" s="1"/>
      <c r="WTW31" s="1"/>
      <c r="WTX31" s="1"/>
      <c r="WTY31" s="1"/>
      <c r="WTZ31" s="1"/>
      <c r="WUA31" s="1"/>
      <c r="WUB31" s="1"/>
      <c r="WUC31" s="1"/>
      <c r="WUD31" s="1"/>
      <c r="WUE31" s="1"/>
      <c r="WUF31" s="1"/>
      <c r="WUG31" s="1"/>
      <c r="WUH31" s="1"/>
      <c r="WUI31" s="1"/>
      <c r="WUJ31" s="1"/>
      <c r="WUK31" s="1"/>
      <c r="WUL31" s="1"/>
      <c r="WUM31" s="1"/>
      <c r="WUN31" s="1"/>
      <c r="WUO31" s="1"/>
      <c r="WUP31" s="1"/>
      <c r="WUQ31" s="1"/>
      <c r="WUR31" s="1"/>
      <c r="WUS31" s="1"/>
      <c r="WUT31" s="1"/>
      <c r="WUU31" s="1"/>
      <c r="WUV31" s="1"/>
      <c r="WUW31" s="1"/>
      <c r="WUX31" s="1"/>
      <c r="WUY31" s="1"/>
      <c r="WUZ31" s="1"/>
      <c r="WVA31" s="1"/>
      <c r="WVB31" s="1"/>
      <c r="WVC31" s="1"/>
      <c r="WVD31" s="1"/>
      <c r="WVE31" s="1"/>
      <c r="WVF31" s="1"/>
      <c r="WVG31" s="1"/>
      <c r="WVH31" s="1"/>
      <c r="WVI31" s="1"/>
      <c r="WVJ31" s="1"/>
      <c r="WVK31" s="1"/>
      <c r="WVL31" s="1"/>
      <c r="WVM31" s="1"/>
      <c r="WVN31" s="1"/>
      <c r="WVO31" s="1"/>
      <c r="WVP31" s="1"/>
      <c r="WVQ31" s="1"/>
      <c r="WVR31" s="1"/>
      <c r="WVS31" s="1"/>
      <c r="WVT31" s="1"/>
      <c r="WVU31" s="1"/>
      <c r="WVV31" s="1"/>
      <c r="WVW31" s="1"/>
      <c r="WVX31" s="1"/>
      <c r="WVY31" s="1"/>
      <c r="WVZ31" s="1"/>
      <c r="WWA31" s="1"/>
      <c r="WWB31" s="1"/>
      <c r="WWC31" s="1"/>
      <c r="WWD31" s="1"/>
      <c r="WWE31" s="1"/>
      <c r="WWF31" s="1"/>
      <c r="WWG31" s="1"/>
      <c r="WWH31" s="1"/>
      <c r="WWI31" s="1"/>
      <c r="WWJ31" s="1"/>
      <c r="WWK31" s="1"/>
      <c r="WWL31" s="1"/>
      <c r="WWM31" s="1"/>
      <c r="WWN31" s="1"/>
      <c r="WWO31" s="1"/>
      <c r="WWP31" s="1"/>
      <c r="WWQ31" s="1"/>
      <c r="WWR31" s="1"/>
      <c r="WWS31" s="1"/>
      <c r="WWT31" s="1"/>
      <c r="WWU31" s="1"/>
      <c r="WWV31" s="1"/>
      <c r="WWW31" s="1"/>
      <c r="WWX31" s="1"/>
      <c r="WWY31" s="1"/>
      <c r="WWZ31" s="1"/>
      <c r="WXA31" s="1"/>
      <c r="WXB31" s="1"/>
      <c r="WXC31" s="1"/>
      <c r="WXD31" s="1"/>
      <c r="WXE31" s="1"/>
      <c r="WXF31" s="1"/>
      <c r="WXG31" s="1"/>
      <c r="WXH31" s="1"/>
      <c r="WXI31" s="1"/>
      <c r="WXJ31" s="1"/>
      <c r="WXK31" s="1"/>
      <c r="WXL31" s="1"/>
      <c r="WXM31" s="1"/>
      <c r="WXN31" s="1"/>
      <c r="WXO31" s="1"/>
      <c r="WXP31" s="1"/>
      <c r="WXQ31" s="1"/>
      <c r="WXR31" s="1"/>
      <c r="WXS31" s="1"/>
      <c r="WXT31" s="1"/>
      <c r="WXU31" s="1"/>
      <c r="WXV31" s="1"/>
      <c r="WXW31" s="1"/>
      <c r="WXX31" s="1"/>
      <c r="WXY31" s="1"/>
      <c r="WXZ31" s="1"/>
      <c r="WYA31" s="1"/>
      <c r="WYB31" s="1"/>
      <c r="WYC31" s="1"/>
      <c r="WYD31" s="1"/>
      <c r="WYE31" s="1"/>
      <c r="WYF31" s="1"/>
      <c r="WYG31" s="1"/>
      <c r="WYH31" s="1"/>
      <c r="WYI31" s="1"/>
      <c r="WYJ31" s="1"/>
      <c r="WYK31" s="1"/>
      <c r="WYL31" s="1"/>
      <c r="WYM31" s="1"/>
      <c r="WYN31" s="1"/>
      <c r="WYO31" s="1"/>
      <c r="WYP31" s="1"/>
      <c r="WYQ31" s="1"/>
      <c r="WYR31" s="1"/>
      <c r="WYS31" s="1"/>
      <c r="WYT31" s="1"/>
      <c r="WYU31" s="1"/>
      <c r="WYV31" s="1"/>
      <c r="WYW31" s="1"/>
      <c r="WYX31" s="1"/>
      <c r="WYY31" s="1"/>
      <c r="WYZ31" s="1"/>
      <c r="WZA31" s="1"/>
      <c r="WZB31" s="1"/>
      <c r="WZC31" s="1"/>
      <c r="WZD31" s="1"/>
      <c r="WZE31" s="1"/>
      <c r="WZF31" s="1"/>
      <c r="WZG31" s="1"/>
      <c r="WZH31" s="1"/>
      <c r="WZI31" s="1"/>
      <c r="WZJ31" s="1"/>
      <c r="WZK31" s="1"/>
      <c r="WZL31" s="1"/>
      <c r="WZM31" s="1"/>
      <c r="WZN31" s="1"/>
      <c r="WZO31" s="1"/>
      <c r="WZP31" s="1"/>
      <c r="WZQ31" s="1"/>
      <c r="WZR31" s="1"/>
      <c r="WZS31" s="1"/>
      <c r="WZT31" s="1"/>
      <c r="WZU31" s="1"/>
      <c r="WZV31" s="1"/>
      <c r="WZW31" s="1"/>
      <c r="WZX31" s="1"/>
      <c r="WZY31" s="1"/>
      <c r="WZZ31" s="1"/>
      <c r="XAA31" s="1"/>
      <c r="XAB31" s="1"/>
      <c r="XAC31" s="1"/>
      <c r="XAD31" s="1"/>
      <c r="XAE31" s="1"/>
      <c r="XAF31" s="1"/>
      <c r="XAG31" s="1"/>
      <c r="XAH31" s="1"/>
      <c r="XAI31" s="1"/>
      <c r="XAJ31" s="1"/>
      <c r="XAK31" s="1"/>
      <c r="XAL31" s="1"/>
      <c r="XAM31" s="1"/>
      <c r="XAN31" s="1"/>
      <c r="XAO31" s="1"/>
      <c r="XAP31" s="1"/>
      <c r="XAQ31" s="1"/>
      <c r="XAR31" s="1"/>
      <c r="XAS31" s="1"/>
      <c r="XAT31" s="1"/>
      <c r="XAU31" s="1"/>
      <c r="XAV31" s="1"/>
      <c r="XAW31" s="1"/>
      <c r="XAX31" s="1"/>
      <c r="XAY31" s="1"/>
      <c r="XAZ31" s="1"/>
      <c r="XBA31" s="1"/>
      <c r="XBB31" s="1"/>
      <c r="XBC31" s="1"/>
      <c r="XBD31" s="1"/>
      <c r="XBE31" s="1"/>
      <c r="XBF31" s="1"/>
      <c r="XBG31" s="1"/>
      <c r="XBH31" s="1"/>
      <c r="XBI31" s="1"/>
      <c r="XBJ31" s="1"/>
      <c r="XBK31" s="1"/>
      <c r="XBL31" s="1"/>
      <c r="XBM31" s="1"/>
      <c r="XBN31" s="1"/>
      <c r="XBO31" s="1"/>
      <c r="XBP31" s="1"/>
      <c r="XBQ31" s="1"/>
      <c r="XBR31" s="1"/>
      <c r="XBS31" s="1"/>
      <c r="XBT31" s="1"/>
      <c r="XBU31" s="1"/>
      <c r="XBV31" s="1"/>
      <c r="XBW31" s="1"/>
      <c r="XBX31" s="1"/>
      <c r="XBY31" s="1"/>
      <c r="XBZ31" s="1"/>
      <c r="XCA31" s="1"/>
      <c r="XCB31" s="1"/>
      <c r="XCC31" s="1"/>
      <c r="XCD31" s="1"/>
      <c r="XCE31" s="1"/>
      <c r="XCF31" s="1"/>
      <c r="XCG31" s="1"/>
      <c r="XCH31" s="1"/>
      <c r="XCI31" s="1"/>
      <c r="XCJ31" s="1"/>
      <c r="XCK31" s="1"/>
      <c r="XCL31" s="1"/>
      <c r="XCM31" s="1"/>
      <c r="XCN31" s="1"/>
      <c r="XCO31" s="1"/>
      <c r="XCP31" s="1"/>
      <c r="XCQ31" s="1"/>
      <c r="XCR31" s="1"/>
      <c r="XCS31" s="1"/>
      <c r="XCT31" s="1"/>
      <c r="XCU31" s="1"/>
      <c r="XCV31" s="1"/>
      <c r="XCW31" s="1"/>
      <c r="XCX31" s="1"/>
      <c r="XCY31" s="1"/>
      <c r="XCZ31" s="1"/>
      <c r="XDA31" s="1"/>
      <c r="XDB31" s="1"/>
      <c r="XDC31" s="1"/>
      <c r="XDD31" s="1"/>
      <c r="XDE31" s="1"/>
      <c r="XDF31" s="1"/>
      <c r="XDG31" s="1"/>
      <c r="XDH31" s="1"/>
      <c r="XDI31" s="1"/>
      <c r="XDJ31" s="1"/>
      <c r="XDK31" s="1"/>
      <c r="XDL31" s="1"/>
      <c r="XDM31" s="1"/>
      <c r="XDN31" s="1"/>
      <c r="XDO31" s="1"/>
      <c r="XDP31" s="1"/>
      <c r="XDQ31" s="1"/>
      <c r="XDR31" s="1"/>
      <c r="XDS31" s="1"/>
      <c r="XDT31" s="1"/>
      <c r="XDU31" s="1"/>
      <c r="XDV31" s="1"/>
      <c r="XDW31" s="1"/>
      <c r="XDX31" s="1"/>
      <c r="XDY31" s="1"/>
      <c r="XDZ31" s="1"/>
      <c r="XEA31" s="1"/>
      <c r="XEB31" s="1"/>
      <c r="XEC31" s="1"/>
      <c r="XED31" s="1"/>
      <c r="XEE31" s="1"/>
      <c r="XEF31" s="1"/>
      <c r="XEG31" s="1"/>
      <c r="XEH31" s="1"/>
      <c r="XEI31" s="1"/>
      <c r="XEJ31" s="1"/>
      <c r="XEK31" s="1"/>
      <c r="XEL31" s="1"/>
      <c r="XEM31" s="1"/>
      <c r="XEN31" s="1"/>
      <c r="XEO31" s="1"/>
      <c r="XEP31" s="1"/>
      <c r="XEQ31" s="1"/>
      <c r="XER31" s="1"/>
      <c r="XES31" s="1"/>
      <c r="XET31" s="1"/>
      <c r="XEU31" s="1"/>
      <c r="XEV31" s="1"/>
      <c r="XEW31" s="1"/>
      <c r="XEX31" s="1"/>
      <c r="XEY31" s="1"/>
      <c r="XEZ31" s="1"/>
      <c r="XFA31" s="1"/>
      <c r="XFB31" s="1"/>
      <c r="XFC31" s="1"/>
      <c r="XFD31" s="1"/>
    </row>
    <row r="32" spans="1:16384" ht="14.1" customHeight="1">
      <c r="A32" s="23">
        <v>2</v>
      </c>
      <c r="B32" s="9" t="s">
        <v>8</v>
      </c>
      <c r="D32" s="70" t="s">
        <v>43</v>
      </c>
      <c r="E32" s="71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3"/>
      <c r="BK32" s="8" t="str">
        <f>RIGHT(BK22,10)</f>
        <v/>
      </c>
      <c r="BV32" s="8"/>
    </row>
    <row r="33" spans="1:16384" s="6" customFormat="1" ht="14.1" customHeight="1">
      <c r="A33" s="23">
        <v>3</v>
      </c>
      <c r="B33" s="9" t="s">
        <v>11</v>
      </c>
      <c r="D33" s="216" t="str">
        <f>UPPER(K5)</f>
        <v/>
      </c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8"/>
      <c r="AN33" s="1"/>
      <c r="AO33" s="1"/>
      <c r="AP33" s="1"/>
      <c r="AQ33" s="1"/>
      <c r="AR33" s="1"/>
      <c r="AS33" s="17"/>
      <c r="AT33" s="17"/>
      <c r="AU33" s="17"/>
      <c r="AV33" s="17"/>
      <c r="AW33" s="18">
        <f>IFERROR(VALUE($BC30),"")</f>
        <v>0</v>
      </c>
      <c r="AX33" s="18">
        <f>IFERROR(VALUE($BC29),"")</f>
        <v>0</v>
      </c>
      <c r="AY33" s="18">
        <f>IFERROR(VALUE($BC28),"")</f>
        <v>0</v>
      </c>
      <c r="AZ33" s="18">
        <f>IFERROR(VALUE($BC27),"")</f>
        <v>0</v>
      </c>
      <c r="BA33" s="18">
        <f>IFERROR(VALUE($BC26),"")</f>
        <v>0</v>
      </c>
      <c r="BB33" s="18">
        <f>IFERROR(VALUE($BC25),"")</f>
        <v>0</v>
      </c>
      <c r="BC33" s="18">
        <f>IFERROR(VALUE($BC24),"0")</f>
        <v>0</v>
      </c>
      <c r="BD33" s="18">
        <f>IFERROR(VALUE($BC23),0)</f>
        <v>0</v>
      </c>
      <c r="BE33" s="18">
        <f>IFERROR(VALUE($BC22),"")</f>
        <v>0</v>
      </c>
      <c r="BF33" s="1"/>
      <c r="BG33" s="1"/>
      <c r="BH33" s="1"/>
      <c r="BI33" s="1"/>
      <c r="BJ33" s="1"/>
      <c r="BK33" s="1" t="e">
        <f>LEFT(BK31,LEN(BK31)-8)</f>
        <v>#VALUE!</v>
      </c>
      <c r="BL33" s="1" t="e">
        <f>LEFT(BK30,LEN(BK30)-7)</f>
        <v>#VALUE!</v>
      </c>
      <c r="BM33" s="1" t="e">
        <f>LEFT(BK29,LEN(BK29)-6)</f>
        <v>#VALUE!</v>
      </c>
      <c r="BN33" s="1" t="e">
        <f>LEFT(BK28,LEN(BK28)-5)</f>
        <v>#VALUE!</v>
      </c>
      <c r="BO33" s="1" t="e">
        <f>LEFT(BK27,LEN(BK27)-4)</f>
        <v>#VALUE!</v>
      </c>
      <c r="BP33" s="1" t="e">
        <f>LEFT(BK26,LEN(BK26)-3)</f>
        <v>#VALUE!</v>
      </c>
      <c r="BQ33" s="1" t="e">
        <f>LEFT(BK25,LEN(BK25)-2)</f>
        <v>#VALUE!</v>
      </c>
      <c r="BR33" s="1" t="e">
        <f>LEFT(BK24,LEN(BK24)-1)</f>
        <v>#VALUE!</v>
      </c>
      <c r="BS33" s="1" t="str">
        <f>BK23</f>
        <v/>
      </c>
      <c r="BT33" s="1"/>
      <c r="BU33" s="1"/>
      <c r="BV33" s="1"/>
      <c r="BW33" s="1"/>
      <c r="BX33" s="1" t="str">
        <f>LEFT(BV29,LEN(BV29)-6)</f>
        <v>2</v>
      </c>
      <c r="BY33" s="1" t="str">
        <f>LEFT(BV28,LEN(BV28)-5)</f>
        <v>0</v>
      </c>
      <c r="BZ33" s="1" t="str">
        <f>LEFT(BV27,LEN(BV27)-4)</f>
        <v>0</v>
      </c>
      <c r="CA33" s="1" t="str">
        <f>LEFT(BV26,LEN(BV26)-3)</f>
        <v>9</v>
      </c>
      <c r="CB33" s="1" t="str">
        <f>LEFT(BV25,LEN(BV25)-2)</f>
        <v>-</v>
      </c>
      <c r="CC33" s="1" t="str">
        <f>LEFT(BV24,LEN(BV24)-1)</f>
        <v>1</v>
      </c>
      <c r="CD33" s="1" t="str">
        <f>BV23</f>
        <v>0</v>
      </c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  <row r="34" spans="1:16384" s="6" customFormat="1" ht="14.1" customHeight="1">
      <c r="A34" s="23">
        <v>4</v>
      </c>
      <c r="B34" s="9" t="s">
        <v>17</v>
      </c>
      <c r="D34" s="219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1"/>
      <c r="AN34" s="1"/>
      <c r="AO34" s="1"/>
      <c r="AP34" s="1"/>
      <c r="AQ34" s="1"/>
      <c r="AR34" s="1"/>
      <c r="BF34" s="1"/>
      <c r="BG34" s="1"/>
      <c r="BH34" s="1"/>
      <c r="BI34" s="1"/>
      <c r="BJ34" s="1" t="e">
        <f>LEFT(BK32,LEN(BK32)-9)</f>
        <v>#VALUE!</v>
      </c>
      <c r="BT34" s="1"/>
      <c r="BU34" s="1" t="e">
        <f>LEFT(BV32,LEN(BV32)-9)</f>
        <v>#VALUE!</v>
      </c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  <c r="XEE34" s="1"/>
      <c r="XEF34" s="1"/>
      <c r="XEG34" s="1"/>
      <c r="XEH34" s="1"/>
      <c r="XEI34" s="1"/>
      <c r="XEJ34" s="1"/>
      <c r="XEK34" s="1"/>
      <c r="XEL34" s="1"/>
      <c r="XEM34" s="1"/>
      <c r="XEN34" s="1"/>
      <c r="XEO34" s="1"/>
      <c r="XEP34" s="1"/>
      <c r="XEQ34" s="1"/>
      <c r="XER34" s="1"/>
      <c r="XES34" s="1"/>
      <c r="XET34" s="1"/>
      <c r="XEU34" s="1"/>
      <c r="XEV34" s="1"/>
      <c r="XEW34" s="1"/>
      <c r="XEX34" s="1"/>
      <c r="XEY34" s="1"/>
      <c r="XEZ34" s="1"/>
      <c r="XFA34" s="1"/>
      <c r="XFB34" s="1"/>
      <c r="XFC34" s="1"/>
      <c r="XFD34" s="1"/>
    </row>
    <row r="35" spans="1:16384" ht="14.1" customHeight="1">
      <c r="A35" s="23">
        <v>5</v>
      </c>
      <c r="B35" s="9" t="s">
        <v>23</v>
      </c>
      <c r="D35" s="70" t="s">
        <v>45</v>
      </c>
      <c r="E35" s="71"/>
      <c r="F35" s="71"/>
      <c r="G35" s="72"/>
      <c r="H35" s="73"/>
      <c r="I35" s="89" t="str">
        <f>UPPER(AD6)</f>
        <v/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1"/>
      <c r="W35" s="89" t="str">
        <f>UPPER(K6)</f>
        <v/>
      </c>
      <c r="X35" s="90"/>
      <c r="Y35" s="90"/>
      <c r="Z35" s="90"/>
      <c r="AA35" s="90"/>
      <c r="AB35" s="90"/>
      <c r="AC35" s="90"/>
      <c r="AD35" s="91"/>
      <c r="AE35" s="92" t="s">
        <v>46</v>
      </c>
      <c r="AF35" s="93"/>
      <c r="AG35" s="89" t="str">
        <f>UPPER(T6)</f>
        <v/>
      </c>
      <c r="AH35" s="90"/>
      <c r="AI35" s="90"/>
      <c r="AJ35" s="90"/>
      <c r="AK35" s="90"/>
      <c r="AL35" s="91"/>
      <c r="BK35" s="8"/>
      <c r="BV35" s="8"/>
    </row>
    <row r="36" spans="1:16384" ht="14.1" customHeight="1">
      <c r="A36" s="23">
        <v>6</v>
      </c>
      <c r="B36" s="9" t="s">
        <v>28</v>
      </c>
      <c r="D36" s="94" t="s">
        <v>47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6"/>
      <c r="AL36" s="97"/>
      <c r="BK36" s="8"/>
      <c r="BV36" s="8"/>
    </row>
    <row r="37" spans="1:16384" ht="14.1" customHeight="1">
      <c r="A37" s="23">
        <v>7</v>
      </c>
      <c r="B37" s="9" t="s">
        <v>32</v>
      </c>
      <c r="D37" s="98" t="s">
        <v>48</v>
      </c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48"/>
      <c r="P37" s="56"/>
      <c r="Q37" s="22" t="str">
        <f>IF(K18="Advance Tax","√","")</f>
        <v>√</v>
      </c>
      <c r="R37" s="55"/>
      <c r="S37" s="48"/>
      <c r="T37" s="100" t="s">
        <v>49</v>
      </c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56"/>
      <c r="AK37" s="21" t="str">
        <f>IF(K18="Surtax","√","")</f>
        <v/>
      </c>
      <c r="AL37" s="84"/>
      <c r="BK37" s="8"/>
      <c r="BV37" s="8"/>
    </row>
    <row r="38" spans="1:16384" ht="14.1" customHeight="1">
      <c r="A38" s="23">
        <v>8</v>
      </c>
      <c r="B38" s="9" t="s">
        <v>35</v>
      </c>
      <c r="D38" s="98" t="s">
        <v>50</v>
      </c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47"/>
      <c r="P38" s="47"/>
      <c r="Q38" s="22" t="str">
        <f>IF(K18="Self Assessment Tax","√","")</f>
        <v/>
      </c>
      <c r="R38" s="47"/>
      <c r="S38" s="47"/>
      <c r="T38" s="100" t="s">
        <v>51</v>
      </c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47"/>
      <c r="AK38" s="21" t="str">
        <f>IF(K18="Tax on Distributed Profits of Domestic Co.","√","")</f>
        <v/>
      </c>
      <c r="AL38" s="76"/>
      <c r="AM38" s="8"/>
      <c r="AN38" s="9"/>
      <c r="AO38" s="9"/>
      <c r="AP38" s="9"/>
      <c r="AQ38" s="9"/>
      <c r="BK38" s="8"/>
      <c r="BV38" s="8"/>
    </row>
    <row r="39" spans="1:16384" ht="14.1" customHeight="1">
      <c r="A39" s="23">
        <v>9</v>
      </c>
      <c r="B39" s="9" t="s">
        <v>38</v>
      </c>
      <c r="D39" s="112" t="s">
        <v>53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58"/>
      <c r="P39" s="58"/>
      <c r="Q39" s="22" t="str">
        <f>IF(K18="Tax on Regular Assessment","√","")</f>
        <v/>
      </c>
      <c r="R39" s="58"/>
      <c r="S39" s="58"/>
      <c r="T39" s="125" t="s">
        <v>54</v>
      </c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58"/>
      <c r="AK39" s="21" t="str">
        <f>IF(K18="Tax on Distributed Income to Unit Holders","√","")</f>
        <v/>
      </c>
      <c r="AL39" s="77"/>
      <c r="AN39" s="9"/>
      <c r="AO39" s="9"/>
      <c r="AP39" s="9"/>
      <c r="AQ39" s="9"/>
      <c r="BK39" s="8"/>
      <c r="BV39" s="8"/>
    </row>
    <row r="40" spans="1:16384" ht="14.1" customHeight="1">
      <c r="A40" s="23">
        <v>10</v>
      </c>
      <c r="B40" s="9" t="s">
        <v>44</v>
      </c>
      <c r="D40" s="126" t="s">
        <v>55</v>
      </c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92" t="s">
        <v>56</v>
      </c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93"/>
      <c r="AB40" s="128" t="s">
        <v>57</v>
      </c>
      <c r="AC40" s="128"/>
      <c r="AD40" s="128"/>
      <c r="AE40" s="128"/>
      <c r="AF40" s="128"/>
      <c r="AG40" s="128"/>
      <c r="AH40" s="128"/>
      <c r="AI40" s="128"/>
      <c r="AJ40" s="128"/>
      <c r="AK40" s="128"/>
      <c r="AL40" s="129"/>
      <c r="AN40" s="9"/>
      <c r="AO40" s="9"/>
      <c r="AP40" s="9"/>
      <c r="AQ40" s="9"/>
      <c r="BK40" s="8"/>
      <c r="BV40" s="8"/>
    </row>
    <row r="41" spans="1:16384" ht="14.1" customHeight="1">
      <c r="A41" s="23">
        <v>11</v>
      </c>
      <c r="B41" s="9" t="s">
        <v>58</v>
      </c>
      <c r="D41" s="121" t="s">
        <v>59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43">
        <f>K10</f>
        <v>0</v>
      </c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4"/>
      <c r="AB41" s="122" t="s">
        <v>60</v>
      </c>
      <c r="AC41" s="123"/>
      <c r="AD41" s="123"/>
      <c r="AE41" s="123"/>
      <c r="AF41" s="123"/>
      <c r="AG41" s="123"/>
      <c r="AH41" s="123"/>
      <c r="AI41" s="123"/>
      <c r="AJ41" s="123"/>
      <c r="AK41" s="123"/>
      <c r="AL41" s="124"/>
      <c r="AN41" s="9"/>
      <c r="AO41" s="9"/>
      <c r="AP41" s="9"/>
      <c r="AQ41" s="9"/>
      <c r="BK41" s="8"/>
      <c r="BV41" s="8"/>
    </row>
    <row r="42" spans="1:16384" ht="14.1" customHeight="1">
      <c r="A42" s="23">
        <v>12</v>
      </c>
      <c r="B42" s="9" t="s">
        <v>61</v>
      </c>
      <c r="D42" s="121" t="s">
        <v>62</v>
      </c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43">
        <f t="shared" ref="O42:O46" si="2">K11</f>
        <v>0</v>
      </c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4"/>
      <c r="AB42" s="55"/>
      <c r="AC42" s="47"/>
      <c r="AD42" s="47"/>
      <c r="AE42" s="47"/>
      <c r="AF42" s="47"/>
      <c r="AG42" s="47"/>
      <c r="AH42" s="47"/>
      <c r="AI42" s="47"/>
      <c r="AJ42" s="47"/>
      <c r="AK42" s="47"/>
      <c r="AL42" s="56"/>
      <c r="AN42" s="9"/>
      <c r="AO42" s="9"/>
      <c r="AP42" s="9"/>
      <c r="AQ42" s="9"/>
      <c r="BK42" s="8"/>
      <c r="BV42" s="8"/>
    </row>
    <row r="43" spans="1:16384" ht="14.1" customHeight="1">
      <c r="A43" s="23">
        <v>13</v>
      </c>
      <c r="B43" s="9" t="s">
        <v>63</v>
      </c>
      <c r="D43" s="121" t="s">
        <v>64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43">
        <f t="shared" si="2"/>
        <v>0</v>
      </c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4"/>
      <c r="AB43" s="55"/>
      <c r="AC43" s="22"/>
      <c r="AD43" s="22"/>
      <c r="AE43" s="4" t="s">
        <v>20</v>
      </c>
      <c r="AF43" s="22"/>
      <c r="AG43" s="22"/>
      <c r="AH43" s="4" t="s">
        <v>20</v>
      </c>
      <c r="AI43" s="22"/>
      <c r="AJ43" s="22"/>
      <c r="AK43" s="47"/>
      <c r="AL43" s="56"/>
      <c r="AN43" s="9"/>
      <c r="AO43" s="9"/>
      <c r="AP43" s="9"/>
      <c r="AQ43" s="9"/>
      <c r="BK43" s="8"/>
      <c r="BV43" s="8"/>
    </row>
    <row r="44" spans="1:16384" ht="14.1" customHeight="1">
      <c r="A44" s="23">
        <v>14</v>
      </c>
      <c r="B44" s="9" t="s">
        <v>65</v>
      </c>
      <c r="D44" s="121" t="s">
        <v>66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43">
        <f t="shared" si="2"/>
        <v>0</v>
      </c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4"/>
      <c r="AB44" s="55"/>
      <c r="AC44" s="47" t="s">
        <v>40</v>
      </c>
      <c r="AD44" s="47" t="s">
        <v>40</v>
      </c>
      <c r="AE44" s="47"/>
      <c r="AF44" s="47" t="s">
        <v>41</v>
      </c>
      <c r="AG44" s="47" t="s">
        <v>41</v>
      </c>
      <c r="AH44" s="47"/>
      <c r="AI44" s="47" t="s">
        <v>67</v>
      </c>
      <c r="AJ44" s="47" t="s">
        <v>67</v>
      </c>
      <c r="AK44" s="47"/>
      <c r="AL44" s="56"/>
      <c r="AN44" s="9"/>
      <c r="AO44" s="9"/>
      <c r="AP44" s="9"/>
      <c r="AQ44" s="9"/>
      <c r="BK44" s="8"/>
      <c r="BV44" s="8"/>
    </row>
    <row r="45" spans="1:16384" ht="14.1" customHeight="1">
      <c r="A45" s="23">
        <v>15</v>
      </c>
      <c r="B45" s="9" t="s">
        <v>68</v>
      </c>
      <c r="D45" s="121" t="s">
        <v>69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43">
        <f t="shared" si="2"/>
        <v>0</v>
      </c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4"/>
      <c r="AB45" s="55"/>
      <c r="AC45" s="47"/>
      <c r="AD45" s="47"/>
      <c r="AE45" s="47"/>
      <c r="AF45" s="47"/>
      <c r="AG45" s="47"/>
      <c r="AH45" s="47"/>
      <c r="AI45" s="47"/>
      <c r="AJ45" s="47"/>
      <c r="AK45" s="47"/>
      <c r="AL45" s="56"/>
      <c r="AN45" s="9"/>
      <c r="AO45" s="9"/>
      <c r="AP45" s="9"/>
      <c r="AQ45" s="9"/>
      <c r="BK45" s="8"/>
      <c r="BV45" s="8"/>
    </row>
    <row r="46" spans="1:16384" ht="14.1" customHeight="1">
      <c r="A46" s="23">
        <v>16</v>
      </c>
      <c r="B46" s="9" t="s">
        <v>70</v>
      </c>
      <c r="D46" s="121" t="s">
        <v>71</v>
      </c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43">
        <f t="shared" si="2"/>
        <v>0</v>
      </c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4"/>
      <c r="AB46" s="55"/>
      <c r="AC46" s="47"/>
      <c r="AD46" s="47"/>
      <c r="AE46" s="47"/>
      <c r="AF46" s="47"/>
      <c r="AG46" s="47"/>
      <c r="AH46" s="47"/>
      <c r="AI46" s="47"/>
      <c r="AJ46" s="47"/>
      <c r="AK46" s="47"/>
      <c r="AL46" s="56"/>
      <c r="AN46" s="9"/>
      <c r="AO46" s="9"/>
      <c r="AP46" s="9"/>
      <c r="AQ46" s="9"/>
      <c r="BK46" s="8"/>
      <c r="BV46" s="8"/>
    </row>
    <row r="47" spans="1:16384" ht="14.1" customHeight="1">
      <c r="A47" s="23">
        <v>17</v>
      </c>
      <c r="B47" s="9" t="s">
        <v>72</v>
      </c>
      <c r="D47" s="121" t="s">
        <v>73</v>
      </c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43">
        <f>K16</f>
        <v>0</v>
      </c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4"/>
      <c r="AB47" s="145" t="s">
        <v>74</v>
      </c>
      <c r="AC47" s="146"/>
      <c r="AD47" s="146"/>
      <c r="AE47" s="146"/>
      <c r="AF47" s="146"/>
      <c r="AG47" s="146"/>
      <c r="AH47" s="146"/>
      <c r="AI47" s="146"/>
      <c r="AJ47" s="146"/>
      <c r="AK47" s="146"/>
      <c r="AL47" s="147"/>
      <c r="AN47" s="9"/>
      <c r="BK47" s="8"/>
      <c r="BV47" s="8"/>
    </row>
    <row r="48" spans="1:16384" ht="23.25" customHeight="1">
      <c r="A48" s="23">
        <v>18</v>
      </c>
      <c r="B48" s="9" t="s">
        <v>75</v>
      </c>
      <c r="D48" s="121" t="s">
        <v>76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48" t="str">
        <f>UPPER(AV28)</f>
        <v xml:space="preserve"> ONLY</v>
      </c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9"/>
      <c r="AB48" s="55"/>
      <c r="AC48" s="47"/>
      <c r="AD48" s="47"/>
      <c r="AE48" s="47"/>
      <c r="AF48" s="47"/>
      <c r="AG48" s="47"/>
      <c r="AH48" s="47"/>
      <c r="AI48" s="47"/>
      <c r="AJ48" s="47"/>
      <c r="AK48" s="47"/>
      <c r="AL48" s="56"/>
      <c r="AN48" s="9"/>
      <c r="AO48" s="9"/>
      <c r="AP48" s="9"/>
      <c r="AQ48" s="9"/>
      <c r="BK48" s="8"/>
      <c r="BV48" s="8"/>
    </row>
    <row r="49" spans="1:74" ht="14.1" customHeight="1">
      <c r="A49" s="23">
        <v>19</v>
      </c>
      <c r="B49" s="9" t="s">
        <v>77</v>
      </c>
      <c r="D49" s="120" t="s">
        <v>78</v>
      </c>
      <c r="E49" s="120"/>
      <c r="F49" s="120"/>
      <c r="G49" s="120"/>
      <c r="H49" s="120"/>
      <c r="I49" s="120"/>
      <c r="J49" s="120" t="s">
        <v>79</v>
      </c>
      <c r="K49" s="120"/>
      <c r="L49" s="120"/>
      <c r="M49" s="120"/>
      <c r="N49" s="120" t="s">
        <v>80</v>
      </c>
      <c r="O49" s="120"/>
      <c r="P49" s="120"/>
      <c r="Q49" s="120"/>
      <c r="R49" s="120" t="s">
        <v>81</v>
      </c>
      <c r="S49" s="120"/>
      <c r="T49" s="120"/>
      <c r="U49" s="120"/>
      <c r="V49" s="120" t="s">
        <v>82</v>
      </c>
      <c r="W49" s="120"/>
      <c r="X49" s="120"/>
      <c r="Y49" s="120" t="s">
        <v>36</v>
      </c>
      <c r="Z49" s="120"/>
      <c r="AA49" s="140"/>
      <c r="AB49" s="55"/>
      <c r="AC49" s="47"/>
      <c r="AD49" s="47"/>
      <c r="AE49" s="47"/>
      <c r="AF49" s="47"/>
      <c r="AG49" s="47"/>
      <c r="AH49" s="47"/>
      <c r="AI49" s="47"/>
      <c r="AJ49" s="47"/>
      <c r="AK49" s="47"/>
      <c r="AL49" s="56"/>
      <c r="BK49" s="8"/>
      <c r="BV49" s="8"/>
    </row>
    <row r="50" spans="1:74" ht="14.1" customHeight="1">
      <c r="A50" s="23">
        <v>20</v>
      </c>
      <c r="B50" s="9" t="s">
        <v>84</v>
      </c>
      <c r="D50" s="141" t="str">
        <f>IFERROR(BA28,"")</f>
        <v>Zero</v>
      </c>
      <c r="E50" s="142"/>
      <c r="F50" s="142"/>
      <c r="G50" s="142"/>
      <c r="H50" s="142"/>
      <c r="I50" s="142"/>
      <c r="J50" s="141" t="str">
        <f>IFERROR(BA27,"")</f>
        <v>Zero</v>
      </c>
      <c r="K50" s="142"/>
      <c r="L50" s="142"/>
      <c r="M50" s="142"/>
      <c r="N50" s="141" t="str">
        <f>IFERROR(BA26,"")</f>
        <v>Zero</v>
      </c>
      <c r="O50" s="142"/>
      <c r="P50" s="142"/>
      <c r="Q50" s="142"/>
      <c r="R50" s="141" t="str">
        <f>IFERROR(BA25,"")</f>
        <v>Zero</v>
      </c>
      <c r="S50" s="142"/>
      <c r="T50" s="142"/>
      <c r="U50" s="142"/>
      <c r="V50" s="141" t="str">
        <f>IFERROR(BA24,"")</f>
        <v>Zero</v>
      </c>
      <c r="W50" s="142"/>
      <c r="X50" s="142"/>
      <c r="Y50" s="141" t="str">
        <f>IFERROR(BA23,"")</f>
        <v>Zero</v>
      </c>
      <c r="Z50" s="142"/>
      <c r="AA50" s="92"/>
      <c r="AB50" s="55"/>
      <c r="AC50" s="47"/>
      <c r="AD50" s="47"/>
      <c r="AE50" s="47"/>
      <c r="AF50" s="47"/>
      <c r="AG50" s="47"/>
      <c r="AH50" s="47"/>
      <c r="AI50" s="47"/>
      <c r="AJ50" s="47"/>
      <c r="AK50" s="47"/>
      <c r="AL50" s="56"/>
      <c r="AR50" s="16"/>
      <c r="AS50" s="16"/>
      <c r="AT50" s="16"/>
      <c r="AU50" s="16"/>
      <c r="AV50" s="16"/>
      <c r="AW50" s="16"/>
      <c r="AX50" s="16"/>
      <c r="AY50" s="16"/>
      <c r="AZ50" s="16"/>
      <c r="BK50" s="8"/>
      <c r="BV50" s="8"/>
    </row>
    <row r="51" spans="1:74" ht="14.1" customHeight="1">
      <c r="A51" s="23">
        <v>30</v>
      </c>
      <c r="B51" s="9" t="s">
        <v>85</v>
      </c>
      <c r="D51" s="130" t="s">
        <v>86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 t="str">
        <f>UPPER(IFERROR(AD10,""))</f>
        <v/>
      </c>
      <c r="Q51" s="131"/>
      <c r="R51" s="131"/>
      <c r="S51" s="131"/>
      <c r="T51" s="131"/>
      <c r="U51" s="79" t="s">
        <v>87</v>
      </c>
      <c r="V51" s="21"/>
      <c r="W51" s="132" t="str">
        <f>IF(AD12&lt;&gt;0,AD12,"")</f>
        <v/>
      </c>
      <c r="X51" s="133"/>
      <c r="Y51" s="133"/>
      <c r="Z51" s="133"/>
      <c r="AA51" s="134"/>
      <c r="AB51" s="55"/>
      <c r="AC51" s="47"/>
      <c r="AD51" s="47"/>
      <c r="AE51" s="47"/>
      <c r="AF51" s="47"/>
      <c r="AG51" s="47"/>
      <c r="AH51" s="47"/>
      <c r="AI51" s="47"/>
      <c r="AJ51" s="47"/>
      <c r="AK51" s="47"/>
      <c r="AL51" s="56"/>
      <c r="AR51" s="16"/>
      <c r="AS51" s="16"/>
      <c r="AT51" s="16"/>
      <c r="AU51" s="16"/>
      <c r="AV51" s="16"/>
      <c r="AW51" s="16"/>
      <c r="AX51" s="16"/>
      <c r="AY51" s="16"/>
      <c r="AZ51" s="16"/>
      <c r="BK51" s="8"/>
      <c r="BV51" s="8"/>
    </row>
    <row r="52" spans="1:74" ht="14.1" customHeight="1">
      <c r="A52" s="23">
        <v>40</v>
      </c>
      <c r="B52" s="9" t="s">
        <v>88</v>
      </c>
      <c r="D52" s="130" t="s">
        <v>89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5" t="str">
        <f>UPPER(AD13)</f>
        <v/>
      </c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6"/>
      <c r="AB52" s="55"/>
      <c r="AC52" s="47"/>
      <c r="AD52" s="47"/>
      <c r="AE52" s="47"/>
      <c r="AF52" s="47"/>
      <c r="AG52" s="47"/>
      <c r="AH52" s="47"/>
      <c r="AI52" s="47"/>
      <c r="AJ52" s="47"/>
      <c r="AK52" s="47"/>
      <c r="AL52" s="56"/>
      <c r="AR52" s="16"/>
      <c r="AS52" s="16"/>
      <c r="AT52" s="16"/>
      <c r="AU52" s="16"/>
      <c r="AV52" s="16"/>
      <c r="AW52" s="16"/>
      <c r="AX52" s="16"/>
      <c r="AY52" s="16"/>
      <c r="AZ52" s="16"/>
      <c r="BK52" s="8"/>
      <c r="BV52" s="8"/>
    </row>
    <row r="53" spans="1:74" ht="14.1" customHeight="1">
      <c r="A53" s="23">
        <v>50</v>
      </c>
      <c r="B53" s="9" t="s">
        <v>90</v>
      </c>
      <c r="D53" s="137" t="s">
        <v>91</v>
      </c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9"/>
      <c r="AB53" s="55"/>
      <c r="AC53" s="47"/>
      <c r="AD53" s="47"/>
      <c r="AE53" s="47"/>
      <c r="AF53" s="47"/>
      <c r="AG53" s="47"/>
      <c r="AH53" s="47"/>
      <c r="AI53" s="47"/>
      <c r="AJ53" s="47"/>
      <c r="AK53" s="47"/>
      <c r="AL53" s="56"/>
      <c r="AR53" s="16"/>
      <c r="AS53" s="16"/>
      <c r="AT53" s="16"/>
      <c r="AU53" s="16"/>
      <c r="AV53" s="16"/>
      <c r="AW53" s="16"/>
      <c r="AX53" s="16"/>
      <c r="AY53" s="16"/>
      <c r="AZ53" s="16"/>
      <c r="BK53" s="8"/>
      <c r="BV53" s="8"/>
    </row>
    <row r="54" spans="1:74" ht="22.5" customHeight="1">
      <c r="A54" s="23">
        <v>60</v>
      </c>
      <c r="B54" s="9" t="s">
        <v>92</v>
      </c>
      <c r="D54" s="153" t="s">
        <v>93</v>
      </c>
      <c r="E54" s="154"/>
      <c r="F54" s="154"/>
      <c r="G54" s="154"/>
      <c r="H54" s="154"/>
      <c r="I54" s="155" t="str">
        <f>IF(AD14&lt;&gt;0,AD14,"")</f>
        <v/>
      </c>
      <c r="J54" s="155"/>
      <c r="K54" s="155"/>
      <c r="L54" s="155"/>
      <c r="M54" s="155"/>
      <c r="N54" s="155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80" t="s">
        <v>94</v>
      </c>
      <c r="AC54" s="47"/>
      <c r="AD54" s="47"/>
      <c r="AE54" s="47"/>
      <c r="AF54" s="47"/>
      <c r="AG54" s="47"/>
      <c r="AH54" s="47"/>
      <c r="AI54" s="47"/>
      <c r="AJ54" s="47"/>
      <c r="AK54" s="47"/>
      <c r="AL54" s="56"/>
      <c r="AR54" s="16"/>
      <c r="AS54" s="16"/>
      <c r="AT54" s="16"/>
      <c r="AU54" s="16"/>
      <c r="AV54" s="16"/>
      <c r="AW54" s="16"/>
      <c r="AX54" s="16"/>
      <c r="AY54" s="16"/>
      <c r="AZ54" s="16"/>
      <c r="BK54" s="8"/>
      <c r="BV54" s="8"/>
    </row>
    <row r="55" spans="1:74" ht="21" customHeight="1">
      <c r="A55" s="23">
        <v>70</v>
      </c>
      <c r="B55" s="9" t="s">
        <v>95</v>
      </c>
      <c r="D55" s="157" t="s">
        <v>96</v>
      </c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58"/>
      <c r="AB55" s="55"/>
      <c r="AC55" s="47"/>
      <c r="AD55" s="47"/>
      <c r="AE55" s="47"/>
      <c r="AF55" s="47"/>
      <c r="AG55" s="47"/>
      <c r="AH55" s="47"/>
      <c r="AI55" s="47"/>
      <c r="AJ55" s="47"/>
      <c r="AK55" s="47"/>
      <c r="AL55" s="56"/>
      <c r="AR55" s="16"/>
      <c r="AS55" s="16"/>
      <c r="AT55" s="16"/>
      <c r="AU55" s="16"/>
      <c r="AV55" s="16"/>
      <c r="AW55" s="16"/>
      <c r="AX55" s="16"/>
      <c r="AY55" s="16"/>
      <c r="AZ55" s="16"/>
      <c r="BK55" s="8"/>
      <c r="BV55" s="8"/>
    </row>
    <row r="56" spans="1:74" ht="14.1" customHeight="1">
      <c r="A56" s="23">
        <v>80</v>
      </c>
      <c r="B56" s="9" t="s">
        <v>97</v>
      </c>
      <c r="D56" s="159" t="s">
        <v>98</v>
      </c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1"/>
      <c r="AB56" s="55"/>
      <c r="AC56" s="47"/>
      <c r="AD56" s="47"/>
      <c r="AE56" s="47"/>
      <c r="AF56" s="47"/>
      <c r="AG56" s="47"/>
      <c r="AH56" s="47"/>
      <c r="AI56" s="47"/>
      <c r="AJ56" s="47"/>
      <c r="AK56" s="47"/>
      <c r="AL56" s="56"/>
      <c r="AR56" s="16"/>
      <c r="AS56" s="16"/>
      <c r="AT56" s="16"/>
      <c r="AU56" s="16"/>
      <c r="AV56" s="16"/>
      <c r="AW56" s="16"/>
      <c r="AX56" s="16"/>
      <c r="AY56" s="16"/>
      <c r="AZ56" s="16"/>
      <c r="BK56" s="8"/>
      <c r="BV56" s="8"/>
    </row>
    <row r="57" spans="1:74" ht="18" customHeight="1">
      <c r="A57" s="23">
        <v>90</v>
      </c>
      <c r="B57" s="9" t="s">
        <v>99</v>
      </c>
      <c r="D57" s="103" t="s">
        <v>100</v>
      </c>
      <c r="E57" s="104"/>
      <c r="F57" s="104"/>
      <c r="G57" s="104"/>
      <c r="H57" s="152" t="str">
        <f>D29</f>
        <v/>
      </c>
      <c r="I57" s="152"/>
      <c r="J57" s="152" t="str">
        <f>E29</f>
        <v/>
      </c>
      <c r="K57" s="152"/>
      <c r="L57" s="152" t="str">
        <f>F29</f>
        <v/>
      </c>
      <c r="M57" s="152"/>
      <c r="N57" s="152" t="str">
        <f>G29</f>
        <v/>
      </c>
      <c r="O57" s="152"/>
      <c r="P57" s="152" t="str">
        <f>H29</f>
        <v/>
      </c>
      <c r="Q57" s="152"/>
      <c r="R57" s="152" t="str">
        <f>I29</f>
        <v/>
      </c>
      <c r="S57" s="152"/>
      <c r="T57" s="152" t="str">
        <f>J29</f>
        <v/>
      </c>
      <c r="U57" s="152"/>
      <c r="V57" s="152" t="str">
        <f>K29</f>
        <v/>
      </c>
      <c r="W57" s="152"/>
      <c r="X57" s="152" t="str">
        <f>L29</f>
        <v/>
      </c>
      <c r="Y57" s="152"/>
      <c r="Z57" s="152" t="str">
        <f>M29</f>
        <v/>
      </c>
      <c r="AA57" s="152"/>
      <c r="AB57" s="55"/>
      <c r="AC57" s="47"/>
      <c r="AD57" s="47"/>
      <c r="AE57" s="47"/>
      <c r="AF57" s="47"/>
      <c r="AG57" s="47"/>
      <c r="AH57" s="47"/>
      <c r="AI57" s="47"/>
      <c r="AJ57" s="47"/>
      <c r="AK57" s="47"/>
      <c r="AL57" s="56"/>
      <c r="AS57" s="16"/>
      <c r="AT57" s="16"/>
      <c r="AU57" s="16"/>
      <c r="AV57" s="16"/>
      <c r="AW57" s="16"/>
      <c r="AX57" s="16"/>
      <c r="AY57" s="16"/>
      <c r="AZ57" s="16"/>
    </row>
    <row r="58" spans="1:74" ht="18" customHeight="1">
      <c r="A58" s="23">
        <v>100</v>
      </c>
      <c r="B58" s="9" t="s">
        <v>101</v>
      </c>
      <c r="D58" s="80" t="s">
        <v>102</v>
      </c>
      <c r="E58" s="47"/>
      <c r="F58" s="47"/>
      <c r="G58" s="47"/>
      <c r="H58" s="177" t="str">
        <f>CONCATENATE(D31,E31,F31,G31,H31,I31,J31,K31,L31,M31,N31,O31,P31,Q31,R31,S31,T31,U31,V31,W31,X31,Y31,Z31,AA31,AB31,AC31,AD31,AE31,AF31,AG31,AH31,AI31,AJ31,AK31,AL31)</f>
        <v>ARVIND SHARMA</v>
      </c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9"/>
      <c r="AB58" s="55"/>
      <c r="AC58" s="47"/>
      <c r="AD58" s="47"/>
      <c r="AE58" s="47"/>
      <c r="AF58" s="47"/>
      <c r="AG58" s="47"/>
      <c r="AH58" s="47"/>
      <c r="AI58" s="47"/>
      <c r="AJ58" s="47"/>
      <c r="AK58" s="47"/>
      <c r="AL58" s="56"/>
      <c r="AR58" s="16"/>
      <c r="AS58" s="16"/>
      <c r="AT58" s="16"/>
      <c r="AU58" s="16"/>
      <c r="AV58" s="16"/>
      <c r="AW58" s="16"/>
      <c r="AX58" s="16"/>
      <c r="AY58" s="16"/>
      <c r="AZ58" s="16"/>
    </row>
    <row r="59" spans="1:74" ht="14.1" customHeight="1">
      <c r="A59" s="23">
        <v>1000</v>
      </c>
      <c r="B59" s="9" t="s">
        <v>103</v>
      </c>
      <c r="D59" s="180" t="s">
        <v>104</v>
      </c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2"/>
      <c r="AB59" s="55"/>
      <c r="AC59" s="47"/>
      <c r="AD59" s="47"/>
      <c r="AE59" s="47"/>
      <c r="AF59" s="47"/>
      <c r="AG59" s="47"/>
      <c r="AH59" s="47"/>
      <c r="AI59" s="47"/>
      <c r="AJ59" s="47"/>
      <c r="AK59" s="47"/>
      <c r="AL59" s="56"/>
      <c r="AO59" s="8"/>
    </row>
    <row r="60" spans="1:74" ht="18.75" customHeight="1">
      <c r="A60" s="23">
        <v>100000</v>
      </c>
      <c r="B60" s="9" t="s">
        <v>106</v>
      </c>
      <c r="D60" s="173" t="s">
        <v>107</v>
      </c>
      <c r="E60" s="173"/>
      <c r="F60" s="173"/>
      <c r="G60" s="173"/>
      <c r="H60" s="173"/>
      <c r="I60" s="173"/>
      <c r="J60" s="173"/>
      <c r="K60" s="173"/>
      <c r="L60" s="173"/>
      <c r="M60" s="131" t="str">
        <f>P51</f>
        <v/>
      </c>
      <c r="N60" s="131"/>
      <c r="O60" s="131"/>
      <c r="P60" s="131"/>
      <c r="Q60" s="131"/>
      <c r="R60" s="131"/>
      <c r="S60" s="173" t="s">
        <v>108</v>
      </c>
      <c r="T60" s="173"/>
      <c r="U60" s="173"/>
      <c r="V60" s="150" t="str">
        <f>O47&amp;"/-"</f>
        <v>0/-</v>
      </c>
      <c r="W60" s="151"/>
      <c r="X60" s="151"/>
      <c r="Y60" s="151"/>
      <c r="Z60" s="151"/>
      <c r="AA60" s="151"/>
      <c r="AB60" s="55"/>
      <c r="AC60" s="47"/>
      <c r="AD60" s="47"/>
      <c r="AE60" s="47"/>
      <c r="AF60" s="47"/>
      <c r="AG60" s="47"/>
      <c r="AH60" s="47"/>
      <c r="AI60" s="47"/>
      <c r="AJ60" s="47"/>
      <c r="AK60" s="47"/>
      <c r="AL60" s="56"/>
    </row>
    <row r="61" spans="1:74" ht="24.75" customHeight="1">
      <c r="D61" s="173" t="s">
        <v>110</v>
      </c>
      <c r="E61" s="173"/>
      <c r="F61" s="173"/>
      <c r="G61" s="173"/>
      <c r="H61" s="173"/>
      <c r="I61" s="174" t="str">
        <f>O48</f>
        <v xml:space="preserve"> ONLY</v>
      </c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55"/>
      <c r="AC61" s="47"/>
      <c r="AD61" s="47"/>
      <c r="AE61" s="47"/>
      <c r="AF61" s="47"/>
      <c r="AG61" s="47"/>
      <c r="AH61" s="47"/>
      <c r="AI61" s="47"/>
      <c r="AJ61" s="47"/>
      <c r="AK61" s="47"/>
      <c r="AL61" s="56"/>
    </row>
    <row r="62" spans="1:74" ht="23.25" customHeight="1">
      <c r="D62" s="121" t="s">
        <v>89</v>
      </c>
      <c r="E62" s="121"/>
      <c r="F62" s="121"/>
      <c r="G62" s="121"/>
      <c r="H62" s="121"/>
      <c r="I62" s="175" t="str">
        <f>P52</f>
        <v/>
      </c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55"/>
      <c r="AC62" s="47"/>
      <c r="AD62" s="47"/>
      <c r="AE62" s="47"/>
      <c r="AF62" s="47"/>
      <c r="AG62" s="47"/>
      <c r="AH62" s="47"/>
      <c r="AI62" s="47"/>
      <c r="AJ62" s="47"/>
      <c r="AK62" s="47"/>
      <c r="AL62" s="56"/>
    </row>
    <row r="63" spans="1:74" ht="16.5" customHeight="1">
      <c r="D63" s="176" t="s">
        <v>91</v>
      </c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55"/>
      <c r="AC63" s="47"/>
      <c r="AD63" s="47"/>
      <c r="AE63" s="47"/>
      <c r="AF63" s="47"/>
      <c r="AG63" s="47"/>
      <c r="AH63" s="47"/>
      <c r="AI63" s="47"/>
      <c r="AJ63" s="47"/>
      <c r="AK63" s="47"/>
      <c r="AL63" s="56"/>
    </row>
    <row r="64" spans="1:74" ht="15.75" customHeight="1">
      <c r="D64" s="164" t="s">
        <v>152</v>
      </c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6" t="str">
        <f>UPPER(K17)</f>
        <v>COMPANIES TAX</v>
      </c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8"/>
      <c r="AB64" s="55"/>
      <c r="AC64" s="47"/>
      <c r="AD64" s="47"/>
      <c r="AE64" s="47"/>
      <c r="AF64" s="47"/>
      <c r="AG64" s="47"/>
      <c r="AH64" s="47"/>
      <c r="AI64" s="47"/>
      <c r="AJ64" s="47"/>
      <c r="AK64" s="47"/>
      <c r="AL64" s="56"/>
    </row>
    <row r="65" spans="4:53" ht="10.5" customHeight="1">
      <c r="D65" s="164" t="s">
        <v>153</v>
      </c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9" t="s">
        <v>115</v>
      </c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70"/>
      <c r="AB65" s="55"/>
      <c r="AC65" s="47"/>
      <c r="AD65" s="47"/>
      <c r="AE65" s="47"/>
      <c r="AF65" s="47"/>
      <c r="AG65" s="47"/>
      <c r="AH65" s="47"/>
      <c r="AI65" s="47"/>
      <c r="AJ65" s="47"/>
      <c r="AK65" s="47"/>
      <c r="AL65" s="56"/>
      <c r="AR65" s="15"/>
      <c r="AS65" s="15"/>
      <c r="AT65" s="15"/>
      <c r="AU65" s="15"/>
      <c r="AV65" s="15"/>
      <c r="AW65" s="15"/>
      <c r="AX65" s="15"/>
      <c r="AY65" s="15"/>
      <c r="AZ65" s="15"/>
      <c r="BA65" s="15"/>
    </row>
    <row r="66" spans="4:53" ht="18.75" customHeight="1">
      <c r="D66" s="81" t="s">
        <v>117</v>
      </c>
      <c r="E66" s="11"/>
      <c r="F66" s="11"/>
      <c r="G66" s="11"/>
      <c r="H66" s="11"/>
      <c r="I66" s="171" t="str">
        <f>UPPER(K18)</f>
        <v>ADVANCE TAX</v>
      </c>
      <c r="J66" s="172"/>
      <c r="K66" s="172"/>
      <c r="L66" s="172"/>
      <c r="M66" s="172"/>
      <c r="N66" s="172"/>
      <c r="O66" s="172"/>
      <c r="P66" s="172"/>
      <c r="Q66" s="172"/>
      <c r="R66" s="172"/>
      <c r="S66" s="12" t="s">
        <v>118</v>
      </c>
      <c r="T66" s="13"/>
      <c r="U66" s="13"/>
      <c r="V66" s="13"/>
      <c r="W66" s="13"/>
      <c r="X66" s="13"/>
      <c r="Y66" s="13"/>
      <c r="Z66" s="13"/>
      <c r="AA66" s="82"/>
      <c r="AB66" s="55" t="s">
        <v>94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56"/>
      <c r="AR66" s="11"/>
      <c r="AS66" s="11"/>
      <c r="AT66" s="11"/>
      <c r="AU66" s="11"/>
      <c r="AV66" s="11"/>
      <c r="AW66" s="11"/>
      <c r="AX66" s="11"/>
      <c r="AY66" s="11"/>
      <c r="AZ66" s="11"/>
    </row>
    <row r="67" spans="4:53" ht="21" customHeight="1">
      <c r="D67" s="112" t="s">
        <v>119</v>
      </c>
      <c r="E67" s="113"/>
      <c r="F67" s="113"/>
      <c r="G67" s="113"/>
      <c r="H67" s="113"/>
      <c r="I67" s="113"/>
      <c r="J67" s="113"/>
      <c r="K67" s="113"/>
      <c r="L67" s="51" t="str">
        <f>AF25</f>
        <v>2</v>
      </c>
      <c r="M67" s="51" t="str">
        <f>AG25</f>
        <v>0</v>
      </c>
      <c r="N67" s="51" t="str">
        <f>AH25</f>
        <v>0</v>
      </c>
      <c r="O67" s="51" t="str">
        <f>AI25</f>
        <v>9</v>
      </c>
      <c r="P67" s="83" t="s">
        <v>20</v>
      </c>
      <c r="Q67" s="51" t="str">
        <f>AK25</f>
        <v>1</v>
      </c>
      <c r="R67" s="51" t="str">
        <f>AL25</f>
        <v>0</v>
      </c>
      <c r="S67" s="107"/>
      <c r="T67" s="107"/>
      <c r="U67" s="107"/>
      <c r="V67" s="107"/>
      <c r="W67" s="107"/>
      <c r="X67" s="107"/>
      <c r="Y67" s="107"/>
      <c r="Z67" s="107"/>
      <c r="AA67" s="114"/>
      <c r="AB67" s="57"/>
      <c r="AC67" s="58"/>
      <c r="AD67" s="58"/>
      <c r="AE67" s="58"/>
      <c r="AF67" s="58"/>
      <c r="AG67" s="58"/>
      <c r="AH67" s="58"/>
      <c r="AI67" s="58"/>
      <c r="AJ67" s="58"/>
      <c r="AK67" s="58"/>
      <c r="AL67" s="59"/>
      <c r="AN67" s="11"/>
      <c r="AO67" s="15"/>
    </row>
    <row r="68" spans="4:53" ht="14.1" customHeight="1">
      <c r="D68" s="85"/>
      <c r="AL68" s="231" t="s">
        <v>156</v>
      </c>
    </row>
    <row r="69" spans="4:53" ht="14.1" hidden="1" customHeight="1"/>
    <row r="70" spans="4:53" s="9" customFormat="1" ht="14.1" hidden="1" customHeight="1"/>
    <row r="71" spans="4:53" s="9" customFormat="1" ht="14.1" hidden="1" customHeight="1"/>
    <row r="72" spans="4:53" s="9" customFormat="1" ht="14.1" hidden="1" customHeight="1"/>
    <row r="73" spans="4:53" s="9" customFormat="1" ht="14.1" hidden="1" customHeight="1"/>
    <row r="74" spans="4:53" s="9" customFormat="1" ht="14.1" hidden="1" customHeight="1"/>
    <row r="75" spans="4:53" s="9" customFormat="1" ht="14.1" hidden="1" customHeight="1"/>
    <row r="76" spans="4:53" s="9" customFormat="1" ht="14.1" hidden="1" customHeight="1"/>
    <row r="77" spans="4:53" s="9" customFormat="1" ht="14.1" hidden="1" customHeight="1"/>
    <row r="78" spans="4:53" s="9" customFormat="1" ht="14.1" hidden="1" customHeight="1"/>
    <row r="79" spans="4:53" s="9" customFormat="1" ht="14.1" hidden="1" customHeight="1"/>
    <row r="80" spans="4:53" s="9" customFormat="1" ht="14.1" hidden="1" customHeight="1"/>
    <row r="81" s="9" customFormat="1" ht="14.1" hidden="1" customHeight="1"/>
  </sheetData>
  <sheetProtection password="EA37" sheet="1" objects="1" scenarios="1" selectLockedCells="1"/>
  <protectedRanges>
    <protectedRange sqref="I35:AD35 AG35:AL35 P51:P52 W51 I54 O54 D33:AL34 D31:AL31 AS33:BE33 D29:M29 O41:U47 W41:AA47 AF25:AL25" name="Range1"/>
  </protectedRanges>
  <sortState ref="BJ16:BJ50">
    <sortCondition descending="1" ref="BJ16"/>
  </sortState>
  <mergeCells count="137">
    <mergeCell ref="CE21:CN21"/>
    <mergeCell ref="AD14:AL14"/>
    <mergeCell ref="K6:Q6"/>
    <mergeCell ref="K18:U18"/>
    <mergeCell ref="BU19:CD19"/>
    <mergeCell ref="BU21:CD21"/>
    <mergeCell ref="O47:AA47"/>
    <mergeCell ref="R6:S6"/>
    <mergeCell ref="T6:X6"/>
    <mergeCell ref="I35:V35"/>
    <mergeCell ref="K17:U17"/>
    <mergeCell ref="BJ21:BS21"/>
    <mergeCell ref="BJ19:BS19"/>
    <mergeCell ref="D31:AL31"/>
    <mergeCell ref="D33:AL34"/>
    <mergeCell ref="AG35:AL35"/>
    <mergeCell ref="K16:U16"/>
    <mergeCell ref="V10:AB11"/>
    <mergeCell ref="AC10:AC11"/>
    <mergeCell ref="V12:AB12"/>
    <mergeCell ref="AD12:AL12"/>
    <mergeCell ref="AD13:AL13"/>
    <mergeCell ref="K10:U10"/>
    <mergeCell ref="K11:U11"/>
    <mergeCell ref="K12:U12"/>
    <mergeCell ref="K13:U13"/>
    <mergeCell ref="K14:U14"/>
    <mergeCell ref="K15:U15"/>
    <mergeCell ref="AD6:AL6"/>
    <mergeCell ref="AD3:AL3"/>
    <mergeCell ref="K3:U3"/>
    <mergeCell ref="AN21:AQ21"/>
    <mergeCell ref="V3:AB3"/>
    <mergeCell ref="K4:AL4"/>
    <mergeCell ref="K5:AL5"/>
    <mergeCell ref="AD10:AL11"/>
    <mergeCell ref="V18:AM18"/>
    <mergeCell ref="V16:AM16"/>
    <mergeCell ref="C3:I3"/>
    <mergeCell ref="C4:I4"/>
    <mergeCell ref="C5:I5"/>
    <mergeCell ref="D64:N64"/>
    <mergeCell ref="O64:AA64"/>
    <mergeCell ref="D65:N65"/>
    <mergeCell ref="O65:AA65"/>
    <mergeCell ref="I66:R66"/>
    <mergeCell ref="D67:K67"/>
    <mergeCell ref="S67:AA67"/>
    <mergeCell ref="D61:H61"/>
    <mergeCell ref="I61:AA61"/>
    <mergeCell ref="D62:H62"/>
    <mergeCell ref="I62:AA62"/>
    <mergeCell ref="D63:AA63"/>
    <mergeCell ref="O41:AA41"/>
    <mergeCell ref="O42:AA42"/>
    <mergeCell ref="O43:AA43"/>
    <mergeCell ref="O44:AA44"/>
    <mergeCell ref="H58:AA58"/>
    <mergeCell ref="D59:AA59"/>
    <mergeCell ref="D60:L60"/>
    <mergeCell ref="M60:R60"/>
    <mergeCell ref="S60:U60"/>
    <mergeCell ref="V60:AA60"/>
    <mergeCell ref="P57:Q57"/>
    <mergeCell ref="R57:S57"/>
    <mergeCell ref="T57:U57"/>
    <mergeCell ref="V57:W57"/>
    <mergeCell ref="X57:Y57"/>
    <mergeCell ref="Z57:AA57"/>
    <mergeCell ref="D54:H54"/>
    <mergeCell ref="I54:N54"/>
    <mergeCell ref="O54:AA54"/>
    <mergeCell ref="D55:AA55"/>
    <mergeCell ref="D56:AA56"/>
    <mergeCell ref="D57:G57"/>
    <mergeCell ref="H57:I57"/>
    <mergeCell ref="J57:K57"/>
    <mergeCell ref="L57:M57"/>
    <mergeCell ref="N57:O57"/>
    <mergeCell ref="D51:O51"/>
    <mergeCell ref="P51:T51"/>
    <mergeCell ref="W51:AA51"/>
    <mergeCell ref="D52:O52"/>
    <mergeCell ref="P52:AA52"/>
    <mergeCell ref="D53:AA53"/>
    <mergeCell ref="Y49:AA49"/>
    <mergeCell ref="BC21:BF21"/>
    <mergeCell ref="D50:I50"/>
    <mergeCell ref="J50:M50"/>
    <mergeCell ref="N50:Q50"/>
    <mergeCell ref="R50:U50"/>
    <mergeCell ref="V50:X50"/>
    <mergeCell ref="Y50:AA50"/>
    <mergeCell ref="O45:AA45"/>
    <mergeCell ref="O46:AA46"/>
    <mergeCell ref="D46:N46"/>
    <mergeCell ref="D47:N47"/>
    <mergeCell ref="AB47:AL47"/>
    <mergeCell ref="D48:N48"/>
    <mergeCell ref="O48:AA48"/>
    <mergeCell ref="D49:I49"/>
    <mergeCell ref="J49:M49"/>
    <mergeCell ref="N49:Q49"/>
    <mergeCell ref="R49:U49"/>
    <mergeCell ref="V49:X49"/>
    <mergeCell ref="D41:N41"/>
    <mergeCell ref="AB41:AL41"/>
    <mergeCell ref="D42:N42"/>
    <mergeCell ref="D43:N43"/>
    <mergeCell ref="D44:N44"/>
    <mergeCell ref="D45:N45"/>
    <mergeCell ref="D38:N38"/>
    <mergeCell ref="T38:AI38"/>
    <mergeCell ref="D39:N39"/>
    <mergeCell ref="T39:AI39"/>
    <mergeCell ref="D40:N40"/>
    <mergeCell ref="O40:AA40"/>
    <mergeCell ref="AB40:AL40"/>
    <mergeCell ref="AX21:BA21"/>
    <mergeCell ref="W35:AD35"/>
    <mergeCell ref="AE35:AF35"/>
    <mergeCell ref="D36:AL36"/>
    <mergeCell ref="D37:N37"/>
    <mergeCell ref="T37:AI37"/>
    <mergeCell ref="D24:K24"/>
    <mergeCell ref="AF24:AL24"/>
    <mergeCell ref="D25:K25"/>
    <mergeCell ref="D26:K26"/>
    <mergeCell ref="D27:K27"/>
    <mergeCell ref="D28:O28"/>
    <mergeCell ref="D21:V21"/>
    <mergeCell ref="W21:AL21"/>
    <mergeCell ref="AS21:AV21"/>
    <mergeCell ref="D22:V22"/>
    <mergeCell ref="W22:AL22"/>
    <mergeCell ref="D23:K23"/>
    <mergeCell ref="L23:AE23"/>
  </mergeCells>
  <dataValidations count="16">
    <dataValidation type="whole" allowBlank="1" showInputMessage="1" showErrorMessage="1" error="Pl. Enter Single Digit" sqref="O41:O47">
      <formula1>0</formula1>
      <formula2>9</formula2>
    </dataValidation>
    <dataValidation type="list" allowBlank="1" showInputMessage="1" showErrorMessage="1" prompt="SELECT FROM DROP DOWN MENU" sqref="K18:U18">
      <formula1>$BH$22:$BH$27</formula1>
    </dataValidation>
    <dataValidation type="whole" allowBlank="1" showInputMessage="1" showErrorMessage="1" errorTitle="ASSESSMENT YEAR" error="Pl. Enter Single Digit" prompt="Pl. Enter Single Digit" sqref="L67:O67 Q67:R67">
      <formula1>0</formula1>
      <formula2>9</formula2>
    </dataValidation>
    <dataValidation type="textLength" allowBlank="1" showInputMessage="1" showErrorMessage="1" prompt="Please enter Single Digit" sqref="H57:AA57">
      <formula1>0</formula1>
      <formula2>1</formula2>
    </dataValidation>
    <dataValidation allowBlank="1" showInputMessage="1" showErrorMessage="1" error="Pl. Enter Single Digit" prompt="Pl. Enter Single Digit" sqref="I35:V35"/>
    <dataValidation type="textLength" allowBlank="1" showInputMessage="1" showErrorMessage="1" error="Pl. Enter Single Character" prompt="Pl. Enter Single Character" sqref="D29:M29">
      <formula1>0</formula1>
      <formula2>1</formula2>
    </dataValidation>
    <dataValidation type="textLength" allowBlank="1" showErrorMessage="1" error="MAXIMUM 20 CHARACTERS ARE ALLOWED" sqref="T7:T9 K6:Q6 K7:K9">
      <formula1>0</formula1>
      <formula2>20</formula2>
    </dataValidation>
    <dataValidation type="textLength" allowBlank="1" showInputMessage="1" showErrorMessage="1" error="MAXIMUM 55 CHARACTERS ARE ALLOWED" sqref="K4:AL4">
      <formula1>0</formula1>
      <formula2>55</formula2>
    </dataValidation>
    <dataValidation type="textLength" operator="equal" allowBlank="1" showInputMessage="1" showErrorMessage="1" error="PLS. ENTER VALID 10 CHARACTER PAN" sqref="K3:U3">
      <formula1>10</formula1>
    </dataValidation>
    <dataValidation type="list" allowBlank="1" showInputMessage="1" showErrorMessage="1" error="PLS. SELECTED FROM THE LIST" prompt="SELECT FROM DROP DOWN MENU" sqref="AD3:AL3">
      <formula1>$AO$22:$AO$30</formula1>
    </dataValidation>
    <dataValidation type="textLength" allowBlank="1" showInputMessage="1" showErrorMessage="1" error="MAXIMUM 13 CHARACTERS ARE ALLOWED" sqref="AD7:AD9">
      <formula1>0</formula1>
      <formula2>13</formula2>
    </dataValidation>
    <dataValidation type="textLength" allowBlank="1" showInputMessage="1" showErrorMessage="1" error="MAXIMUM 9 CHARACTERS ARE ALLOWED" sqref="K10:U15">
      <formula1>0</formula1>
      <formula2>9</formula2>
    </dataValidation>
    <dataValidation type="textLength" allowBlank="1" showInputMessage="1" showErrorMessage="1" error="MAXIMUM 175 CHARACTERS ARE ALLOWED" sqref="K5:AL5">
      <formula1>1</formula1>
      <formula2>175</formula2>
    </dataValidation>
    <dataValidation type="list" allowBlank="1" showInputMessage="1" showErrorMessage="1" prompt="SELECT FROM DROP DOWN MENU" sqref="K17:U17">
      <formula1>$CE$22:$CE$23</formula1>
    </dataValidation>
    <dataValidation type="textLength" operator="equal" allowBlank="1" showErrorMessage="1" error="PLS. PROVIDE CORRECT PIN CODE" sqref="T6:X6">
      <formula1>6</formula1>
    </dataValidation>
    <dataValidation type="textLength" allowBlank="1" showInputMessage="1" showErrorMessage="1" error="MAXIMUM 13 CHARACTERS ARE ALLOWED" sqref="AD6:AL6">
      <formula1>0</formula1>
      <formula2>25</formula2>
    </dataValidation>
  </dataValidations>
  <printOptions horizontalCentered="1"/>
  <pageMargins left="0.5" right="0.5" top="0.75" bottom="0.9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ITNS 280 (2)</vt:lpstr>
      <vt:lpstr>ADDRESS</vt:lpstr>
      <vt:lpstr>ASST_YEAR</vt:lpstr>
      <vt:lpstr>CH_NO</vt:lpstr>
      <vt:lpstr>CHEQUE_DATED</vt:lpstr>
      <vt:lpstr>DATE_OF_DEPOSIT</vt:lpstr>
      <vt:lpstr>DRAWN_ON</vt:lpstr>
      <vt:lpstr>EDU_CESS</vt:lpstr>
      <vt:lpstr>INCOMETAX</vt:lpstr>
      <vt:lpstr>INTEREST</vt:lpstr>
      <vt:lpstr>NAME</vt:lpstr>
      <vt:lpstr>ON_ACCOUNT_OF</vt:lpstr>
      <vt:lpstr>OTHERS</vt:lpstr>
      <vt:lpstr>PAN</vt:lpstr>
      <vt:lpstr>PENELTY</vt:lpstr>
      <vt:lpstr>PIN</vt:lpstr>
      <vt:lpstr>'ITNS 280 (2)'!Print_Area</vt:lpstr>
      <vt:lpstr>STATE</vt:lpstr>
      <vt:lpstr>SURCHARGE</vt:lpstr>
      <vt:lpstr>TELEPHONE</vt:lpstr>
      <vt:lpstr>TYPE_OF_PAYMENT</vt:lpstr>
    </vt:vector>
  </TitlesOfParts>
  <Company>Durga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Durga</dc:creator>
  <cp:lastModifiedBy>Durga</cp:lastModifiedBy>
  <cp:lastPrinted>2009-03-31T13:10:11Z</cp:lastPrinted>
  <dcterms:created xsi:type="dcterms:W3CDTF">2009-02-11T09:06:04Z</dcterms:created>
  <dcterms:modified xsi:type="dcterms:W3CDTF">2009-03-31T13:18:19Z</dcterms:modified>
</cp:coreProperties>
</file>