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EPRECIATION" sheetId="1" r:id="rId1"/>
  </sheets>
  <definedNames>
    <definedName name="_xlnm.Print_Area" localSheetId="0">DEPRECIATION!$A$1:$M$34</definedName>
  </definedNames>
  <calcPr calcId="124519"/>
</workbook>
</file>

<file path=xl/calcChain.xml><?xml version="1.0" encoding="utf-8"?>
<calcChain xmlns="http://schemas.openxmlformats.org/spreadsheetml/2006/main">
  <c r="H7" i="1"/>
  <c r="J7" s="1"/>
  <c r="H9"/>
  <c r="J9" s="1"/>
  <c r="H10"/>
  <c r="J10" s="1"/>
  <c r="H11"/>
  <c r="J11" s="1"/>
  <c r="H12"/>
  <c r="J12" s="1"/>
  <c r="H13"/>
  <c r="J13" s="1"/>
  <c r="H14"/>
  <c r="J14" s="1"/>
  <c r="H15"/>
  <c r="J15" s="1"/>
  <c r="H16"/>
  <c r="J16" s="1"/>
  <c r="H17"/>
  <c r="J17" s="1"/>
  <c r="H18"/>
  <c r="J18" s="1"/>
  <c r="H8"/>
  <c r="J8" s="1"/>
  <c r="I8"/>
  <c r="I9"/>
  <c r="I10"/>
  <c r="I11"/>
  <c r="I12"/>
  <c r="I13"/>
  <c r="I14"/>
  <c r="I15"/>
  <c r="I16"/>
  <c r="I17"/>
  <c r="I18"/>
  <c r="I7"/>
  <c r="E19"/>
  <c r="C19"/>
  <c r="D19"/>
  <c r="K7" l="1"/>
  <c r="K11" l="1"/>
  <c r="K16"/>
  <c r="L16" s="1"/>
  <c r="M16" s="1"/>
  <c r="K17"/>
  <c r="K18"/>
  <c r="K14"/>
  <c r="L14" s="1"/>
  <c r="M14" s="1"/>
  <c r="K15"/>
  <c r="K13"/>
  <c r="K8"/>
  <c r="K9"/>
  <c r="K10"/>
  <c r="K12"/>
  <c r="L12" s="1"/>
  <c r="M12" s="1"/>
  <c r="L10" l="1"/>
  <c r="M10" s="1"/>
  <c r="L8"/>
  <c r="M8" s="1"/>
  <c r="L15"/>
  <c r="M15" s="1"/>
  <c r="L9"/>
  <c r="M9" s="1"/>
  <c r="L13"/>
  <c r="M13" s="1"/>
  <c r="L17"/>
  <c r="M17" s="1"/>
  <c r="L18"/>
  <c r="M18" s="1"/>
  <c r="L7"/>
  <c r="M7" s="1"/>
  <c r="L11"/>
  <c r="M11" s="1"/>
  <c r="L19" l="1"/>
  <c r="M19"/>
</calcChain>
</file>

<file path=xl/sharedStrings.xml><?xml version="1.0" encoding="utf-8"?>
<sst xmlns="http://schemas.openxmlformats.org/spreadsheetml/2006/main" count="40" uniqueCount="34">
  <si>
    <t>Asset</t>
  </si>
  <si>
    <t>Original Cost</t>
  </si>
  <si>
    <t xml:space="preserve">Rate of Dep. </t>
  </si>
  <si>
    <t>Plant &amp; Machinery</t>
  </si>
  <si>
    <t>TOTAL</t>
  </si>
  <si>
    <t>Days used in year</t>
  </si>
  <si>
    <t>Addition</t>
  </si>
  <si>
    <t>Estimated useful life as per schedule II (in years)</t>
  </si>
  <si>
    <t xml:space="preserve">Balance days of Assets per Remaning life as on </t>
  </si>
  <si>
    <t>Balance days of Assets per Remaning life as on 31.03.2014 (in years)</t>
  </si>
  <si>
    <t>Date Of Purchase Of Asset</t>
  </si>
  <si>
    <t>WDV as on
01.04.2014</t>
  </si>
  <si>
    <t>Depreciation for the year</t>
  </si>
  <si>
    <t>Net block as on 31.03.2015</t>
  </si>
  <si>
    <t>Depreciation Provided on WDV basis as per Schedule II of the Companies Act,  2013 for the period ended on 31st March, 2015</t>
  </si>
  <si>
    <t>()</t>
  </si>
  <si>
    <t>Director</t>
  </si>
  <si>
    <t xml:space="preserve">           Director</t>
  </si>
  <si>
    <t>For and on behalf of the Board of  _________ Private Limited</t>
  </si>
  <si>
    <t>Note :  Tangible Assets</t>
  </si>
  <si>
    <t>Office Equipment</t>
  </si>
  <si>
    <t>Electrical Fittings</t>
  </si>
  <si>
    <t>Furniture &amp; Fixture</t>
  </si>
  <si>
    <t>Motor Car</t>
  </si>
  <si>
    <t>Computer</t>
  </si>
  <si>
    <t>Deduction</t>
  </si>
  <si>
    <t>FOR _____________</t>
  </si>
  <si>
    <t>Chartered Accountants____________</t>
  </si>
  <si>
    <t>FRN : ________________</t>
  </si>
  <si>
    <t>Private Limited</t>
  </si>
  <si>
    <t>Partner_____________</t>
  </si>
  <si>
    <t>M. No.  _____________</t>
  </si>
  <si>
    <t>Place: Mumbai______________</t>
  </si>
  <si>
    <t>Date :  _____________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</si>
</sst>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[$-409]d\-mmm\-yy;@"/>
    <numFmt numFmtId="166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indexed="62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</cellStyleXfs>
  <cellXfs count="68">
    <xf numFmtId="0" fontId="0" fillId="0" borderId="0" xfId="0"/>
    <xf numFmtId="0" fontId="6" fillId="0" borderId="0" xfId="0" applyFont="1"/>
    <xf numFmtId="2" fontId="6" fillId="0" borderId="0" xfId="0" applyNumberFormat="1" applyFont="1"/>
    <xf numFmtId="14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5" fillId="0" borderId="0" xfId="0" applyFont="1" applyBorder="1" applyAlignment="1"/>
    <xf numFmtId="166" fontId="3" fillId="0" borderId="6" xfId="1" applyNumberFormat="1" applyFont="1" applyFill="1" applyBorder="1" applyAlignment="1">
      <alignment horizontal="left" vertical="center"/>
    </xf>
    <xf numFmtId="166" fontId="3" fillId="0" borderId="7" xfId="1" applyNumberFormat="1" applyFont="1" applyFill="1" applyBorder="1" applyAlignment="1">
      <alignment horizontal="left" vertical="center"/>
    </xf>
    <xf numFmtId="0" fontId="9" fillId="0" borderId="8" xfId="5" applyFont="1" applyBorder="1" applyAlignment="1">
      <alignment horizontal="right" vertical="center"/>
    </xf>
    <xf numFmtId="166" fontId="3" fillId="2" borderId="8" xfId="6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3" fillId="0" borderId="6" xfId="0" applyFont="1" applyBorder="1" applyAlignment="1"/>
    <xf numFmtId="0" fontId="5" fillId="0" borderId="8" xfId="0" applyFont="1" applyBorder="1" applyAlignment="1"/>
    <xf numFmtId="0" fontId="9" fillId="0" borderId="6" xfId="0" applyFont="1" applyBorder="1"/>
    <xf numFmtId="0" fontId="6" fillId="0" borderId="0" xfId="0" applyFont="1" applyBorder="1"/>
    <xf numFmtId="0" fontId="6" fillId="0" borderId="8" xfId="0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6" xfId="3" applyFont="1" applyBorder="1"/>
    <xf numFmtId="0" fontId="2" fillId="0" borderId="0" xfId="3" applyFont="1" applyBorder="1"/>
    <xf numFmtId="164" fontId="2" fillId="0" borderId="0" xfId="1" applyFont="1" applyBorder="1"/>
    <xf numFmtId="9" fontId="2" fillId="0" borderId="0" xfId="2" applyFont="1" applyBorder="1"/>
    <xf numFmtId="164" fontId="2" fillId="0" borderId="8" xfId="1" applyFont="1" applyBorder="1"/>
    <xf numFmtId="0" fontId="6" fillId="0" borderId="6" xfId="0" applyFont="1" applyBorder="1"/>
    <xf numFmtId="0" fontId="6" fillId="0" borderId="16" xfId="0" applyFont="1" applyBorder="1"/>
    <xf numFmtId="0" fontId="6" fillId="0" borderId="17" xfId="0" applyFont="1" applyBorder="1"/>
    <xf numFmtId="0" fontId="3" fillId="3" borderId="4" xfId="3" applyFont="1" applyFill="1" applyBorder="1" applyAlignment="1">
      <alignment horizontal="center" vertical="center" wrapText="1"/>
    </xf>
    <xf numFmtId="164" fontId="3" fillId="3" borderId="4" xfId="1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center" vertical="center" wrapText="1"/>
    </xf>
    <xf numFmtId="9" fontId="7" fillId="3" borderId="4" xfId="2" applyFont="1" applyFill="1" applyBorder="1" applyAlignment="1">
      <alignment horizontal="center" vertical="center" wrapText="1"/>
    </xf>
    <xf numFmtId="164" fontId="7" fillId="3" borderId="4" xfId="1" applyFont="1" applyFill="1" applyBorder="1" applyAlignment="1">
      <alignment horizontal="center" vertical="center" wrapText="1"/>
    </xf>
    <xf numFmtId="164" fontId="7" fillId="3" borderId="5" xfId="1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/>
    </xf>
    <xf numFmtId="0" fontId="3" fillId="3" borderId="3" xfId="0" applyFont="1" applyFill="1" applyBorder="1"/>
    <xf numFmtId="165" fontId="8" fillId="3" borderId="4" xfId="0" applyNumberFormat="1" applyFont="1" applyFill="1" applyBorder="1" applyAlignment="1">
      <alignment horizontal="center"/>
    </xf>
    <xf numFmtId="166" fontId="3" fillId="3" borderId="4" xfId="1" applyNumberFormat="1" applyFont="1" applyFill="1" applyBorder="1"/>
    <xf numFmtId="0" fontId="2" fillId="3" borderId="4" xfId="3" applyFont="1" applyFill="1" applyBorder="1"/>
    <xf numFmtId="9" fontId="2" fillId="3" borderId="4" xfId="2" applyFont="1" applyFill="1" applyBorder="1"/>
    <xf numFmtId="166" fontId="3" fillId="3" borderId="5" xfId="1" applyNumberFormat="1" applyFont="1" applyFill="1" applyBorder="1"/>
    <xf numFmtId="0" fontId="3" fillId="4" borderId="12" xfId="3" applyFont="1" applyFill="1" applyBorder="1"/>
    <xf numFmtId="165" fontId="4" fillId="4" borderId="2" xfId="0" quotePrefix="1" applyNumberFormat="1" applyFont="1" applyFill="1" applyBorder="1" applyAlignment="1">
      <alignment horizontal="center"/>
    </xf>
    <xf numFmtId="166" fontId="2" fillId="4" borderId="2" xfId="1" applyNumberFormat="1" applyFont="1" applyFill="1" applyBorder="1"/>
    <xf numFmtId="0" fontId="2" fillId="4" borderId="2" xfId="3" applyFont="1" applyFill="1" applyBorder="1"/>
    <xf numFmtId="1" fontId="2" fillId="4" borderId="2" xfId="3" applyNumberFormat="1" applyFont="1" applyFill="1" applyBorder="1"/>
    <xf numFmtId="2" fontId="2" fillId="4" borderId="2" xfId="3" applyNumberFormat="1" applyFont="1" applyFill="1" applyBorder="1"/>
    <xf numFmtId="10" fontId="2" fillId="4" borderId="2" xfId="2" applyNumberFormat="1" applyFont="1" applyFill="1" applyBorder="1"/>
    <xf numFmtId="166" fontId="2" fillId="4" borderId="13" xfId="1" applyNumberFormat="1" applyFont="1" applyFill="1" applyBorder="1"/>
    <xf numFmtId="0" fontId="3" fillId="4" borderId="14" xfId="0" applyFont="1" applyFill="1" applyBorder="1"/>
    <xf numFmtId="165" fontId="4" fillId="4" borderId="1" xfId="0" quotePrefix="1" applyNumberFormat="1" applyFont="1" applyFill="1" applyBorder="1" applyAlignment="1">
      <alignment horizontal="center"/>
    </xf>
    <xf numFmtId="166" fontId="2" fillId="4" borderId="1" xfId="1" applyNumberFormat="1" applyFont="1" applyFill="1" applyBorder="1"/>
    <xf numFmtId="0" fontId="2" fillId="4" borderId="1" xfId="3" applyFont="1" applyFill="1" applyBorder="1"/>
    <xf numFmtId="1" fontId="2" fillId="4" borderId="1" xfId="3" applyNumberFormat="1" applyFont="1" applyFill="1" applyBorder="1"/>
    <xf numFmtId="2" fontId="2" fillId="4" borderId="1" xfId="3" applyNumberFormat="1" applyFont="1" applyFill="1" applyBorder="1"/>
    <xf numFmtId="10" fontId="2" fillId="4" borderId="1" xfId="2" applyNumberFormat="1" applyFont="1" applyFill="1" applyBorder="1"/>
    <xf numFmtId="166" fontId="2" fillId="4" borderId="15" xfId="1" applyNumberFormat="1" applyFont="1" applyFill="1" applyBorder="1"/>
    <xf numFmtId="0" fontId="3" fillId="4" borderId="14" xfId="3" applyFont="1" applyFill="1" applyBorder="1"/>
    <xf numFmtId="0" fontId="3" fillId="4" borderId="18" xfId="0" applyFont="1" applyFill="1" applyBorder="1"/>
    <xf numFmtId="165" fontId="4" fillId="4" borderId="19" xfId="0" quotePrefix="1" applyNumberFormat="1" applyFont="1" applyFill="1" applyBorder="1" applyAlignment="1">
      <alignment horizontal="center"/>
    </xf>
    <xf numFmtId="166" fontId="2" fillId="4" borderId="19" xfId="1" applyNumberFormat="1" applyFont="1" applyFill="1" applyBorder="1"/>
    <xf numFmtId="0" fontId="2" fillId="4" borderId="19" xfId="3" applyFont="1" applyFill="1" applyBorder="1"/>
    <xf numFmtId="1" fontId="2" fillId="4" borderId="19" xfId="3" applyNumberFormat="1" applyFont="1" applyFill="1" applyBorder="1"/>
    <xf numFmtId="2" fontId="2" fillId="4" borderId="19" xfId="3" applyNumberFormat="1" applyFont="1" applyFill="1" applyBorder="1"/>
    <xf numFmtId="10" fontId="2" fillId="4" borderId="19" xfId="2" applyNumberFormat="1" applyFont="1" applyFill="1" applyBorder="1"/>
    <xf numFmtId="166" fontId="2" fillId="4" borderId="20" xfId="1" applyNumberFormat="1" applyFont="1" applyFill="1" applyBorder="1"/>
  </cellXfs>
  <cellStyles count="7">
    <cellStyle name="Comma" xfId="1" builtinId="3"/>
    <cellStyle name="Comma 2" xfId="4"/>
    <cellStyle name="Comma 2 2" xfId="6"/>
    <cellStyle name="Normal" xfId="0" builtinId="0"/>
    <cellStyle name="Normal 2" xfId="3"/>
    <cellStyle name="Normal 39" xfId="5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4"/>
  <sheetViews>
    <sheetView tabSelected="1" view="pageBreakPreview" zoomScale="96" zoomScaleSheetLayoutView="96" workbookViewId="0">
      <selection activeCell="E23" sqref="E23"/>
    </sheetView>
  </sheetViews>
  <sheetFormatPr defaultRowHeight="12.75"/>
  <cols>
    <col min="1" max="1" width="22.140625" style="1" bestFit="1" customWidth="1"/>
    <col min="2" max="2" width="17.5703125" style="1" customWidth="1"/>
    <col min="3" max="3" width="15.42578125" style="1" bestFit="1" customWidth="1"/>
    <col min="4" max="4" width="14.85546875" style="1" customWidth="1"/>
    <col min="5" max="6" width="13.140625" style="1" customWidth="1"/>
    <col min="7" max="7" width="26.140625" style="1" customWidth="1"/>
    <col min="8" max="8" width="16" style="1" customWidth="1"/>
    <col min="9" max="9" width="12.5703125" style="1" customWidth="1"/>
    <col min="10" max="10" width="25.28515625" style="1" customWidth="1"/>
    <col min="11" max="11" width="14.42578125" style="1" bestFit="1" customWidth="1"/>
    <col min="12" max="12" width="13.42578125" style="1" bestFit="1" customWidth="1"/>
    <col min="13" max="13" width="16.140625" style="1" customWidth="1"/>
    <col min="14" max="14" width="9.140625" style="1"/>
    <col min="15" max="15" width="12" style="1" bestFit="1" customWidth="1"/>
    <col min="16" max="17" width="9.140625" style="1"/>
    <col min="18" max="18" width="9.7109375" style="1" bestFit="1" customWidth="1"/>
    <col min="19" max="16384" width="9.140625" style="1"/>
  </cols>
  <sheetData>
    <row r="1" spans="1:18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  <c r="O1" s="3">
        <v>42094</v>
      </c>
    </row>
    <row r="2" spans="1:18">
      <c r="A2" s="14" t="s">
        <v>29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5"/>
      <c r="O2" s="3">
        <v>41729</v>
      </c>
    </row>
    <row r="3" spans="1:18">
      <c r="A3" s="16" t="s">
        <v>14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O3" s="4"/>
    </row>
    <row r="4" spans="1:18">
      <c r="A4" s="14" t="s">
        <v>19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5"/>
    </row>
    <row r="5" spans="1:18" ht="13.5" thickBo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1"/>
    </row>
    <row r="6" spans="1:18" ht="51.75" thickBot="1">
      <c r="A6" s="36" t="s">
        <v>0</v>
      </c>
      <c r="B6" s="30" t="s">
        <v>10</v>
      </c>
      <c r="C6" s="31" t="s">
        <v>1</v>
      </c>
      <c r="D6" s="31" t="s">
        <v>11</v>
      </c>
      <c r="E6" s="31" t="s">
        <v>6</v>
      </c>
      <c r="F6" s="31" t="s">
        <v>25</v>
      </c>
      <c r="G6" s="30" t="s">
        <v>7</v>
      </c>
      <c r="H6" s="32" t="s">
        <v>8</v>
      </c>
      <c r="I6" s="32" t="s">
        <v>5</v>
      </c>
      <c r="J6" s="32" t="s">
        <v>9</v>
      </c>
      <c r="K6" s="33" t="s">
        <v>2</v>
      </c>
      <c r="L6" s="34" t="s">
        <v>12</v>
      </c>
      <c r="M6" s="35" t="s">
        <v>13</v>
      </c>
    </row>
    <row r="7" spans="1:18">
      <c r="A7" s="43" t="s">
        <v>3</v>
      </c>
      <c r="B7" s="44">
        <v>40269</v>
      </c>
      <c r="C7" s="45">
        <v>12500000</v>
      </c>
      <c r="D7" s="45">
        <v>686930.89838348108</v>
      </c>
      <c r="E7" s="45">
        <v>0</v>
      </c>
      <c r="F7" s="45">
        <v>0</v>
      </c>
      <c r="G7" s="46">
        <v>15</v>
      </c>
      <c r="H7" s="47">
        <f>IF(B7&lt;$O$2,(G7*365-(DATEDIF(B7,$O$2,"D"))),(G7*365))</f>
        <v>4015</v>
      </c>
      <c r="I7" s="47">
        <f>IF(($O$1-B7)&gt;365,365,($O$1-B7))</f>
        <v>365</v>
      </c>
      <c r="J7" s="48">
        <f>H7/365</f>
        <v>11</v>
      </c>
      <c r="K7" s="49">
        <f t="shared" ref="K7:K18" si="0">1-(((C7+E7)*5%/(D7+E7))^(1/(H7/365)))</f>
        <v>8.5524950728810278E-3</v>
      </c>
      <c r="L7" s="45">
        <f t="shared" ref="L7:L18" si="1">ROUND(((D7+E7)*K7)*I7/365,0)</f>
        <v>5875</v>
      </c>
      <c r="M7" s="50">
        <f t="shared" ref="M7:M18" si="2">D7+E7-L7</f>
        <v>681055.89838348108</v>
      </c>
    </row>
    <row r="8" spans="1:18">
      <c r="A8" s="51" t="s">
        <v>20</v>
      </c>
      <c r="B8" s="52">
        <v>40634</v>
      </c>
      <c r="C8" s="53">
        <v>5000000</v>
      </c>
      <c r="D8" s="53">
        <v>319027.50526450004</v>
      </c>
      <c r="E8" s="45">
        <v>0</v>
      </c>
      <c r="F8" s="45">
        <v>0</v>
      </c>
      <c r="G8" s="54">
        <v>5</v>
      </c>
      <c r="H8" s="55">
        <f>IF(B8&lt;$O$2,(G8*365-(DATEDIF(B8,$O$2,"D"))),(G8*365))</f>
        <v>730</v>
      </c>
      <c r="I8" s="55">
        <f t="shared" ref="I8:I18" si="3">IF(($O$1-B8)&gt;365,365,($O$1-B8))</f>
        <v>365</v>
      </c>
      <c r="J8" s="56">
        <f t="shared" ref="J8:J18" si="4">H8/365</f>
        <v>2</v>
      </c>
      <c r="K8" s="57">
        <f t="shared" si="0"/>
        <v>0.11477037318570815</v>
      </c>
      <c r="L8" s="53">
        <f t="shared" si="1"/>
        <v>36615</v>
      </c>
      <c r="M8" s="58">
        <f t="shared" si="2"/>
        <v>282412.50526450004</v>
      </c>
      <c r="O8" s="2"/>
      <c r="R8" s="2"/>
    </row>
    <row r="9" spans="1:18">
      <c r="A9" s="51" t="s">
        <v>21</v>
      </c>
      <c r="B9" s="52">
        <v>41000</v>
      </c>
      <c r="C9" s="53">
        <v>3000000</v>
      </c>
      <c r="D9" s="53">
        <v>201350.14027397259</v>
      </c>
      <c r="E9" s="45">
        <v>0</v>
      </c>
      <c r="F9" s="45">
        <v>0</v>
      </c>
      <c r="G9" s="54">
        <v>10</v>
      </c>
      <c r="H9" s="55">
        <f t="shared" ref="H9:H18" si="5">IF(B9&lt;$O$2,(G9*365-(DATEDIF(B9,$O$2,"D"))),(G9*365))</f>
        <v>2921</v>
      </c>
      <c r="I9" s="55">
        <f t="shared" si="3"/>
        <v>365</v>
      </c>
      <c r="J9" s="56">
        <f t="shared" si="4"/>
        <v>8.0027397260273965</v>
      </c>
      <c r="K9" s="57">
        <f t="shared" si="0"/>
        <v>3.6120182104603549E-2</v>
      </c>
      <c r="L9" s="53">
        <f t="shared" si="1"/>
        <v>7273</v>
      </c>
      <c r="M9" s="58">
        <f t="shared" si="2"/>
        <v>194077.14027397259</v>
      </c>
      <c r="Q9" s="2"/>
    </row>
    <row r="10" spans="1:18">
      <c r="A10" s="51" t="s">
        <v>22</v>
      </c>
      <c r="B10" s="52">
        <v>41365</v>
      </c>
      <c r="C10" s="53">
        <v>2000000</v>
      </c>
      <c r="D10" s="53">
        <v>163899.17808219179</v>
      </c>
      <c r="E10" s="45">
        <v>0</v>
      </c>
      <c r="F10" s="45">
        <v>0</v>
      </c>
      <c r="G10" s="54">
        <v>10</v>
      </c>
      <c r="H10" s="55">
        <f t="shared" si="5"/>
        <v>3286</v>
      </c>
      <c r="I10" s="55">
        <f t="shared" si="3"/>
        <v>365</v>
      </c>
      <c r="J10" s="56">
        <f t="shared" si="4"/>
        <v>9.0027397260273965</v>
      </c>
      <c r="K10" s="57">
        <f t="shared" si="0"/>
        <v>5.3402416132121489E-2</v>
      </c>
      <c r="L10" s="53">
        <f t="shared" si="1"/>
        <v>8753</v>
      </c>
      <c r="M10" s="58">
        <f t="shared" si="2"/>
        <v>155146.17808219179</v>
      </c>
    </row>
    <row r="11" spans="1:18">
      <c r="A11" s="51" t="s">
        <v>23</v>
      </c>
      <c r="B11" s="52">
        <v>41000</v>
      </c>
      <c r="C11" s="53">
        <v>1000000</v>
      </c>
      <c r="D11" s="53">
        <v>54975.488339726013</v>
      </c>
      <c r="E11" s="45">
        <v>0</v>
      </c>
      <c r="F11" s="45">
        <v>0</v>
      </c>
      <c r="G11" s="54">
        <v>10</v>
      </c>
      <c r="H11" s="55">
        <f t="shared" si="5"/>
        <v>2921</v>
      </c>
      <c r="I11" s="55">
        <f t="shared" si="3"/>
        <v>365</v>
      </c>
      <c r="J11" s="56">
        <f t="shared" si="4"/>
        <v>8.0027397260273965</v>
      </c>
      <c r="K11" s="57">
        <f t="shared" si="0"/>
        <v>1.1784010382105303E-2</v>
      </c>
      <c r="L11" s="53">
        <f t="shared" si="1"/>
        <v>648</v>
      </c>
      <c r="M11" s="58">
        <f t="shared" si="2"/>
        <v>54327.488339726013</v>
      </c>
    </row>
    <row r="12" spans="1:18">
      <c r="A12" s="51" t="s">
        <v>24</v>
      </c>
      <c r="B12" s="52">
        <v>41365</v>
      </c>
      <c r="C12" s="53">
        <v>500000</v>
      </c>
      <c r="D12" s="53">
        <v>20082.191780821919</v>
      </c>
      <c r="E12" s="45">
        <v>0</v>
      </c>
      <c r="F12" s="45">
        <v>0</v>
      </c>
      <c r="G12" s="54">
        <v>3</v>
      </c>
      <c r="H12" s="55">
        <f t="shared" si="5"/>
        <v>731</v>
      </c>
      <c r="I12" s="55">
        <f t="shared" si="3"/>
        <v>365</v>
      </c>
      <c r="J12" s="56">
        <f t="shared" si="4"/>
        <v>2.0027397260273974</v>
      </c>
      <c r="K12" s="57">
        <f t="shared" si="0"/>
        <v>-0.1155765628534895</v>
      </c>
      <c r="L12" s="53">
        <f t="shared" si="1"/>
        <v>-2321</v>
      </c>
      <c r="M12" s="58">
        <f t="shared" si="2"/>
        <v>22403.191780821919</v>
      </c>
    </row>
    <row r="13" spans="1:18">
      <c r="A13" s="59" t="s">
        <v>3</v>
      </c>
      <c r="B13" s="52">
        <v>41730</v>
      </c>
      <c r="C13" s="53">
        <v>0</v>
      </c>
      <c r="D13" s="53">
        <v>0</v>
      </c>
      <c r="E13" s="53">
        <v>1250000</v>
      </c>
      <c r="F13" s="45">
        <v>0</v>
      </c>
      <c r="G13" s="54">
        <v>15</v>
      </c>
      <c r="H13" s="55">
        <f t="shared" si="5"/>
        <v>5475</v>
      </c>
      <c r="I13" s="55">
        <f t="shared" si="3"/>
        <v>364</v>
      </c>
      <c r="J13" s="56">
        <f t="shared" si="4"/>
        <v>15</v>
      </c>
      <c r="K13" s="57">
        <f t="shared" si="0"/>
        <v>0.18103627252208465</v>
      </c>
      <c r="L13" s="53">
        <f t="shared" si="1"/>
        <v>225675</v>
      </c>
      <c r="M13" s="58">
        <f t="shared" si="2"/>
        <v>1024325</v>
      </c>
    </row>
    <row r="14" spans="1:18">
      <c r="A14" s="51" t="s">
        <v>20</v>
      </c>
      <c r="B14" s="52">
        <v>41821</v>
      </c>
      <c r="C14" s="53">
        <v>0</v>
      </c>
      <c r="D14" s="53">
        <v>0</v>
      </c>
      <c r="E14" s="53">
        <v>500000</v>
      </c>
      <c r="F14" s="45">
        <v>0</v>
      </c>
      <c r="G14" s="54">
        <v>5</v>
      </c>
      <c r="H14" s="55">
        <f t="shared" si="5"/>
        <v>1825</v>
      </c>
      <c r="I14" s="55">
        <f t="shared" si="3"/>
        <v>273</v>
      </c>
      <c r="J14" s="56">
        <f t="shared" si="4"/>
        <v>5</v>
      </c>
      <c r="K14" s="57">
        <f t="shared" si="0"/>
        <v>0.45071972834694107</v>
      </c>
      <c r="L14" s="53">
        <f t="shared" si="1"/>
        <v>168557</v>
      </c>
      <c r="M14" s="58">
        <f t="shared" si="2"/>
        <v>331443</v>
      </c>
    </row>
    <row r="15" spans="1:18">
      <c r="A15" s="51" t="s">
        <v>21</v>
      </c>
      <c r="B15" s="52">
        <v>42005</v>
      </c>
      <c r="C15" s="53">
        <v>0</v>
      </c>
      <c r="D15" s="53">
        <v>0</v>
      </c>
      <c r="E15" s="53">
        <v>300000</v>
      </c>
      <c r="F15" s="45">
        <v>0</v>
      </c>
      <c r="G15" s="54">
        <v>10</v>
      </c>
      <c r="H15" s="55">
        <f t="shared" si="5"/>
        <v>3650</v>
      </c>
      <c r="I15" s="55">
        <f t="shared" si="3"/>
        <v>89</v>
      </c>
      <c r="J15" s="56">
        <f t="shared" si="4"/>
        <v>10</v>
      </c>
      <c r="K15" s="57">
        <f t="shared" si="0"/>
        <v>0.2588655508930523</v>
      </c>
      <c r="L15" s="53">
        <f t="shared" si="1"/>
        <v>18936</v>
      </c>
      <c r="M15" s="58">
        <f t="shared" si="2"/>
        <v>281064</v>
      </c>
    </row>
    <row r="16" spans="1:18">
      <c r="A16" s="51" t="s">
        <v>22</v>
      </c>
      <c r="B16" s="52">
        <v>41913</v>
      </c>
      <c r="C16" s="53">
        <v>0</v>
      </c>
      <c r="D16" s="53">
        <v>0</v>
      </c>
      <c r="E16" s="53">
        <v>200000</v>
      </c>
      <c r="F16" s="45">
        <v>0</v>
      </c>
      <c r="G16" s="54">
        <v>10</v>
      </c>
      <c r="H16" s="55">
        <f t="shared" si="5"/>
        <v>3650</v>
      </c>
      <c r="I16" s="55">
        <f t="shared" si="3"/>
        <v>181</v>
      </c>
      <c r="J16" s="56">
        <f t="shared" si="4"/>
        <v>10</v>
      </c>
      <c r="K16" s="57">
        <f t="shared" si="0"/>
        <v>0.2588655508930523</v>
      </c>
      <c r="L16" s="53">
        <f t="shared" si="1"/>
        <v>25674</v>
      </c>
      <c r="M16" s="58">
        <f t="shared" si="2"/>
        <v>174326</v>
      </c>
    </row>
    <row r="17" spans="1:13">
      <c r="A17" s="51" t="s">
        <v>23</v>
      </c>
      <c r="B17" s="52">
        <v>41883</v>
      </c>
      <c r="C17" s="53">
        <v>0</v>
      </c>
      <c r="D17" s="53">
        <v>0</v>
      </c>
      <c r="E17" s="53">
        <v>100000</v>
      </c>
      <c r="F17" s="45">
        <v>0</v>
      </c>
      <c r="G17" s="54">
        <v>10</v>
      </c>
      <c r="H17" s="55">
        <f t="shared" si="5"/>
        <v>3650</v>
      </c>
      <c r="I17" s="55">
        <f t="shared" si="3"/>
        <v>211</v>
      </c>
      <c r="J17" s="56">
        <f t="shared" si="4"/>
        <v>10</v>
      </c>
      <c r="K17" s="57">
        <f t="shared" si="0"/>
        <v>0.2588655508930523</v>
      </c>
      <c r="L17" s="53">
        <f t="shared" si="1"/>
        <v>14965</v>
      </c>
      <c r="M17" s="58">
        <f t="shared" si="2"/>
        <v>85035</v>
      </c>
    </row>
    <row r="18" spans="1:13" ht="13.5" thickBot="1">
      <c r="A18" s="60" t="s">
        <v>24</v>
      </c>
      <c r="B18" s="61">
        <v>42036</v>
      </c>
      <c r="C18" s="53">
        <v>0</v>
      </c>
      <c r="D18" s="62">
        <v>0</v>
      </c>
      <c r="E18" s="62">
        <v>50000</v>
      </c>
      <c r="F18" s="45">
        <v>0</v>
      </c>
      <c r="G18" s="63">
        <v>3</v>
      </c>
      <c r="H18" s="64">
        <f t="shared" si="5"/>
        <v>1095</v>
      </c>
      <c r="I18" s="64">
        <f t="shared" si="3"/>
        <v>58</v>
      </c>
      <c r="J18" s="65">
        <f t="shared" si="4"/>
        <v>3</v>
      </c>
      <c r="K18" s="66">
        <f t="shared" si="0"/>
        <v>0.63159685013596123</v>
      </c>
      <c r="L18" s="62">
        <f t="shared" si="1"/>
        <v>5018</v>
      </c>
      <c r="M18" s="67">
        <f t="shared" si="2"/>
        <v>44982</v>
      </c>
    </row>
    <row r="19" spans="1:13" ht="13.5" thickBot="1">
      <c r="A19" s="37" t="s">
        <v>4</v>
      </c>
      <c r="B19" s="38"/>
      <c r="C19" s="39">
        <f>SUM(C7:C18)</f>
        <v>24000000</v>
      </c>
      <c r="D19" s="39">
        <f>SUM(D7:D18)</f>
        <v>1446265.4021246936</v>
      </c>
      <c r="E19" s="39">
        <f>SUM(E7:E18)</f>
        <v>2400000</v>
      </c>
      <c r="F19" s="39"/>
      <c r="G19" s="40"/>
      <c r="H19" s="40"/>
      <c r="I19" s="40"/>
      <c r="J19" s="40"/>
      <c r="K19" s="41"/>
      <c r="L19" s="39">
        <f>SUM(L7:L12)</f>
        <v>56843</v>
      </c>
      <c r="M19" s="42">
        <f>SUM(M7:M12)</f>
        <v>1389422.4021246936</v>
      </c>
    </row>
    <row r="20" spans="1:13">
      <c r="A20" s="22"/>
      <c r="B20" s="23"/>
      <c r="C20" s="24"/>
      <c r="D20" s="24"/>
      <c r="E20" s="24"/>
      <c r="F20" s="24"/>
      <c r="G20" s="23"/>
      <c r="H20" s="23"/>
      <c r="I20" s="23"/>
      <c r="J20" s="23"/>
      <c r="K20" s="25"/>
      <c r="L20" s="24"/>
      <c r="M20" s="26"/>
    </row>
    <row r="21" spans="1:13">
      <c r="A21" s="2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</row>
    <row r="22" spans="1:13">
      <c r="A22" s="2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</row>
    <row r="23" spans="1:13">
      <c r="A23" s="6" t="s">
        <v>26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8" t="s">
        <v>18</v>
      </c>
    </row>
    <row r="24" spans="1:13">
      <c r="A24" s="6" t="s">
        <v>27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>
      <c r="A25" s="6" t="s">
        <v>28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8"/>
    </row>
    <row r="26" spans="1:13">
      <c r="A26" s="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 spans="1:13">
      <c r="A27" s="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/>
    </row>
    <row r="28" spans="1:13">
      <c r="A28" s="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/>
    </row>
    <row r="29" spans="1:13">
      <c r="A29" s="6" t="s">
        <v>15</v>
      </c>
      <c r="B29" s="17"/>
      <c r="C29" s="17"/>
      <c r="D29" s="17"/>
      <c r="E29" s="17"/>
      <c r="F29" s="17"/>
      <c r="G29" s="17"/>
      <c r="H29" s="17"/>
      <c r="I29" s="17"/>
      <c r="J29" s="17"/>
      <c r="K29" s="10"/>
      <c r="L29" s="17"/>
      <c r="M29" s="9"/>
    </row>
    <row r="30" spans="1:13">
      <c r="A30" s="6" t="s">
        <v>30</v>
      </c>
      <c r="B30" s="17"/>
      <c r="C30" s="17"/>
      <c r="D30" s="17"/>
      <c r="E30" s="17"/>
      <c r="F30" s="17"/>
      <c r="G30" s="17"/>
      <c r="H30" s="17"/>
      <c r="I30" s="17"/>
      <c r="J30" s="17"/>
      <c r="K30" s="10" t="s">
        <v>17</v>
      </c>
      <c r="L30" s="17"/>
      <c r="M30" s="9" t="s">
        <v>16</v>
      </c>
    </row>
    <row r="31" spans="1:13">
      <c r="A31" s="6" t="s">
        <v>31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8"/>
    </row>
    <row r="32" spans="1:13">
      <c r="A32" s="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8"/>
    </row>
    <row r="33" spans="1:13">
      <c r="A33" s="6" t="s">
        <v>32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/>
    </row>
    <row r="34" spans="1:13" ht="13.5" thickBot="1">
      <c r="A34" s="7" t="s">
        <v>33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9"/>
    </row>
  </sheetData>
  <pageMargins left="0.3" right="0.3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DEPRECIATION</vt:lpstr>
      <vt:lpstr>DEPRECIATION!Print_Area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2015-12-16T05:29:11Z</dcterms:modified>
</cp:coreProperties>
</file>