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4" i="1"/>
  <c r="D4"/>
  <c r="H4"/>
  <c r="N4"/>
  <c r="R4"/>
  <c r="V4"/>
  <c r="D5"/>
  <c r="H5"/>
  <c r="N5" s="1"/>
  <c r="R5"/>
  <c r="V5"/>
  <c r="B6"/>
  <c r="C6"/>
  <c r="D6" s="1"/>
  <c r="E6"/>
  <c r="H6" s="1"/>
  <c r="H8" s="1"/>
  <c r="F6"/>
  <c r="G6"/>
  <c r="I6"/>
  <c r="J6"/>
  <c r="K6"/>
  <c r="L6"/>
  <c r="M6"/>
  <c r="O6"/>
  <c r="R6" s="1"/>
  <c r="P6"/>
  <c r="Q6"/>
  <c r="S6"/>
  <c r="T6"/>
  <c r="U6"/>
  <c r="D7"/>
  <c r="H7"/>
  <c r="N7"/>
  <c r="R7"/>
  <c r="V7"/>
  <c r="B8"/>
  <c r="C8"/>
  <c r="E8"/>
  <c r="F8"/>
  <c r="G8"/>
  <c r="I8"/>
  <c r="J8"/>
  <c r="K8"/>
  <c r="L8"/>
  <c r="M8"/>
  <c r="O8"/>
  <c r="P8"/>
  <c r="Q8"/>
  <c r="S8"/>
  <c r="T8"/>
  <c r="U8"/>
  <c r="B9"/>
  <c r="C9"/>
  <c r="D9" s="1"/>
  <c r="E9"/>
  <c r="H9" s="1"/>
  <c r="H11" s="1"/>
  <c r="F9"/>
  <c r="G9"/>
  <c r="O9"/>
  <c r="P9"/>
  <c r="Q9"/>
  <c r="R9"/>
  <c r="D10"/>
  <c r="H10"/>
  <c r="R10" s="1"/>
  <c r="B17"/>
  <c r="B20" s="1"/>
  <c r="N9" l="1"/>
  <c r="D11"/>
  <c r="V6"/>
  <c r="V8" s="1"/>
  <c r="R8"/>
  <c r="N6"/>
  <c r="N8" s="1"/>
  <c r="D8"/>
</calcChain>
</file>

<file path=xl/comments1.xml><?xml version="1.0" encoding="utf-8"?>
<comments xmlns="http://schemas.openxmlformats.org/spreadsheetml/2006/main">
  <authors>
    <author>Com1</author>
  </authors>
  <commentList>
    <comment ref="P9" authorId="0">
      <text>
        <r>
          <rPr>
            <b/>
            <sz val="8"/>
            <color indexed="81"/>
            <rFont val="Tahoma"/>
            <charset val="1"/>
          </rPr>
          <t>Com1:</t>
        </r>
        <r>
          <rPr>
            <sz val="8"/>
            <color indexed="81"/>
            <rFont val="Tahoma"/>
            <charset val="1"/>
          </rPr>
          <t xml:space="preserve">
in return it is written as 44940</t>
        </r>
      </text>
    </comment>
    <comment ref="R9" authorId="0">
      <text>
        <r>
          <rPr>
            <b/>
            <sz val="8"/>
            <color indexed="81"/>
            <rFont val="Tahoma"/>
            <charset val="1"/>
          </rPr>
          <t>Com1:</t>
        </r>
        <r>
          <rPr>
            <sz val="8"/>
            <color indexed="81"/>
            <rFont val="Tahoma"/>
            <charset val="1"/>
          </rPr>
          <t xml:space="preserve">
in return RS.53955</t>
        </r>
      </text>
    </comment>
  </commentList>
</comments>
</file>

<file path=xl/sharedStrings.xml><?xml version="1.0" encoding="utf-8"?>
<sst xmlns="http://schemas.openxmlformats.org/spreadsheetml/2006/main" count="44" uniqueCount="38">
  <si>
    <t>Note: Change the value written in Green color</t>
  </si>
  <si>
    <t>Closing Balance</t>
  </si>
  <si>
    <t>Adjustment against CST</t>
  </si>
  <si>
    <t>Adjustment against VAT</t>
  </si>
  <si>
    <t>ITC Claimed</t>
  </si>
  <si>
    <t>Opening Balance</t>
  </si>
  <si>
    <t>Input Details</t>
  </si>
  <si>
    <t>19.08.2011</t>
  </si>
  <si>
    <t>Date</t>
  </si>
  <si>
    <t>Tax paid</t>
  </si>
  <si>
    <t>Tax payable</t>
  </si>
  <si>
    <t>Less: Input Adjustment</t>
  </si>
  <si>
    <t>Tax Amount</t>
  </si>
  <si>
    <t>Difference</t>
  </si>
  <si>
    <t>Valve as per VAT  Return</t>
  </si>
  <si>
    <t>Net sales/ Purchase</t>
  </si>
  <si>
    <t>Less: Returns</t>
  </si>
  <si>
    <t>Sales/ purchase Value as per books</t>
  </si>
  <si>
    <t>Total</t>
  </si>
  <si>
    <t>Stock Transfer</t>
  </si>
  <si>
    <t>Inter State</t>
  </si>
  <si>
    <t>Import</t>
  </si>
  <si>
    <t>VAT 4%</t>
  </si>
  <si>
    <t>VAT 13.5%</t>
  </si>
  <si>
    <t>VAT 5%</t>
  </si>
  <si>
    <t>Export</t>
  </si>
  <si>
    <t>Form F</t>
  </si>
  <si>
    <t>Form I</t>
  </si>
  <si>
    <t>Form E</t>
  </si>
  <si>
    <t>Form D</t>
  </si>
  <si>
    <t>CST 13.5%</t>
  </si>
  <si>
    <t>CST 5%</t>
  </si>
  <si>
    <t>CST 2%</t>
  </si>
  <si>
    <t>Particular</t>
  </si>
  <si>
    <t>Other Purchase</t>
  </si>
  <si>
    <t>Purchase For Input</t>
  </si>
  <si>
    <t>Sales</t>
  </si>
  <si>
    <t>Sales Tax Reconciliation for the month of July 2011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</si>
</sst>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charset val="1"/>
    </font>
    <font>
      <sz val="8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0" borderId="0" xfId="0" applyFont="1"/>
    <xf numFmtId="1" fontId="0" fillId="0" borderId="1" xfId="0" applyNumberFormat="1" applyBorder="1"/>
    <xf numFmtId="0" fontId="0" fillId="0" borderId="1" xfId="0" applyBorder="1"/>
    <xf numFmtId="0" fontId="5" fillId="0" borderId="1" xfId="0" applyFont="1" applyBorder="1"/>
    <xf numFmtId="164" fontId="0" fillId="0" borderId="0" xfId="0" applyNumberFormat="1"/>
    <xf numFmtId="1" fontId="5" fillId="0" borderId="1" xfId="0" applyNumberFormat="1" applyFont="1" applyBorder="1"/>
    <xf numFmtId="0" fontId="3" fillId="0" borderId="1" xfId="0" applyFont="1" applyBorder="1"/>
    <xf numFmtId="164" fontId="6" fillId="3" borderId="1" xfId="1" applyNumberFormat="1" applyFont="1" applyFill="1" applyBorder="1"/>
    <xf numFmtId="0" fontId="0" fillId="3" borderId="1" xfId="0" applyFill="1" applyBorder="1"/>
    <xf numFmtId="164" fontId="6" fillId="0" borderId="1" xfId="1" applyNumberFormat="1" applyFont="1" applyFill="1" applyBorder="1"/>
    <xf numFmtId="164" fontId="0" fillId="3" borderId="1" xfId="0" applyNumberFormat="1" applyFill="1" applyBorder="1"/>
    <xf numFmtId="1" fontId="6" fillId="0" borderId="1" xfId="1" applyNumberFormat="1" applyFont="1" applyFill="1" applyBorder="1"/>
    <xf numFmtId="1" fontId="0" fillId="0" borderId="1" xfId="0" applyNumberFormat="1" applyFill="1" applyBorder="1"/>
    <xf numFmtId="164" fontId="3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1" fontId="8" fillId="0" borderId="1" xfId="0" applyNumberFormat="1" applyFont="1" applyBorder="1"/>
    <xf numFmtId="0" fontId="8" fillId="0" borderId="1" xfId="0" applyFont="1" applyBorder="1"/>
    <xf numFmtId="164" fontId="9" fillId="0" borderId="1" xfId="0" applyNumberFormat="1" applyFont="1" applyBorder="1"/>
    <xf numFmtId="1" fontId="10" fillId="0" borderId="1" xfId="1" applyNumberFormat="1" applyFont="1" applyFill="1" applyBorder="1"/>
    <xf numFmtId="164" fontId="11" fillId="0" borderId="1" xfId="1" applyNumberFormat="1" applyFont="1" applyFill="1" applyBorder="1"/>
    <xf numFmtId="164" fontId="11" fillId="3" borderId="1" xfId="1" applyNumberFormat="1" applyFont="1" applyFill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0" borderId="1" xfId="0" applyFill="1" applyBorder="1"/>
    <xf numFmtId="0" fontId="2" fillId="0" borderId="1" xfId="0" applyFont="1" applyBorder="1"/>
    <xf numFmtId="164" fontId="7" fillId="2" borderId="1" xfId="0" applyNumberFormat="1" applyFont="1" applyFill="1" applyBorder="1"/>
    <xf numFmtId="164" fontId="10" fillId="0" borderId="1" xfId="1" applyNumberFormat="1" applyFont="1" applyFill="1" applyBorder="1"/>
    <xf numFmtId="43" fontId="6" fillId="2" borderId="1" xfId="1" applyFont="1" applyFill="1" applyBorder="1" applyAlignment="1"/>
    <xf numFmtId="43" fontId="6" fillId="0" borderId="1" xfId="1" applyFont="1" applyFill="1" applyBorder="1" applyAlignment="1"/>
    <xf numFmtId="43" fontId="6" fillId="4" borderId="1" xfId="1" applyFont="1" applyFill="1" applyBorder="1" applyAlignment="1"/>
    <xf numFmtId="43" fontId="6" fillId="2" borderId="1" xfId="1" applyFont="1" applyFill="1" applyBorder="1" applyAlignment="1">
      <alignment horizontal="center"/>
    </xf>
    <xf numFmtId="43" fontId="6" fillId="5" borderId="1" xfId="1" applyFont="1" applyFill="1" applyBorder="1"/>
    <xf numFmtId="0" fontId="6" fillId="5" borderId="1" xfId="0" applyFont="1" applyFill="1" applyBorder="1"/>
    <xf numFmtId="0" fontId="11" fillId="5" borderId="1" xfId="0" applyFont="1" applyFill="1" applyBorder="1"/>
    <xf numFmtId="43" fontId="6" fillId="5" borderId="1" xfId="1" applyFont="1" applyFill="1" applyBorder="1" applyAlignment="1">
      <alignment horizontal="center"/>
    </xf>
    <xf numFmtId="43" fontId="6" fillId="5" borderId="1" xfId="1" applyFont="1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12" fillId="0" borderId="0" xfId="0" applyNumberFormat="1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"/>
  <sheetViews>
    <sheetView tabSelected="1" workbookViewId="0">
      <selection activeCell="E18" sqref="E18"/>
    </sheetView>
  </sheetViews>
  <sheetFormatPr defaultRowHeight="15"/>
  <cols>
    <col min="1" max="1" width="31.5703125" customWidth="1"/>
    <col min="2" max="2" width="11.85546875" customWidth="1"/>
    <col min="3" max="3" width="14.7109375" bestFit="1" customWidth="1"/>
    <col min="4" max="4" width="12.7109375" customWidth="1"/>
    <col min="5" max="5" width="13.5703125" customWidth="1"/>
    <col min="6" max="6" width="13.7109375" customWidth="1"/>
    <col min="7" max="7" width="12.85546875" customWidth="1"/>
    <col min="8" max="8" width="14.85546875" customWidth="1"/>
    <col min="9" max="9" width="10.7109375" bestFit="1" customWidth="1"/>
    <col min="10" max="10" width="10.5703125" bestFit="1" customWidth="1"/>
    <col min="11" max="12" width="9.7109375" bestFit="1" customWidth="1"/>
    <col min="13" max="13" width="12.85546875" bestFit="1" customWidth="1"/>
    <col min="14" max="14" width="11.5703125" bestFit="1" customWidth="1"/>
    <col min="15" max="15" width="11.42578125" bestFit="1" customWidth="1"/>
    <col min="16" max="16" width="14.7109375" bestFit="1" customWidth="1"/>
    <col min="17" max="17" width="11.42578125" bestFit="1" customWidth="1"/>
    <col min="18" max="18" width="12.85546875" bestFit="1" customWidth="1"/>
    <col min="19" max="19" width="9.7109375" bestFit="1" customWidth="1"/>
    <col min="20" max="20" width="13.85546875" bestFit="1" customWidth="1"/>
    <col min="21" max="21" width="19" bestFit="1" customWidth="1"/>
    <col min="22" max="22" width="11.5703125" bestFit="1" customWidth="1"/>
  </cols>
  <sheetData>
    <row r="1" spans="1:22" ht="18.75">
      <c r="A1" s="43" t="s">
        <v>37</v>
      </c>
      <c r="B1" s="43"/>
      <c r="C1" s="43"/>
      <c r="D1" s="43"/>
      <c r="F1" s="42"/>
      <c r="N1" s="3"/>
      <c r="V1" s="3"/>
    </row>
    <row r="2" spans="1:22">
      <c r="A2" s="5"/>
      <c r="B2" s="40" t="s">
        <v>36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 t="s">
        <v>35</v>
      </c>
      <c r="P2" s="40"/>
      <c r="Q2" s="40"/>
      <c r="R2" s="41"/>
      <c r="S2" s="40" t="s">
        <v>34</v>
      </c>
      <c r="T2" s="40"/>
      <c r="U2" s="40"/>
      <c r="V2" s="9"/>
    </row>
    <row r="3" spans="1:22" ht="15.75">
      <c r="A3" s="5" t="s">
        <v>33</v>
      </c>
      <c r="B3" s="39" t="s">
        <v>24</v>
      </c>
      <c r="C3" s="39" t="s">
        <v>23</v>
      </c>
      <c r="D3" s="39" t="s">
        <v>18</v>
      </c>
      <c r="E3" s="38" t="s">
        <v>32</v>
      </c>
      <c r="F3" s="38" t="s">
        <v>31</v>
      </c>
      <c r="G3" s="38" t="s">
        <v>30</v>
      </c>
      <c r="H3" s="39" t="s">
        <v>18</v>
      </c>
      <c r="I3" s="38" t="s">
        <v>29</v>
      </c>
      <c r="J3" s="38" t="s">
        <v>28</v>
      </c>
      <c r="K3" s="37" t="s">
        <v>27</v>
      </c>
      <c r="L3" s="36" t="s">
        <v>26</v>
      </c>
      <c r="M3" s="35" t="s">
        <v>25</v>
      </c>
      <c r="N3" s="34" t="s">
        <v>18</v>
      </c>
      <c r="O3" s="33" t="s">
        <v>24</v>
      </c>
      <c r="P3" s="33" t="s">
        <v>23</v>
      </c>
      <c r="Q3" s="33" t="s">
        <v>22</v>
      </c>
      <c r="R3" s="33" t="s">
        <v>18</v>
      </c>
      <c r="S3" s="32" t="s">
        <v>21</v>
      </c>
      <c r="T3" s="32" t="s">
        <v>20</v>
      </c>
      <c r="U3" s="32" t="s">
        <v>19</v>
      </c>
      <c r="V3" s="31" t="s">
        <v>18</v>
      </c>
    </row>
    <row r="4" spans="1:22" ht="15.75">
      <c r="A4" s="5" t="s">
        <v>17</v>
      </c>
      <c r="B4" s="22">
        <f>679118+8880</f>
        <v>687998</v>
      </c>
      <c r="C4" s="30">
        <v>22032.01</v>
      </c>
      <c r="D4" s="10">
        <f>SUM(B4:C4)</f>
        <v>710030.01</v>
      </c>
      <c r="E4" s="30">
        <v>2978244.7</v>
      </c>
      <c r="F4" s="30">
        <v>1403500</v>
      </c>
      <c r="G4" s="30">
        <v>25356.400000000001</v>
      </c>
      <c r="H4" s="10">
        <f>SUM(E4:G4)</f>
        <v>4407101.1000000006</v>
      </c>
      <c r="I4" s="30">
        <v>38400</v>
      </c>
      <c r="J4" s="30">
        <v>84940</v>
      </c>
      <c r="K4" s="30">
        <v>15744</v>
      </c>
      <c r="L4" s="30">
        <v>48880</v>
      </c>
      <c r="M4" s="30">
        <v>3054265</v>
      </c>
      <c r="N4" s="17">
        <f>+D4+H4+I4+J4+K4+L4+M4</f>
        <v>8359360.1100000003</v>
      </c>
      <c r="O4" s="30">
        <v>102141.06</v>
      </c>
      <c r="P4" s="30">
        <v>957419</v>
      </c>
      <c r="Q4" s="30">
        <v>97713</v>
      </c>
      <c r="R4" s="12">
        <f>SUM(O4:Q4)</f>
        <v>1157273.06</v>
      </c>
      <c r="S4" s="30">
        <v>0</v>
      </c>
      <c r="T4" s="30">
        <v>880663</v>
      </c>
      <c r="U4" s="30">
        <v>1964184</v>
      </c>
      <c r="V4" s="29">
        <f>+R4+S4+T4+U4</f>
        <v>4002120.06</v>
      </c>
    </row>
    <row r="5" spans="1:22" ht="15.75">
      <c r="A5" s="5" t="s">
        <v>16</v>
      </c>
      <c r="B5" s="4">
        <v>0</v>
      </c>
      <c r="C5" s="5">
        <v>0</v>
      </c>
      <c r="D5" s="10">
        <f>SUM(B5:C5)</f>
        <v>0</v>
      </c>
      <c r="E5" s="5">
        <v>0</v>
      </c>
      <c r="F5" s="5">
        <v>0</v>
      </c>
      <c r="G5" s="5">
        <v>0</v>
      </c>
      <c r="H5" s="10">
        <f>SUM(E5:G5)</f>
        <v>0</v>
      </c>
      <c r="I5" s="5">
        <v>0</v>
      </c>
      <c r="J5" s="5">
        <v>0</v>
      </c>
      <c r="K5" s="28"/>
      <c r="L5" s="5"/>
      <c r="M5" s="5"/>
      <c r="N5" s="17">
        <f>+D5+H5+I5+J5+L5+M5</f>
        <v>0</v>
      </c>
      <c r="O5" s="27">
        <v>0</v>
      </c>
      <c r="P5" s="27">
        <v>0</v>
      </c>
      <c r="Q5" s="27">
        <v>0</v>
      </c>
      <c r="R5" s="12">
        <f>SUM(O5:Q5)</f>
        <v>0</v>
      </c>
      <c r="S5" s="5">
        <v>0</v>
      </c>
      <c r="T5" s="5">
        <v>0</v>
      </c>
      <c r="U5" s="5">
        <v>0</v>
      </c>
      <c r="V5" s="17">
        <f>+R5+S5+T5+U5</f>
        <v>0</v>
      </c>
    </row>
    <row r="6" spans="1:22" ht="15.75">
      <c r="A6" s="5" t="s">
        <v>15</v>
      </c>
      <c r="B6" s="4">
        <f>+B4-B5</f>
        <v>687998</v>
      </c>
      <c r="C6" s="25">
        <f>+C4-C5</f>
        <v>22032.01</v>
      </c>
      <c r="D6" s="10">
        <f>SUM(B6:C6)</f>
        <v>710030.01</v>
      </c>
      <c r="E6" s="25">
        <f>+E4-E5</f>
        <v>2978244.7</v>
      </c>
      <c r="F6" s="25">
        <f>+F4-F5</f>
        <v>1403500</v>
      </c>
      <c r="G6" s="25">
        <f>+G4-G5</f>
        <v>25356.400000000001</v>
      </c>
      <c r="H6" s="10">
        <f>SUM(E6:G6)</f>
        <v>4407101.1000000006</v>
      </c>
      <c r="I6" s="25">
        <f>+I4-I5</f>
        <v>38400</v>
      </c>
      <c r="J6" s="25">
        <f>+J4-J5</f>
        <v>84940</v>
      </c>
      <c r="K6" s="25">
        <f>+K4-K5</f>
        <v>15744</v>
      </c>
      <c r="L6" s="25">
        <f>+L4-L5</f>
        <v>48880</v>
      </c>
      <c r="M6" s="25">
        <f>+M4-M5</f>
        <v>3054265</v>
      </c>
      <c r="N6" s="17">
        <f>+D6+H6+I6+J6+K6+L6+M6</f>
        <v>8359360.1100000003</v>
      </c>
      <c r="O6" s="26">
        <f>+O4-O5</f>
        <v>102141.06</v>
      </c>
      <c r="P6" s="26">
        <f>+P4-P5</f>
        <v>957419</v>
      </c>
      <c r="Q6" s="26">
        <f>+Q4-Q5</f>
        <v>97713</v>
      </c>
      <c r="R6" s="12">
        <f>SUM(O6:Q6)</f>
        <v>1157273.06</v>
      </c>
      <c r="S6" s="25">
        <f>+S4-S5</f>
        <v>0</v>
      </c>
      <c r="T6" s="25">
        <f>+T4-T5</f>
        <v>880663</v>
      </c>
      <c r="U6" s="25">
        <f>+U4-U5</f>
        <v>1964184</v>
      </c>
      <c r="V6" s="17">
        <f>+R6+S6+T6+U6</f>
        <v>4002120.06</v>
      </c>
    </row>
    <row r="7" spans="1:22" s="18" customFormat="1" ht="15.75">
      <c r="A7" s="20" t="s">
        <v>14</v>
      </c>
      <c r="B7" s="22">
        <v>687998</v>
      </c>
      <c r="C7" s="22">
        <v>22032</v>
      </c>
      <c r="D7" s="24">
        <f>+B7+C7</f>
        <v>710030</v>
      </c>
      <c r="E7" s="22">
        <v>2978245</v>
      </c>
      <c r="F7" s="22">
        <v>1403500</v>
      </c>
      <c r="G7" s="22">
        <v>25356</v>
      </c>
      <c r="H7" s="24">
        <f>+E7+F7+G7</f>
        <v>4407101</v>
      </c>
      <c r="I7" s="22">
        <v>38400</v>
      </c>
      <c r="J7" s="22">
        <v>84940</v>
      </c>
      <c r="K7" s="22">
        <v>0</v>
      </c>
      <c r="L7" s="22">
        <v>48880</v>
      </c>
      <c r="M7" s="22">
        <v>3054265</v>
      </c>
      <c r="N7" s="21">
        <f>+H7+I7+J7+K7+L7+M7+D7</f>
        <v>8343616</v>
      </c>
      <c r="O7" s="22">
        <v>102141.06</v>
      </c>
      <c r="P7" s="22">
        <v>957419</v>
      </c>
      <c r="Q7" s="22">
        <v>97713</v>
      </c>
      <c r="R7" s="23">
        <f>+Q7+P7+O7</f>
        <v>1157273.06</v>
      </c>
      <c r="S7" s="22">
        <v>0</v>
      </c>
      <c r="T7" s="22">
        <v>880663</v>
      </c>
      <c r="U7" s="22">
        <v>1964184</v>
      </c>
      <c r="V7" s="21">
        <f>+R7+S7+T7+U7</f>
        <v>4002120.06</v>
      </c>
    </row>
    <row r="8" spans="1:22" s="18" customFormat="1">
      <c r="A8" s="20" t="s">
        <v>13</v>
      </c>
      <c r="B8" s="19">
        <f>+B6-B7</f>
        <v>0</v>
      </c>
      <c r="C8" s="19">
        <f>+C6-C7</f>
        <v>9.9999999983992893E-3</v>
      </c>
      <c r="D8" s="19">
        <f>+D6-D7</f>
        <v>1.0000000009313226E-2</v>
      </c>
      <c r="E8" s="19">
        <f>+E6-E7</f>
        <v>-0.29999999981373549</v>
      </c>
      <c r="F8" s="19">
        <f>+F6-F7</f>
        <v>0</v>
      </c>
      <c r="G8" s="19">
        <f>+G6-G7</f>
        <v>0.40000000000145519</v>
      </c>
      <c r="H8" s="19">
        <f>+H6-H7</f>
        <v>0.10000000055879354</v>
      </c>
      <c r="I8" s="19">
        <f>+I6-I7</f>
        <v>0</v>
      </c>
      <c r="J8" s="19">
        <f>+J6-J7</f>
        <v>0</v>
      </c>
      <c r="K8" s="19">
        <f>+K6-K7</f>
        <v>15744</v>
      </c>
      <c r="L8" s="19">
        <f>+L6-L7</f>
        <v>0</v>
      </c>
      <c r="M8" s="19">
        <f>+M6-M7</f>
        <v>0</v>
      </c>
      <c r="N8" s="19">
        <f>+N6-N7</f>
        <v>15744.110000000335</v>
      </c>
      <c r="O8" s="19">
        <f>+O6-O7</f>
        <v>0</v>
      </c>
      <c r="P8" s="19">
        <f>+P6-P7</f>
        <v>0</v>
      </c>
      <c r="Q8" s="19">
        <f>+Q6-Q7</f>
        <v>0</v>
      </c>
      <c r="R8" s="19">
        <f>+R6-R7</f>
        <v>0</v>
      </c>
      <c r="S8" s="19">
        <f>+S6-S7</f>
        <v>0</v>
      </c>
      <c r="T8" s="19">
        <f>+T6-T7</f>
        <v>0</v>
      </c>
      <c r="U8" s="19">
        <f>+U6-U7</f>
        <v>0</v>
      </c>
      <c r="V8" s="19">
        <f>+V6-V7</f>
        <v>0</v>
      </c>
    </row>
    <row r="9" spans="1:22" ht="15.75">
      <c r="A9" s="5" t="s">
        <v>12</v>
      </c>
      <c r="B9" s="4">
        <f>+B6*5/100</f>
        <v>34399.9</v>
      </c>
      <c r="C9" s="4">
        <f>+C6*13.5/100</f>
        <v>2974.3213499999997</v>
      </c>
      <c r="D9" s="10">
        <f>SUM(B9:C9)</f>
        <v>37374.22135</v>
      </c>
      <c r="E9" s="4">
        <f>+E6*2/100</f>
        <v>59564.894</v>
      </c>
      <c r="F9" s="5">
        <f>+F6*5/100</f>
        <v>70175</v>
      </c>
      <c r="G9" s="4">
        <f>+G6*13.5/100</f>
        <v>3423.114</v>
      </c>
      <c r="H9" s="10">
        <f>SUM(E9:G9)</f>
        <v>133163.008</v>
      </c>
      <c r="I9" s="5">
        <v>0</v>
      </c>
      <c r="J9" s="5">
        <v>0</v>
      </c>
      <c r="K9" s="5"/>
      <c r="L9" s="5">
        <v>0</v>
      </c>
      <c r="M9" s="5">
        <v>0</v>
      </c>
      <c r="N9" s="17">
        <f>+D9+H9+I9+J9+L9+M9</f>
        <v>170537.22935000001</v>
      </c>
      <c r="O9" s="15">
        <f>+O6*5/100</f>
        <v>5107.0529999999999</v>
      </c>
      <c r="P9" s="15">
        <f>+P6*13.5/100</f>
        <v>129251.565</v>
      </c>
      <c r="Q9" s="15">
        <f>+Q6*4/100</f>
        <v>3908.52</v>
      </c>
      <c r="R9" s="14">
        <f>SUM(O9:Q9)</f>
        <v>138267.13800000001</v>
      </c>
      <c r="S9" s="5">
        <v>0</v>
      </c>
      <c r="T9" s="5">
        <v>0</v>
      </c>
      <c r="U9" s="5">
        <v>0</v>
      </c>
      <c r="V9" s="16"/>
    </row>
    <row r="10" spans="1:22" ht="15.75">
      <c r="A10" s="5" t="s">
        <v>11</v>
      </c>
      <c r="B10" s="5">
        <v>0</v>
      </c>
      <c r="C10" s="5">
        <v>0</v>
      </c>
      <c r="D10" s="11">
        <f>+B18</f>
        <v>37374</v>
      </c>
      <c r="E10" s="5">
        <v>0</v>
      </c>
      <c r="F10" s="5">
        <v>0</v>
      </c>
      <c r="G10" s="5">
        <v>0</v>
      </c>
      <c r="H10" s="10">
        <f>+B19</f>
        <v>103163.01</v>
      </c>
      <c r="I10" s="5"/>
      <c r="J10" s="5"/>
      <c r="K10" s="5"/>
      <c r="L10" s="5"/>
      <c r="M10" s="5"/>
      <c r="N10" s="9"/>
      <c r="O10" s="15"/>
      <c r="P10" s="15"/>
      <c r="Q10" s="15"/>
      <c r="R10" s="14">
        <f>+D10+H10</f>
        <v>140537.01</v>
      </c>
      <c r="S10" s="5"/>
      <c r="T10" s="5"/>
      <c r="U10" s="5"/>
      <c r="V10" s="9"/>
    </row>
    <row r="11" spans="1:22" ht="15.75">
      <c r="A11" s="5" t="s">
        <v>10</v>
      </c>
      <c r="B11" s="5"/>
      <c r="C11" s="5"/>
      <c r="D11" s="13">
        <f>+D9-D10</f>
        <v>0.22134999999980209</v>
      </c>
      <c r="E11" s="5"/>
      <c r="F11" s="5"/>
      <c r="G11" s="5"/>
      <c r="H11" s="10">
        <f>+H9-H10</f>
        <v>29999.998000000007</v>
      </c>
      <c r="I11" s="5"/>
      <c r="J11" s="5"/>
      <c r="K11" s="5"/>
      <c r="L11" s="5"/>
      <c r="M11" s="5"/>
      <c r="N11" s="9"/>
      <c r="O11" s="5"/>
      <c r="P11" s="5"/>
      <c r="Q11" s="5"/>
      <c r="R11" s="5"/>
      <c r="S11" s="5"/>
      <c r="T11" s="5"/>
      <c r="U11" s="5"/>
      <c r="V11" s="9"/>
    </row>
    <row r="12" spans="1:22" ht="15.75">
      <c r="A12" s="5" t="s">
        <v>9</v>
      </c>
      <c r="B12" s="5"/>
      <c r="C12" s="5"/>
      <c r="D12" s="11"/>
      <c r="E12" s="5"/>
      <c r="F12" s="5"/>
      <c r="G12" s="5"/>
      <c r="H12" s="10"/>
      <c r="I12" s="12"/>
      <c r="J12" s="5"/>
      <c r="K12" s="5"/>
      <c r="L12" s="5"/>
      <c r="M12" s="5"/>
      <c r="N12" s="9"/>
      <c r="O12" s="5"/>
      <c r="P12" s="5"/>
      <c r="Q12" s="5"/>
      <c r="R12" s="5"/>
      <c r="S12" s="5"/>
      <c r="T12" s="5"/>
      <c r="U12" s="5"/>
      <c r="V12" s="9"/>
    </row>
    <row r="13" spans="1:22" ht="15.75">
      <c r="A13" s="5" t="s">
        <v>8</v>
      </c>
      <c r="B13" s="5"/>
      <c r="C13" s="5"/>
      <c r="D13" s="11"/>
      <c r="E13" s="5"/>
      <c r="F13" s="5"/>
      <c r="G13" s="5"/>
      <c r="H13" s="10" t="s">
        <v>7</v>
      </c>
      <c r="I13" s="5"/>
      <c r="J13" s="5"/>
      <c r="K13" s="5"/>
      <c r="L13" s="5"/>
      <c r="M13" s="5"/>
      <c r="N13" s="9"/>
      <c r="O13" s="5"/>
      <c r="P13" s="5"/>
      <c r="Q13" s="5"/>
      <c r="R13" s="5"/>
      <c r="S13" s="5"/>
      <c r="T13" s="5"/>
      <c r="U13" s="5"/>
      <c r="V13" s="9"/>
    </row>
    <row r="14" spans="1:22">
      <c r="N14" s="3"/>
      <c r="V14" s="3"/>
    </row>
    <row r="15" spans="1:22">
      <c r="A15" s="1" t="s">
        <v>6</v>
      </c>
      <c r="N15" s="3"/>
      <c r="V15" s="3"/>
    </row>
    <row r="16" spans="1:22">
      <c r="A16" s="5" t="s">
        <v>5</v>
      </c>
      <c r="B16" s="6">
        <v>21003</v>
      </c>
      <c r="N16" s="3"/>
      <c r="V16" s="3"/>
    </row>
    <row r="17" spans="1:22">
      <c r="A17" s="5" t="s">
        <v>4</v>
      </c>
      <c r="B17" s="8">
        <f>+R9</f>
        <v>138267.13800000001</v>
      </c>
      <c r="N17" s="3"/>
      <c r="V17" s="3"/>
    </row>
    <row r="18" spans="1:22">
      <c r="A18" s="5" t="s">
        <v>3</v>
      </c>
      <c r="B18" s="6">
        <v>37374</v>
      </c>
      <c r="C18" s="7"/>
      <c r="N18" s="3"/>
      <c r="V18" s="3"/>
    </row>
    <row r="19" spans="1:22">
      <c r="A19" s="5" t="s">
        <v>2</v>
      </c>
      <c r="B19" s="6">
        <v>103163.01</v>
      </c>
      <c r="N19" s="3"/>
      <c r="V19" s="3"/>
    </row>
    <row r="20" spans="1:22">
      <c r="A20" s="5" t="s">
        <v>1</v>
      </c>
      <c r="B20" s="4">
        <f>+B16+B17-B18-B19</f>
        <v>18733.128000000012</v>
      </c>
      <c r="N20" s="3"/>
      <c r="V20" s="3"/>
    </row>
    <row r="22" spans="1:22" ht="21">
      <c r="A22" s="2" t="s">
        <v>0</v>
      </c>
      <c r="B22" s="2"/>
      <c r="C22" s="1"/>
    </row>
  </sheetData>
  <mergeCells count="3">
    <mergeCell ref="B2:N2"/>
    <mergeCell ref="O2:Q2"/>
    <mergeCell ref="S2:U2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</dc:creator>
  <cp:lastModifiedBy>Com1</cp:lastModifiedBy>
  <dcterms:created xsi:type="dcterms:W3CDTF">2011-10-14T06:33:02Z</dcterms:created>
  <dcterms:modified xsi:type="dcterms:W3CDTF">2011-10-14T06:33:33Z</dcterms:modified>
</cp:coreProperties>
</file>