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120" yWindow="90" windowWidth="18960" windowHeight="8520"/>
  </bookViews>
  <sheets>
    <sheet name="Rating Sheet" sheetId="1" r:id="rId1"/>
    <sheet name="Detailed - Summary" sheetId="2" r:id="rId2"/>
  </sheets>
  <definedNames>
    <definedName name="_xlnm._FilterDatabase" localSheetId="0" hidden="1">'Rating Sheet'!$A$10:$O$126</definedName>
  </definedNames>
  <calcPr calcId="125725"/>
</workbook>
</file>

<file path=xl/calcChain.xml><?xml version="1.0" encoding="utf-8"?>
<calcChain xmlns="http://schemas.openxmlformats.org/spreadsheetml/2006/main">
  <c r="G101" i="1"/>
  <c r="G100"/>
  <c r="G99"/>
  <c r="G98"/>
  <c r="G97"/>
  <c r="G96"/>
  <c r="G93"/>
  <c r="G92"/>
  <c r="G91"/>
  <c r="G90"/>
  <c r="G89"/>
  <c r="G86"/>
  <c r="G85"/>
  <c r="G84"/>
  <c r="G83"/>
  <c r="G82"/>
  <c r="G81"/>
  <c r="G80"/>
  <c r="G77"/>
  <c r="G76"/>
  <c r="G75"/>
  <c r="G72"/>
  <c r="G71"/>
  <c r="G70"/>
  <c r="G64"/>
  <c r="G63"/>
  <c r="G62"/>
  <c r="G61"/>
  <c r="G60"/>
  <c r="G57"/>
  <c r="G56"/>
  <c r="G55"/>
  <c r="G54"/>
  <c r="G53"/>
  <c r="G50"/>
  <c r="G49"/>
  <c r="G48"/>
  <c r="G47"/>
  <c r="G46"/>
  <c r="G45"/>
  <c r="G44"/>
  <c r="G41"/>
  <c r="G40"/>
  <c r="G39"/>
  <c r="G38"/>
  <c r="G37"/>
  <c r="G36"/>
  <c r="G33"/>
  <c r="G32"/>
  <c r="G31"/>
  <c r="G30"/>
  <c r="G29"/>
  <c r="G25"/>
  <c r="G24"/>
  <c r="G23"/>
  <c r="G13"/>
  <c r="C142" l="1"/>
  <c r="H123"/>
  <c r="J123" s="1"/>
  <c r="H122"/>
  <c r="K122" s="1"/>
  <c r="H121"/>
  <c r="J121" s="1"/>
  <c r="H120"/>
  <c r="K120" s="1"/>
  <c r="H119"/>
  <c r="J119" s="1"/>
  <c r="H117"/>
  <c r="K117" s="1"/>
  <c r="H116"/>
  <c r="J116" s="1"/>
  <c r="H115"/>
  <c r="K115" s="1"/>
  <c r="H114"/>
  <c r="J114" s="1"/>
  <c r="H113"/>
  <c r="K113" s="1"/>
  <c r="H112"/>
  <c r="J112" s="1"/>
  <c r="H109"/>
  <c r="K109" s="1"/>
  <c r="H108"/>
  <c r="J108" s="1"/>
  <c r="H107"/>
  <c r="K107" s="1"/>
  <c r="H106"/>
  <c r="J106" s="1"/>
  <c r="H105"/>
  <c r="K105" s="1"/>
  <c r="H104"/>
  <c r="J104" s="1"/>
  <c r="H101"/>
  <c r="K101" s="1"/>
  <c r="H100"/>
  <c r="J100" s="1"/>
  <c r="H98"/>
  <c r="K98" s="1"/>
  <c r="H97"/>
  <c r="J97" s="1"/>
  <c r="H96"/>
  <c r="K96" s="1"/>
  <c r="H93"/>
  <c r="J93" s="1"/>
  <c r="H92"/>
  <c r="K92" s="1"/>
  <c r="H91"/>
  <c r="J91" s="1"/>
  <c r="H90"/>
  <c r="K90" s="1"/>
  <c r="H89"/>
  <c r="J89" s="1"/>
  <c r="H86"/>
  <c r="K86" s="1"/>
  <c r="H85"/>
  <c r="J85" s="1"/>
  <c r="H84"/>
  <c r="K84" s="1"/>
  <c r="H83"/>
  <c r="J83" s="1"/>
  <c r="H82"/>
  <c r="K82" s="1"/>
  <c r="H81"/>
  <c r="J81" s="1"/>
  <c r="H80"/>
  <c r="K80" s="1"/>
  <c r="H77"/>
  <c r="J77" s="1"/>
  <c r="H76"/>
  <c r="K76" s="1"/>
  <c r="H75"/>
  <c r="J75" s="1"/>
  <c r="H72"/>
  <c r="K72" s="1"/>
  <c r="H71"/>
  <c r="J71" s="1"/>
  <c r="H70"/>
  <c r="K70" s="1"/>
  <c r="H64"/>
  <c r="J64" s="1"/>
  <c r="H63"/>
  <c r="K63" s="1"/>
  <c r="H62"/>
  <c r="J62" s="1"/>
  <c r="H61"/>
  <c r="K61" s="1"/>
  <c r="H60"/>
  <c r="J60" s="1"/>
  <c r="H57"/>
  <c r="K57" s="1"/>
  <c r="H56"/>
  <c r="J56" s="1"/>
  <c r="H55"/>
  <c r="K55" s="1"/>
  <c r="H54"/>
  <c r="J54" s="1"/>
  <c r="H53"/>
  <c r="K53" s="1"/>
  <c r="H50"/>
  <c r="J50" s="1"/>
  <c r="H49"/>
  <c r="K49" s="1"/>
  <c r="H48"/>
  <c r="J48" s="1"/>
  <c r="H47"/>
  <c r="K47" s="1"/>
  <c r="H46"/>
  <c r="J46" s="1"/>
  <c r="H45"/>
  <c r="K45" s="1"/>
  <c r="H44"/>
  <c r="J44" s="1"/>
  <c r="H41"/>
  <c r="K41" s="1"/>
  <c r="H40"/>
  <c r="J40" s="1"/>
  <c r="H39"/>
  <c r="K39" s="1"/>
  <c r="H38"/>
  <c r="J38" s="1"/>
  <c r="H37"/>
  <c r="K37" s="1"/>
  <c r="H36"/>
  <c r="J36" s="1"/>
  <c r="H33"/>
  <c r="K33" s="1"/>
  <c r="H32"/>
  <c r="J32" s="1"/>
  <c r="H31"/>
  <c r="K31" s="1"/>
  <c r="H30"/>
  <c r="J30" s="1"/>
  <c r="H29"/>
  <c r="K29" s="1"/>
  <c r="H25"/>
  <c r="K25" s="1"/>
  <c r="H24"/>
  <c r="K24" s="1"/>
  <c r="H23"/>
  <c r="K23" s="1"/>
  <c r="H13"/>
  <c r="K13" s="1"/>
  <c r="G124"/>
  <c r="H124"/>
  <c r="K124" s="1"/>
  <c r="E102"/>
  <c r="E94"/>
  <c r="E87"/>
  <c r="D17" i="2"/>
  <c r="E125" i="1"/>
  <c r="D125"/>
  <c r="D126" s="1"/>
  <c r="E118"/>
  <c r="E111"/>
  <c r="E79"/>
  <c r="E74"/>
  <c r="E69"/>
  <c r="E59"/>
  <c r="E52"/>
  <c r="E43"/>
  <c r="E35"/>
  <c r="E27"/>
  <c r="J31"/>
  <c r="J33"/>
  <c r="J37"/>
  <c r="J39"/>
  <c r="J41"/>
  <c r="J53"/>
  <c r="J61"/>
  <c r="J70"/>
  <c r="J76"/>
  <c r="J80"/>
  <c r="J90"/>
  <c r="J96"/>
  <c r="J98"/>
  <c r="J101"/>
  <c r="J105"/>
  <c r="J107"/>
  <c r="J109"/>
  <c r="J113"/>
  <c r="J115"/>
  <c r="J117"/>
  <c r="J120"/>
  <c r="J122"/>
  <c r="J124"/>
  <c r="K44"/>
  <c r="K48"/>
  <c r="K56"/>
  <c r="K62"/>
  <c r="K71"/>
  <c r="M71" s="1"/>
  <c r="K75"/>
  <c r="K89"/>
  <c r="K97"/>
  <c r="K100"/>
  <c r="K104"/>
  <c r="K106"/>
  <c r="K108"/>
  <c r="M108" s="1"/>
  <c r="K112"/>
  <c r="K114"/>
  <c r="K116"/>
  <c r="K119"/>
  <c r="K121"/>
  <c r="K123"/>
  <c r="M123" s="1"/>
  <c r="J24"/>
  <c r="E103"/>
  <c r="M107" l="1"/>
  <c r="M109"/>
  <c r="M113"/>
  <c r="M115"/>
  <c r="M117"/>
  <c r="M120"/>
  <c r="M122"/>
  <c r="M114"/>
  <c r="M116"/>
  <c r="M119"/>
  <c r="J25"/>
  <c r="K36"/>
  <c r="J23"/>
  <c r="M100"/>
  <c r="K32"/>
  <c r="M98"/>
  <c r="M104"/>
  <c r="J111"/>
  <c r="J118"/>
  <c r="M112"/>
  <c r="M105"/>
  <c r="K111"/>
  <c r="N103" s="1"/>
  <c r="M121"/>
  <c r="M106"/>
  <c r="J125"/>
  <c r="M25"/>
  <c r="M32"/>
  <c r="J43"/>
  <c r="J102"/>
  <c r="K118"/>
  <c r="N111" s="1"/>
  <c r="M24"/>
  <c r="M31"/>
  <c r="M33"/>
  <c r="M37"/>
  <c r="M39"/>
  <c r="M41"/>
  <c r="M61"/>
  <c r="M76"/>
  <c r="M90"/>
  <c r="M101"/>
  <c r="M23"/>
  <c r="M96"/>
  <c r="K102"/>
  <c r="N94" s="1"/>
  <c r="M97"/>
  <c r="M89"/>
  <c r="K93"/>
  <c r="M93" s="1"/>
  <c r="K91"/>
  <c r="M91" s="1"/>
  <c r="J92"/>
  <c r="M92" s="1"/>
  <c r="M80"/>
  <c r="K85"/>
  <c r="M85" s="1"/>
  <c r="K83"/>
  <c r="M83" s="1"/>
  <c r="K81"/>
  <c r="M81" s="1"/>
  <c r="J86"/>
  <c r="M86" s="1"/>
  <c r="J84"/>
  <c r="M84" s="1"/>
  <c r="J82"/>
  <c r="M82" s="1"/>
  <c r="M75"/>
  <c r="J79"/>
  <c r="K77"/>
  <c r="M77" s="1"/>
  <c r="K74"/>
  <c r="M70"/>
  <c r="J72"/>
  <c r="J74" s="1"/>
  <c r="M62"/>
  <c r="K64"/>
  <c r="M64" s="1"/>
  <c r="K60"/>
  <c r="M60" s="1"/>
  <c r="J63"/>
  <c r="M63" s="1"/>
  <c r="M53"/>
  <c r="K54"/>
  <c r="M54" s="1"/>
  <c r="J57"/>
  <c r="M57" s="1"/>
  <c r="J55"/>
  <c r="M55" s="1"/>
  <c r="M56"/>
  <c r="M44"/>
  <c r="K50"/>
  <c r="M50" s="1"/>
  <c r="K46"/>
  <c r="M46" s="1"/>
  <c r="J49"/>
  <c r="M49" s="1"/>
  <c r="J47"/>
  <c r="M47" s="1"/>
  <c r="J45"/>
  <c r="M45" s="1"/>
  <c r="M48"/>
  <c r="M36"/>
  <c r="K40"/>
  <c r="M40" s="1"/>
  <c r="K38"/>
  <c r="M38" s="1"/>
  <c r="K30"/>
  <c r="M30" s="1"/>
  <c r="J29"/>
  <c r="J35" s="1"/>
  <c r="J13"/>
  <c r="J27" s="1"/>
  <c r="K27"/>
  <c r="N11" s="1"/>
  <c r="E126"/>
  <c r="M124"/>
  <c r="K125"/>
  <c r="N118" s="1"/>
  <c r="D140" l="1"/>
  <c r="E140" s="1"/>
  <c r="E15" i="2"/>
  <c r="D139" i="1"/>
  <c r="E139" s="1"/>
  <c r="E14" i="2"/>
  <c r="D141" i="1"/>
  <c r="E141" s="1"/>
  <c r="E16" i="2"/>
  <c r="D130" i="1"/>
  <c r="E130" s="1"/>
  <c r="E5" i="2"/>
  <c r="M13" i="1"/>
  <c r="M72"/>
  <c r="K94"/>
  <c r="J94"/>
  <c r="K87"/>
  <c r="J87"/>
  <c r="K79"/>
  <c r="N74" s="1"/>
  <c r="N69"/>
  <c r="J69"/>
  <c r="K69"/>
  <c r="J59"/>
  <c r="K59"/>
  <c r="J52"/>
  <c r="K52"/>
  <c r="K43"/>
  <c r="N35" s="1"/>
  <c r="M29"/>
  <c r="K35"/>
  <c r="N27" s="1"/>
  <c r="D136" l="1"/>
  <c r="E136" s="1"/>
  <c r="E11" i="2"/>
  <c r="D131" i="1"/>
  <c r="E131" s="1"/>
  <c r="E6" i="2"/>
  <c r="D132" i="1"/>
  <c r="E132" s="1"/>
  <c r="E7" i="2"/>
  <c r="D137" i="1"/>
  <c r="E137" s="1"/>
  <c r="E12" i="2"/>
  <c r="N43" i="1"/>
  <c r="N52"/>
  <c r="N59"/>
  <c r="N87"/>
  <c r="N80"/>
  <c r="D134" l="1"/>
  <c r="E134" s="1"/>
  <c r="E9" i="2"/>
  <c r="D135" i="1"/>
  <c r="E135" s="1"/>
  <c r="E10" i="2"/>
  <c r="D133" i="1"/>
  <c r="E133" s="1"/>
  <c r="E8" i="2"/>
  <c r="N79" i="1"/>
  <c r="D138" l="1"/>
  <c r="E138" s="1"/>
  <c r="E142" s="1"/>
  <c r="O11" s="1"/>
  <c r="E13" i="2"/>
  <c r="C6" i="1" l="1"/>
  <c r="C7" s="1"/>
  <c r="E17" i="2"/>
</calcChain>
</file>

<file path=xl/sharedStrings.xml><?xml version="1.0" encoding="utf-8"?>
<sst xmlns="http://schemas.openxmlformats.org/spreadsheetml/2006/main" count="321" uniqueCount="160">
  <si>
    <t>Audit Period</t>
  </si>
  <si>
    <t>From Month day, 2010 to Month day, 2010</t>
  </si>
  <si>
    <t>Audit Kick off Date</t>
  </si>
  <si>
    <t>Month day, 2010</t>
  </si>
  <si>
    <t>Field-work Completion Date</t>
  </si>
  <si>
    <t>Sl. No.</t>
  </si>
  <si>
    <t>Audit Area</t>
  </si>
  <si>
    <t>Sample</t>
  </si>
  <si>
    <t>Test Weight</t>
  </si>
  <si>
    <t>Individual Weight</t>
  </si>
  <si>
    <t>Risk</t>
  </si>
  <si>
    <t>Risk Rating</t>
  </si>
  <si>
    <t xml:space="preserve">Policies, Manual and Procedures of Store </t>
  </si>
  <si>
    <t>Whether suitable policy and procedures have been formed for the following:</t>
  </si>
  <si>
    <t>Review of Store Manual</t>
  </si>
  <si>
    <t>High</t>
  </si>
  <si>
    <t>1.1.a</t>
  </si>
  <si>
    <t>Carrying out surprise physical verification frequently.</t>
  </si>
  <si>
    <t>1.1.b</t>
  </si>
  <si>
    <t>Determing and ensuring minimum, maximum material levels, and re-order quantiy of material items.</t>
  </si>
  <si>
    <t>1.1.c</t>
  </si>
  <si>
    <t>Ensuring due control and security for material items.</t>
  </si>
  <si>
    <t>1.1.d</t>
  </si>
  <si>
    <t>Maintainance of proper records of all material items.</t>
  </si>
  <si>
    <t>1.1.e</t>
  </si>
  <si>
    <t>Describing the procedure to be followed for getting requisition, issuing materials, receiving materials and issuing purchase order.</t>
  </si>
  <si>
    <t>1.1.f</t>
  </si>
  <si>
    <t xml:space="preserve">Describing the procedure to be followed for issuing clearance to outgoing (resigned) employees. </t>
  </si>
  <si>
    <t>1.1.g</t>
  </si>
  <si>
    <t>Ensuring getting back all material items issued to third party contractors and monitoring so as to ensure their full and final settlement would not happened before store clearance.</t>
  </si>
  <si>
    <t>1.1.h</t>
  </si>
  <si>
    <t>Identifying scrap and its disposal.</t>
  </si>
  <si>
    <t>1.1.i</t>
  </si>
  <si>
    <t>Procedure for transferring material from Store to another store and DGSCL to other SPVs.</t>
  </si>
  <si>
    <t>Whether store manual, policies and procedures are reviewed periodically to cope with latest changes and pronouncements.</t>
  </si>
  <si>
    <t>Medium</t>
  </si>
  <si>
    <t>Whether store manual, policies and procedures are duly approved by the competent authority/committee.</t>
  </si>
  <si>
    <t>Whether handouts of policy and procedure is available at each store location.</t>
  </si>
  <si>
    <t>Low</t>
  </si>
  <si>
    <t>Physical verification of inventory with manual records and SAP records</t>
  </si>
  <si>
    <t>Obtain list of all stores.</t>
  </si>
  <si>
    <t>Obtain list of high value material items and carry out surprise physical verification with manual records and SAP.</t>
  </si>
  <si>
    <t>Carry out random physical verification of low value material items.</t>
  </si>
  <si>
    <t>Any 10 Items</t>
  </si>
  <si>
    <t>Whether store material items are prone to theft / misplacement due to indequate / absence of proper security.</t>
  </si>
  <si>
    <t>Review of Store</t>
  </si>
  <si>
    <t>Whether store is phycially verifying the material items on periodically and records of the same is maintained.</t>
  </si>
  <si>
    <t>Review of Records</t>
  </si>
  <si>
    <t>Identify and obtain the list of slow/non moving and obsolete / damaged material items and carry out the age-wise anlysis and report blockage of fund in these items.</t>
  </si>
  <si>
    <t>Process Review of request for items from concerned deptt.</t>
  </si>
  <si>
    <t>Whether requisition slip is duly authorised by HOD of the concerned deptt.</t>
  </si>
  <si>
    <t>Any 15 days</t>
  </si>
  <si>
    <t>Whether immediately on receiving requisition slip by store, the requested materials are searched and status of the same confirmed to the requested deptt. / person.</t>
  </si>
  <si>
    <t>If the requested material is not available in the store, whether Purchase Requisition (PR) is issued to purchase deptt.</t>
  </si>
  <si>
    <t>Whether approval from competent authority (VP and above) is obtained for issuing PO for non-consumable items.</t>
  </si>
  <si>
    <t>Whether all PR are updated in PR Receiving Register.</t>
  </si>
  <si>
    <t>In case of issuance of materials to sub-contractor, whether signature of respective site-in-charge is obtained on requisition slip.</t>
  </si>
  <si>
    <t>Process Review of issuance from Store</t>
  </si>
  <si>
    <t>Identify the method used for issuance of material. Ideally, FIFO method should be adopted in order to avoid becoming the material obsolete.</t>
  </si>
  <si>
    <t>Whether acknowledgement for receiving material items is obtained from concerned deptt. / person / sub-contractor on requisition slip for having receipt of requested material items.</t>
  </si>
  <si>
    <t>Whether duly acknowledged requisition slip is preserved and filed properly.</t>
  </si>
  <si>
    <t>Identify cases of requisition slip pending for issuance of purchase requisition to purchase deptt.</t>
  </si>
  <si>
    <t>Bring out the cases where material items are issued without acknowlegdement or without requisition slip.</t>
  </si>
  <si>
    <t>Whether all material items issued are entered in Outward Register by security guard.</t>
  </si>
  <si>
    <t>Whether all non-consumable items issued to employees are entered into Personal Loan Register.</t>
  </si>
  <si>
    <t>Process Review of receipt into Store</t>
  </si>
  <si>
    <t>Whether all vehicles bringing goods are entered on Inward Register by security staff and ensure invoice bearing valid Purchase Order no.and affixed Gate Entry Stamp mentioning date, time, vehicle no. and name of security guard.</t>
  </si>
  <si>
    <t>Whether immediately on receipt of material items from guard, material items should be forwarded to store and store to ensure availability of invoice, challan, Gate Entry Stamp on invoice and counting of material items as per the purchase order.</t>
  </si>
  <si>
    <t>Whether store has intimated user immediately for having receipt the material.</t>
  </si>
  <si>
    <t>Whether material has been returned back to the vendor if it does not as per the specification as per PO on inspection from the user. All rejected material should be kept seperately under sign "Not to be issued".</t>
  </si>
  <si>
    <t>Whether all material received entered in Goods Received Note Register maintained in triplicate form. Whether one copy along with invoice forwarded to account and other copy given to purchase on daily basis.</t>
  </si>
  <si>
    <t>Inter-Store Transfer</t>
  </si>
  <si>
    <t>Whether material items are issued only on receiving request from other store requiring material items.</t>
  </si>
  <si>
    <t>Whether material items issued to other store only on the basis of Stock Transfer Challan.</t>
  </si>
  <si>
    <t>Whether material issued to other store is entered in Outward Register and accordingly Gate Pass / Delivery Challan issued.</t>
  </si>
  <si>
    <t>Whether security staff is checking the outgoing material as per the Gate Pass.</t>
  </si>
  <si>
    <t>In case of tranfer from DGSCL to other SPV, whether following things are verified:</t>
  </si>
  <si>
    <t>6.4.a</t>
  </si>
  <si>
    <t>Whether certificate is made in duplicate stating that transfer of material from store not to be treated as sale.</t>
  </si>
  <si>
    <t>6.4.b</t>
  </si>
  <si>
    <t xml:space="preserve">Whether cerficates is signed by VP (Account &amp; Finance) and one copy of it given to other SPV along with material issued to it. </t>
  </si>
  <si>
    <t>6.4.c</t>
  </si>
  <si>
    <t>Whether store has in-build system for reconciling and recording of all such instances seperately.</t>
  </si>
  <si>
    <t>Process Review of providing clearance to outgoing (resigned employees)</t>
  </si>
  <si>
    <t>Verify whether on seeking clearnace by outgoing (resigned employee) from strore, Personal Loan Register is referred to ensure receiving back all non-consumable items issued to that employee earlier.</t>
  </si>
  <si>
    <t>Check whether, Personal Loan Register is updated accordingly.</t>
  </si>
  <si>
    <t>Verfiy whether, there is system whereby non-consumables items issued to employees are physically verified periodically (like once in every half year). The same can be done by obtaining self-declaration from the employees.</t>
  </si>
  <si>
    <t>Process Review of material received back to store</t>
  </si>
  <si>
    <t>Whether material back to the store is checked for quantity and quality and MRV (Material Receipt Vocher) is issued to concerned user/deptt/store.</t>
  </si>
  <si>
    <t>Whether material back to the store is recorded in the Store Ledger immediately.</t>
  </si>
  <si>
    <t>If the material is not useable, whether the same is recorded in Scrap Register.</t>
  </si>
  <si>
    <t>Process Review of Receipt and Issuance of Diesel</t>
  </si>
  <si>
    <t>Whether on arrival of vendor diesel tanker at store, the security staff makes the entry of it in Inward Register and affixed Gate Entry Stamp on the challan/Invoice.</t>
  </si>
  <si>
    <t>Whether the diesel tanker is checked for purity like presence of water contents by applying water checking paste.</t>
  </si>
  <si>
    <t>Whether the vehicle is allowed to stand on flat surface for minimum 30 minutes so that the diesel achieved to flat level.</t>
  </si>
  <si>
    <t>Whether the measurement of diesel is taken by dipping dip stick inside the tanker and the Dip Stick level is checked with reference to chart of dip stick.</t>
  </si>
  <si>
    <t>Whether the vendor diesel tanker is floated to store tanker so as to ensure entire diesel gets transferred from vendor tanker to store tanker.</t>
  </si>
  <si>
    <t>Whether dip reading for store tanker is taken so as ensure no shortage of diesel. If any shortage occurs, the fact of the same is immediately mentioned on invoice/challan.</t>
  </si>
  <si>
    <t>Whether date, time, quantity, vendor name, invoice no. and shortage if any is recorded by the store.</t>
  </si>
  <si>
    <t>Issuance of Diesel to Vehicle</t>
  </si>
  <si>
    <t>9.8.a</t>
  </si>
  <si>
    <t>Whether authorised person of respective deptt filled the vehicle log book mentioning meter reading, date and signature.</t>
  </si>
  <si>
    <t>9.8.b</t>
  </si>
  <si>
    <t>Whether the store is having the list of persons duly authorised to fill log book from the respective deptt.</t>
  </si>
  <si>
    <t>9.8.c</t>
  </si>
  <si>
    <t>Whether store is verify the log book and actual meter reading of the vehicle and prepare SIV (Store Issue Voucher) and Token mentioning quantity and vehicle number.</t>
  </si>
  <si>
    <t>9.8.d</t>
  </si>
  <si>
    <t>Whether these tokens are handed over to driver and on filling the vehicle the token is filled with diesel quantity filled into the vehicle and signature of vehicle driver is taken.</t>
  </si>
  <si>
    <t>9.8.e</t>
  </si>
  <si>
    <t>Whether token collected for the day is reconciled with SIV and Store Register by the store.</t>
  </si>
  <si>
    <t>Issuance of Diesel to DG Sets</t>
  </si>
  <si>
    <t>9.9.a</t>
  </si>
  <si>
    <t xml:space="preserve">Whether authorised persons from Electrical Deptt. approached to store for filling diesel for DG and they go along with tanker for filling. </t>
  </si>
  <si>
    <t>9.9.b</t>
  </si>
  <si>
    <t>Whether at the time of filling of diesel in genset, the log book and SIV is signed by the respective representative of store and electrical deptt.</t>
  </si>
  <si>
    <t>9.9.c</t>
  </si>
  <si>
    <t>Whether SIV is preserved with store and reconciled with Stock Ledger.</t>
  </si>
  <si>
    <t>9.10</t>
  </si>
  <si>
    <t>Whether diesel received and issued is entered in the log book of the tanker and in the Stock Ledger of the store.</t>
  </si>
  <si>
    <t>Whether balance quantity is cross checked with issued quantity and received diesel in tanker.</t>
  </si>
  <si>
    <t>Process Review of Scrap Material</t>
  </si>
  <si>
    <t>Whether each scrap item is recorded in Scrap Register.</t>
  </si>
  <si>
    <t>Whether scrap material is kept seperately and marked as "Not to be Issued".</t>
  </si>
  <si>
    <t>Whether proper control over scrap material is in place in order to avoid theft and misplacement.</t>
  </si>
  <si>
    <t>Whether each disposal of scrap material is approved by Directors citing quantiy and estimated rates expected from the disposal.</t>
  </si>
  <si>
    <t>In case of bulk disposal of scrap, whether tender is invited and appropriate earnest money is obtained from final bidder so as ensure sale of scrap at the agreed rate.</t>
  </si>
  <si>
    <t>Verify and confirm that disposal of unuseable items are not contrary to the terms of common loan agreement entered into with lenders.</t>
  </si>
  <si>
    <t>Review of CLA</t>
  </si>
  <si>
    <t>Maintainance of Records</t>
  </si>
  <si>
    <t>Whether records are kept up-to-date for all material items.</t>
  </si>
  <si>
    <t>Whether manual records are tallying with SAP. If not, identify the reason for difference.</t>
  </si>
  <si>
    <t>Obtain a list of manual records maintained and comment upon their quality and importance.</t>
  </si>
  <si>
    <t>Obtain list of all GRN pending for handing over to account deptt.</t>
  </si>
  <si>
    <t>Whether all records / vouchers / register pages are pre-numbered so as ensure early retrieval and proper control.</t>
  </si>
  <si>
    <t>Obtain list of all opened purchase requisition and give their agewise detail and identify the reasons for delay.</t>
  </si>
  <si>
    <t>Others</t>
  </si>
  <si>
    <t>Whether store is left unattended and unlocked which exposed to risk of theft/misplacement etc.</t>
  </si>
  <si>
    <t>Surprise Verification and Process Review</t>
  </si>
  <si>
    <t>Whether any PC/Laptop found unlocked and unattended in the store.</t>
  </si>
  <si>
    <t>Whether insurance coverage of stock is in line with the terms of Common Loan Agreement.</t>
  </si>
  <si>
    <t>Whether store staff is rotated periodically so as to ensure that a particular staff would not be handing any particular responsibility for unduly greater period.</t>
  </si>
  <si>
    <t>Obtain opening balance of stock from account and verify whether opening balances are matching with store records (both manual and SAP).</t>
  </si>
  <si>
    <t>Average</t>
  </si>
  <si>
    <t>Total</t>
  </si>
  <si>
    <t>Validation</t>
  </si>
  <si>
    <t>Test Area Type</t>
  </si>
  <si>
    <t>Score</t>
  </si>
  <si>
    <t>Maximum Score</t>
  </si>
  <si>
    <t>Related Risk</t>
  </si>
  <si>
    <t>Maximum Risk related Score</t>
  </si>
  <si>
    <t>Score Related Score</t>
  </si>
  <si>
    <t>Individual Rating</t>
  </si>
  <si>
    <t>Test Rating</t>
  </si>
  <si>
    <t>Overall Rating</t>
  </si>
  <si>
    <t>Weighted Rating</t>
  </si>
  <si>
    <t>Rating</t>
  </si>
  <si>
    <t>Audit Health</t>
  </si>
  <si>
    <t>Overall</t>
  </si>
  <si>
    <t>Detailed Summary</t>
  </si>
  <si>
    <t>STORE SCORE ASSESSEMENT SHEET Version 1.1</t>
  </si>
</sst>
</file>

<file path=xl/styles.xml><?xml version="1.0" encoding="utf-8"?>
<styleSheet xmlns="http://schemas.openxmlformats.org/spreadsheetml/2006/main">
  <numFmts count="1">
    <numFmt numFmtId="164" formatCode="[$-409]mmmm\ d\,\ yyyy;@"/>
  </numFmts>
  <fonts count="11">
    <font>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b/>
      <sz val="14"/>
      <color theme="1"/>
      <name val="Calibri"/>
      <family val="2"/>
      <scheme val="minor"/>
    </font>
    <font>
      <b/>
      <sz val="14"/>
      <color theme="0"/>
      <name val="Calibri"/>
      <family val="2"/>
      <scheme val="minor"/>
    </font>
    <font>
      <b/>
      <sz val="14"/>
      <name val="Calibri"/>
      <family val="2"/>
      <scheme val="minor"/>
    </font>
    <font>
      <b/>
      <sz val="11"/>
      <name val="Calibri"/>
      <family val="2"/>
      <scheme val="minor"/>
    </font>
    <font>
      <b/>
      <sz val="12"/>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C0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2" fillId="2" borderId="0" xfId="0" applyFont="1" applyFill="1" applyAlignment="1">
      <alignment horizontal="center" vertical="top" wrapText="1"/>
    </xf>
    <xf numFmtId="0" fontId="0" fillId="2" borderId="0" xfId="0" applyFill="1" applyAlignment="1">
      <alignment vertical="top" wrapText="1"/>
    </xf>
    <xf numFmtId="0" fontId="0" fillId="2" borderId="0" xfId="0" applyFill="1" applyAlignment="1">
      <alignment horizontal="justify" vertical="top" wrapText="1"/>
    </xf>
    <xf numFmtId="9" fontId="3" fillId="2" borderId="0" xfId="1" applyFont="1" applyFill="1" applyAlignment="1">
      <alignment horizontal="left" vertical="top" wrapText="1"/>
    </xf>
    <xf numFmtId="164" fontId="3" fillId="2" borderId="0" xfId="0" applyNumberFormat="1" applyFont="1" applyFill="1" applyAlignment="1">
      <alignment horizontal="left" vertical="top" wrapText="1"/>
    </xf>
    <xf numFmtId="0" fontId="3" fillId="2" borderId="0" xfId="0" applyFont="1" applyFill="1" applyAlignment="1">
      <alignment horizontal="right" vertical="top" wrapText="1"/>
    </xf>
    <xf numFmtId="0" fontId="3" fillId="2" borderId="0" xfId="0" applyFont="1" applyFill="1" applyAlignment="1">
      <alignment horizontal="center" vertical="top" wrapText="1"/>
    </xf>
    <xf numFmtId="0" fontId="3" fillId="2" borderId="0" xfId="0" applyFont="1" applyFill="1" applyAlignment="1">
      <alignment horizontal="left" vertical="top" wrapText="1"/>
    </xf>
    <xf numFmtId="9" fontId="3" fillId="2" borderId="0" xfId="1" applyFont="1" applyFill="1" applyBorder="1" applyAlignment="1">
      <alignment horizontal="left" vertical="top" wrapText="1"/>
    </xf>
    <xf numFmtId="164" fontId="3" fillId="2" borderId="0"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9" fontId="3" fillId="2" borderId="1" xfId="1" applyFont="1" applyFill="1" applyBorder="1" applyAlignment="1">
      <alignment horizontal="left" vertical="top" wrapText="1"/>
    </xf>
    <xf numFmtId="0" fontId="4" fillId="3" borderId="2" xfId="0" applyFont="1" applyFill="1" applyBorder="1" applyAlignment="1">
      <alignment horizontal="center" vertical="top" wrapText="1"/>
    </xf>
    <xf numFmtId="9" fontId="4" fillId="3" borderId="2" xfId="1" applyFont="1" applyFill="1" applyBorder="1" applyAlignment="1">
      <alignment horizontal="center" vertical="top" wrapText="1"/>
    </xf>
    <xf numFmtId="0" fontId="4" fillId="4" borderId="2" xfId="0" applyFont="1" applyFill="1" applyBorder="1" applyAlignment="1">
      <alignment horizontal="center" vertical="top" wrapText="1"/>
    </xf>
    <xf numFmtId="0" fontId="4" fillId="4" borderId="2" xfId="0" applyFont="1" applyFill="1" applyBorder="1" applyAlignment="1">
      <alignment horizontal="justify" vertical="top" wrapText="1"/>
    </xf>
    <xf numFmtId="9" fontId="4" fillId="4" borderId="2" xfId="1" applyFont="1" applyFill="1" applyBorder="1" applyAlignment="1">
      <alignment horizontal="center" vertical="top" wrapText="1"/>
    </xf>
    <xf numFmtId="0" fontId="0" fillId="2" borderId="2" xfId="0" applyFill="1" applyBorder="1" applyAlignment="1">
      <alignment horizontal="center" vertical="top" wrapText="1"/>
    </xf>
    <xf numFmtId="0" fontId="0" fillId="2" borderId="2" xfId="0" applyFill="1" applyBorder="1" applyAlignment="1">
      <alignment horizontal="justify" vertical="top" wrapText="1"/>
    </xf>
    <xf numFmtId="9" fontId="1" fillId="2" borderId="2" xfId="1" applyFont="1" applyFill="1" applyBorder="1" applyAlignment="1">
      <alignment horizontal="center" vertical="top" wrapText="1"/>
    </xf>
    <xf numFmtId="0" fontId="0" fillId="0" borderId="2" xfId="0" applyFill="1" applyBorder="1" applyAlignment="1">
      <alignment horizontal="justify" vertical="top" wrapText="1"/>
    </xf>
    <xf numFmtId="0" fontId="5" fillId="0" borderId="2" xfId="0" applyFont="1" applyFill="1" applyBorder="1" applyAlignment="1">
      <alignment horizontal="center" vertical="top" wrapText="1"/>
    </xf>
    <xf numFmtId="9" fontId="5" fillId="0" borderId="2" xfId="1" applyFont="1" applyFill="1" applyBorder="1" applyAlignment="1">
      <alignment horizontal="center" vertical="top" wrapText="1"/>
    </xf>
    <xf numFmtId="9" fontId="0" fillId="2" borderId="2" xfId="0" applyNumberFormat="1" applyFill="1" applyBorder="1" applyAlignment="1">
      <alignment horizontal="center" vertical="top" wrapText="1"/>
    </xf>
    <xf numFmtId="0" fontId="0" fillId="5" borderId="2" xfId="0" applyFill="1" applyBorder="1" applyAlignment="1">
      <alignment horizontal="center" vertical="top" wrapText="1"/>
    </xf>
    <xf numFmtId="0" fontId="0" fillId="2" borderId="2" xfId="0" quotePrefix="1" applyFill="1" applyBorder="1" applyAlignment="1">
      <alignment horizontal="center" vertical="top" wrapText="1"/>
    </xf>
    <xf numFmtId="0" fontId="0" fillId="2" borderId="0" xfId="0" applyFill="1" applyAlignment="1">
      <alignment horizontal="center" vertical="top" wrapText="1"/>
    </xf>
    <xf numFmtId="0" fontId="0" fillId="2" borderId="0" xfId="0" applyFill="1"/>
    <xf numFmtId="9" fontId="0" fillId="5" borderId="2" xfId="0" applyNumberFormat="1" applyFill="1" applyBorder="1" applyAlignment="1">
      <alignment horizontal="center" vertical="top" wrapText="1"/>
    </xf>
    <xf numFmtId="9" fontId="5" fillId="5" borderId="2" xfId="0" applyNumberFormat="1" applyFont="1" applyFill="1" applyBorder="1" applyAlignment="1">
      <alignment horizontal="center" vertical="top" wrapText="1"/>
    </xf>
    <xf numFmtId="9" fontId="1" fillId="5" borderId="2" xfId="1" applyFont="1" applyFill="1" applyBorder="1" applyAlignment="1">
      <alignment horizontal="center" vertical="top" wrapText="1"/>
    </xf>
    <xf numFmtId="9" fontId="1" fillId="0" borderId="0" xfId="1" applyFont="1"/>
    <xf numFmtId="0" fontId="4" fillId="4" borderId="2" xfId="1" applyNumberFormat="1" applyFont="1" applyFill="1" applyBorder="1" applyAlignment="1">
      <alignment horizontal="center" vertical="top" wrapText="1"/>
    </xf>
    <xf numFmtId="0" fontId="0" fillId="2" borderId="0" xfId="0" applyFill="1" applyAlignment="1">
      <alignment horizontal="center"/>
    </xf>
    <xf numFmtId="9" fontId="0" fillId="0" borderId="0" xfId="0" applyNumberFormat="1"/>
    <xf numFmtId="9" fontId="1" fillId="2" borderId="0" xfId="1" applyFont="1" applyFill="1"/>
    <xf numFmtId="15" fontId="0" fillId="2" borderId="0" xfId="0" applyNumberFormat="1" applyFill="1" applyAlignment="1">
      <alignment horizontal="justify" vertical="top" wrapText="1"/>
    </xf>
    <xf numFmtId="9" fontId="0" fillId="2" borderId="0" xfId="0" applyNumberFormat="1" applyFont="1" applyFill="1" applyAlignment="1">
      <alignment horizontal="left" vertical="top" wrapText="1"/>
    </xf>
    <xf numFmtId="0" fontId="6" fillId="2" borderId="2" xfId="0" applyFont="1" applyFill="1" applyBorder="1" applyAlignment="1">
      <alignment horizontal="center" vertical="top" wrapText="1"/>
    </xf>
    <xf numFmtId="0" fontId="7" fillId="4" borderId="2" xfId="0" applyFont="1" applyFill="1" applyBorder="1" applyAlignment="1">
      <alignment horizontal="center" vertical="top" wrapText="1"/>
    </xf>
    <xf numFmtId="0" fontId="6" fillId="6" borderId="2" xfId="0" applyFont="1" applyFill="1" applyBorder="1" applyAlignment="1">
      <alignment horizontal="center" vertical="top" wrapText="1"/>
    </xf>
    <xf numFmtId="10" fontId="4" fillId="4" borderId="2" xfId="1" applyNumberFormat="1" applyFont="1" applyFill="1" applyBorder="1" applyAlignment="1">
      <alignment horizontal="center" vertical="top" wrapText="1"/>
    </xf>
    <xf numFmtId="10" fontId="1" fillId="2" borderId="2" xfId="1" applyNumberFormat="1" applyFont="1" applyFill="1" applyBorder="1" applyAlignment="1">
      <alignment horizontal="center" vertical="top" wrapText="1"/>
    </xf>
    <xf numFmtId="10" fontId="5" fillId="0" borderId="2" xfId="1" applyNumberFormat="1" applyFont="1" applyFill="1" applyBorder="1" applyAlignment="1">
      <alignment horizontal="center" vertical="top" wrapText="1"/>
    </xf>
    <xf numFmtId="10" fontId="1" fillId="5" borderId="2" xfId="1" applyNumberFormat="1" applyFont="1" applyFill="1" applyBorder="1" applyAlignment="1">
      <alignment horizontal="center" vertical="top" wrapText="1"/>
    </xf>
    <xf numFmtId="10" fontId="3" fillId="2" borderId="0" xfId="0" applyNumberFormat="1" applyFont="1" applyFill="1" applyAlignment="1">
      <alignment horizontal="center" vertical="top" wrapText="1"/>
    </xf>
    <xf numFmtId="0" fontId="2" fillId="2" borderId="0" xfId="0" applyFont="1" applyFill="1" applyAlignment="1">
      <alignment horizontal="right" vertical="top" wrapText="1"/>
    </xf>
    <xf numFmtId="0" fontId="0" fillId="0" borderId="0" xfId="0" applyAlignment="1">
      <alignment horizontal="center"/>
    </xf>
    <xf numFmtId="0" fontId="0" fillId="0" borderId="2" xfId="0" applyBorder="1" applyAlignment="1">
      <alignment horizontal="center" vertical="top"/>
    </xf>
    <xf numFmtId="0" fontId="5" fillId="2" borderId="0" xfId="0" applyFont="1" applyFill="1"/>
    <xf numFmtId="0" fontId="5" fillId="2" borderId="2" xfId="0" applyFont="1" applyFill="1" applyBorder="1" applyAlignment="1">
      <alignment horizontal="justify" vertical="top" wrapText="1"/>
    </xf>
    <xf numFmtId="0" fontId="5" fillId="2" borderId="2" xfId="0" applyFont="1" applyFill="1" applyBorder="1" applyAlignment="1">
      <alignment horizontal="center"/>
    </xf>
    <xf numFmtId="0" fontId="5" fillId="2" borderId="6" xfId="0" applyFont="1" applyFill="1" applyBorder="1" applyAlignment="1">
      <alignment horizontal="center" vertical="top" wrapText="1"/>
    </xf>
    <xf numFmtId="10" fontId="5" fillId="2" borderId="7" xfId="0" applyNumberFormat="1" applyFont="1" applyFill="1" applyBorder="1" applyAlignment="1">
      <alignment horizontal="center"/>
    </xf>
    <xf numFmtId="0" fontId="5" fillId="2" borderId="8" xfId="0" applyFont="1" applyFill="1" applyBorder="1" applyAlignment="1">
      <alignment horizontal="center" vertical="top" wrapText="1"/>
    </xf>
    <xf numFmtId="0" fontId="5" fillId="2" borderId="9" xfId="0" applyFont="1" applyFill="1" applyBorder="1" applyAlignment="1">
      <alignment horizontal="justify" vertical="top" wrapText="1"/>
    </xf>
    <xf numFmtId="0" fontId="5" fillId="2" borderId="9" xfId="0" applyFont="1" applyFill="1" applyBorder="1" applyAlignment="1">
      <alignment horizontal="center"/>
    </xf>
    <xf numFmtId="10" fontId="5" fillId="2" borderId="10" xfId="0" applyNumberFormat="1" applyFont="1" applyFill="1" applyBorder="1" applyAlignment="1">
      <alignment horizontal="center"/>
    </xf>
    <xf numFmtId="0" fontId="5" fillId="2" borderId="13" xfId="0" applyFont="1" applyFill="1" applyBorder="1" applyAlignment="1">
      <alignment horizontal="center"/>
    </xf>
    <xf numFmtId="10" fontId="5" fillId="2" borderId="14" xfId="0" applyNumberFormat="1" applyFont="1" applyFill="1" applyBorder="1" applyAlignment="1">
      <alignment horizontal="center"/>
    </xf>
    <xf numFmtId="0" fontId="5" fillId="2" borderId="15" xfId="0" applyFont="1" applyFill="1" applyBorder="1" applyAlignment="1">
      <alignment horizontal="center" vertical="top" wrapText="1"/>
    </xf>
    <xf numFmtId="0" fontId="5" fillId="2" borderId="16" xfId="0" applyFont="1" applyFill="1" applyBorder="1" applyAlignment="1">
      <alignment horizontal="justify" vertical="top" wrapText="1"/>
    </xf>
    <xf numFmtId="0" fontId="5" fillId="2" borderId="16" xfId="0" applyFont="1" applyFill="1" applyBorder="1" applyAlignment="1">
      <alignment horizontal="center"/>
    </xf>
    <xf numFmtId="10" fontId="5" fillId="2" borderId="17" xfId="0" applyNumberFormat="1" applyFont="1" applyFill="1" applyBorder="1" applyAlignment="1">
      <alignment horizontal="center"/>
    </xf>
    <xf numFmtId="0" fontId="9" fillId="7" borderId="18" xfId="0" applyFont="1" applyFill="1" applyBorder="1" applyAlignment="1">
      <alignment horizontal="center"/>
    </xf>
    <xf numFmtId="0" fontId="9" fillId="7" borderId="13" xfId="0" applyFont="1" applyFill="1" applyBorder="1" applyAlignment="1">
      <alignment horizontal="center"/>
    </xf>
    <xf numFmtId="0" fontId="9" fillId="7" borderId="14" xfId="0" applyFont="1" applyFill="1" applyBorder="1" applyAlignment="1">
      <alignment horizontal="center"/>
    </xf>
    <xf numFmtId="0" fontId="5" fillId="2" borderId="2" xfId="0" applyFont="1" applyFill="1" applyBorder="1" applyAlignment="1">
      <alignment horizontal="center" vertical="top" wrapText="1"/>
    </xf>
    <xf numFmtId="9" fontId="5" fillId="2" borderId="2" xfId="1" applyFont="1" applyFill="1" applyBorder="1" applyAlignment="1">
      <alignment horizontal="center" vertical="top" wrapText="1"/>
    </xf>
    <xf numFmtId="0" fontId="8" fillId="2" borderId="2" xfId="0" applyFont="1" applyFill="1" applyBorder="1" applyAlignment="1">
      <alignment horizontal="center" vertical="top" wrapText="1"/>
    </xf>
    <xf numFmtId="0" fontId="2" fillId="2" borderId="0" xfId="0" applyFont="1" applyFill="1" applyAlignment="1">
      <alignment horizontal="center" vertical="top" wrapText="1"/>
    </xf>
    <xf numFmtId="0" fontId="4" fillId="4" borderId="3"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5" xfId="0" applyFont="1" applyFill="1" applyBorder="1" applyAlignment="1">
      <alignment horizontal="center" vertical="top" wrapText="1"/>
    </xf>
    <xf numFmtId="0" fontId="9" fillId="2" borderId="11" xfId="0" applyFont="1" applyFill="1" applyBorder="1" applyAlignment="1">
      <alignment horizontal="center"/>
    </xf>
    <xf numFmtId="0" fontId="9" fillId="2" borderId="12" xfId="0" applyFont="1" applyFill="1" applyBorder="1" applyAlignment="1">
      <alignment horizontal="center"/>
    </xf>
    <xf numFmtId="0" fontId="10" fillId="2" borderId="0" xfId="0" applyFont="1" applyFill="1" applyAlignment="1">
      <alignment horizontal="center"/>
    </xf>
  </cellXfs>
  <cellStyles count="2">
    <cellStyle name="Normal" xfId="0" builtinId="0"/>
    <cellStyle name="Percent" xfId="1" builtinId="5"/>
  </cellStyles>
  <dxfs count="20">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159"/>
  <sheetViews>
    <sheetView tabSelected="1" zoomScale="80" zoomScaleNormal="80" workbookViewId="0">
      <selection activeCell="B4" sqref="B4"/>
    </sheetView>
  </sheetViews>
  <sheetFormatPr defaultRowHeight="15"/>
  <cols>
    <col min="1" max="1" width="7.28515625" style="28" bestFit="1" customWidth="1"/>
    <col min="2" max="2" width="61.28515625" style="28" customWidth="1"/>
    <col min="3" max="3" width="41.5703125" style="28" customWidth="1"/>
    <col min="4" max="4" width="14.28515625" style="28" customWidth="1"/>
    <col min="5" max="5" width="19.5703125" style="28" customWidth="1"/>
    <col min="6" max="6" width="9.28515625" style="28" bestFit="1" customWidth="1"/>
    <col min="7" max="7" width="14" style="34" hidden="1" customWidth="1"/>
    <col min="8" max="9" width="14" style="28" hidden="1" customWidth="1"/>
    <col min="10" max="11" width="16.28515625" style="28" hidden="1" customWidth="1"/>
    <col min="12" max="12" width="9.140625" style="28"/>
    <col min="13" max="13" width="16" style="36" hidden="1" customWidth="1"/>
    <col min="14" max="14" width="19.7109375" style="36" customWidth="1"/>
    <col min="15" max="15" width="16.140625" style="28" customWidth="1"/>
    <col min="16" max="16384" width="9.140625" style="28"/>
  </cols>
  <sheetData>
    <row r="1" spans="1:15" ht="15" customHeight="1">
      <c r="A1" s="71" t="s">
        <v>159</v>
      </c>
      <c r="B1" s="71"/>
      <c r="C1" s="71"/>
      <c r="D1" s="71"/>
      <c r="E1" s="71"/>
      <c r="F1" s="1"/>
      <c r="G1" s="27"/>
      <c r="H1" s="2"/>
      <c r="I1" s="2"/>
      <c r="J1" s="2"/>
      <c r="K1" s="2"/>
      <c r="L1" s="2"/>
    </row>
    <row r="2" spans="1:15">
      <c r="A2" s="2"/>
      <c r="B2" s="2"/>
      <c r="C2" s="2"/>
      <c r="D2" s="3"/>
      <c r="E2" s="4"/>
      <c r="F2" s="5"/>
      <c r="G2" s="27"/>
      <c r="H2" s="2"/>
      <c r="I2" s="2"/>
      <c r="J2" s="2"/>
      <c r="K2" s="2"/>
      <c r="L2" s="2"/>
    </row>
    <row r="3" spans="1:15">
      <c r="A3" s="2"/>
      <c r="B3" s="47" t="s">
        <v>0</v>
      </c>
      <c r="C3" s="7" t="s">
        <v>1</v>
      </c>
      <c r="D3" s="37"/>
      <c r="E3" s="37"/>
      <c r="F3" s="5"/>
      <c r="G3" s="27"/>
      <c r="H3" s="2"/>
      <c r="I3" s="2"/>
      <c r="J3" s="2"/>
      <c r="K3" s="2"/>
      <c r="L3" s="2"/>
    </row>
    <row r="4" spans="1:15">
      <c r="A4" s="2"/>
      <c r="B4" s="47" t="s">
        <v>2</v>
      </c>
      <c r="C4" s="7" t="s">
        <v>3</v>
      </c>
      <c r="D4" s="37"/>
      <c r="E4" s="3"/>
      <c r="F4" s="5"/>
      <c r="G4" s="27"/>
      <c r="H4" s="2"/>
      <c r="I4" s="2"/>
      <c r="J4" s="2"/>
      <c r="K4" s="2"/>
      <c r="L4" s="2"/>
    </row>
    <row r="5" spans="1:15">
      <c r="A5" s="2"/>
      <c r="B5" s="47" t="s">
        <v>4</v>
      </c>
      <c r="C5" s="7" t="s">
        <v>3</v>
      </c>
      <c r="D5" s="37"/>
      <c r="E5" s="8"/>
      <c r="F5" s="10"/>
      <c r="G5" s="27"/>
      <c r="H5" s="2"/>
      <c r="I5" s="2"/>
      <c r="J5" s="2"/>
      <c r="K5" s="2"/>
      <c r="L5" s="2"/>
    </row>
    <row r="6" spans="1:15">
      <c r="A6" s="2"/>
      <c r="B6" s="47" t="s">
        <v>155</v>
      </c>
      <c r="C6" s="46">
        <f>O11</f>
        <v>1</v>
      </c>
      <c r="D6" s="38"/>
      <c r="E6" s="8"/>
      <c r="F6" s="10"/>
      <c r="G6" s="27"/>
      <c r="H6" s="2"/>
      <c r="I6" s="2"/>
      <c r="J6" s="2"/>
      <c r="K6" s="2"/>
      <c r="L6" s="2"/>
    </row>
    <row r="7" spans="1:15">
      <c r="A7" s="2"/>
      <c r="B7" s="47" t="s">
        <v>156</v>
      </c>
      <c r="C7" s="7" t="str">
        <f>IF(C6&gt;=85%,"EXCELLENT",IF(75&lt;C6&lt;85,"SATISFACTORY","POOR"))</f>
        <v>EXCELLENT</v>
      </c>
      <c r="D7" s="8"/>
      <c r="E7" s="8"/>
      <c r="F7" s="10"/>
      <c r="G7" s="27"/>
      <c r="H7" s="2"/>
      <c r="I7" s="2"/>
      <c r="J7" s="2"/>
      <c r="K7" s="2"/>
      <c r="L7" s="2"/>
    </row>
    <row r="8" spans="1:15">
      <c r="A8" s="2"/>
      <c r="B8" s="6"/>
      <c r="C8" s="7"/>
      <c r="D8" s="8"/>
      <c r="E8" s="9"/>
      <c r="F8" s="10"/>
      <c r="G8" s="27"/>
      <c r="H8" s="2"/>
      <c r="I8" s="2"/>
      <c r="J8" s="2"/>
      <c r="K8" s="2"/>
      <c r="L8" s="2"/>
    </row>
    <row r="9" spans="1:15">
      <c r="A9" s="2"/>
      <c r="B9" s="2"/>
      <c r="C9" s="2"/>
      <c r="D9" s="11"/>
      <c r="E9" s="12"/>
      <c r="F9" s="10"/>
      <c r="G9" s="27"/>
      <c r="H9" s="2"/>
      <c r="I9" s="2"/>
      <c r="J9" s="2"/>
      <c r="K9" s="2"/>
      <c r="L9" s="2"/>
    </row>
    <row r="10" spans="1:15" ht="19.5" customHeight="1">
      <c r="A10" s="13" t="s">
        <v>5</v>
      </c>
      <c r="B10" s="13" t="s">
        <v>6</v>
      </c>
      <c r="C10" s="13" t="s">
        <v>7</v>
      </c>
      <c r="D10" s="13" t="s">
        <v>8</v>
      </c>
      <c r="E10" s="14" t="s">
        <v>9</v>
      </c>
      <c r="F10" s="13" t="s">
        <v>10</v>
      </c>
      <c r="G10" s="13" t="s">
        <v>11</v>
      </c>
      <c r="H10" s="13" t="s">
        <v>148</v>
      </c>
      <c r="I10" s="13" t="s">
        <v>147</v>
      </c>
      <c r="J10" s="13" t="s">
        <v>149</v>
      </c>
      <c r="K10" s="13" t="s">
        <v>150</v>
      </c>
      <c r="L10" s="13" t="s">
        <v>146</v>
      </c>
      <c r="M10" s="14" t="s">
        <v>151</v>
      </c>
      <c r="N10" s="14" t="s">
        <v>152</v>
      </c>
      <c r="O10" s="14" t="s">
        <v>153</v>
      </c>
    </row>
    <row r="11" spans="1:15">
      <c r="A11" s="15">
        <v>1</v>
      </c>
      <c r="B11" s="16" t="s">
        <v>12</v>
      </c>
      <c r="C11" s="15"/>
      <c r="D11" s="15">
        <v>6</v>
      </c>
      <c r="E11" s="17"/>
      <c r="F11" s="15"/>
      <c r="G11" s="15"/>
      <c r="H11" s="15"/>
      <c r="I11" s="15"/>
      <c r="J11" s="15"/>
      <c r="K11" s="15"/>
      <c r="L11" s="15"/>
      <c r="M11" s="17"/>
      <c r="N11" s="42">
        <f>K27/J27</f>
        <v>1</v>
      </c>
      <c r="O11" s="42">
        <f>E142</f>
        <v>1</v>
      </c>
    </row>
    <row r="12" spans="1:15">
      <c r="A12" s="18"/>
      <c r="B12" s="19"/>
      <c r="C12" s="18"/>
      <c r="D12" s="18"/>
      <c r="E12" s="20"/>
      <c r="F12" s="18"/>
      <c r="G12" s="18"/>
      <c r="H12" s="18"/>
      <c r="I12" s="18"/>
      <c r="J12" s="18"/>
      <c r="K12" s="18"/>
      <c r="L12" s="18"/>
      <c r="M12" s="20"/>
      <c r="N12" s="43"/>
      <c r="O12" s="43"/>
    </row>
    <row r="13" spans="1:15" ht="30">
      <c r="A13" s="18">
        <v>1.1000000000000001</v>
      </c>
      <c r="B13" s="19" t="s">
        <v>13</v>
      </c>
      <c r="C13" s="18" t="s">
        <v>14</v>
      </c>
      <c r="D13" s="18"/>
      <c r="E13" s="20">
        <v>0.4</v>
      </c>
      <c r="F13" s="18" t="s">
        <v>15</v>
      </c>
      <c r="G13" s="49" t="str">
        <f>IF(F13="High","3",IF(F13="Medium","2","1"))</f>
        <v>3</v>
      </c>
      <c r="H13" s="18">
        <f>E13*G13</f>
        <v>1.2000000000000002</v>
      </c>
      <c r="I13" s="18">
        <v>10</v>
      </c>
      <c r="J13" s="18">
        <f>H13*I13</f>
        <v>12.000000000000002</v>
      </c>
      <c r="K13" s="18">
        <f>L13*H13</f>
        <v>12.000000000000002</v>
      </c>
      <c r="L13" s="41">
        <v>10</v>
      </c>
      <c r="M13" s="20">
        <f>K13/J13</f>
        <v>1</v>
      </c>
      <c r="N13" s="43"/>
      <c r="O13" s="43"/>
    </row>
    <row r="14" spans="1:15" ht="18.75">
      <c r="A14" s="18" t="s">
        <v>16</v>
      </c>
      <c r="B14" s="19" t="s">
        <v>17</v>
      </c>
      <c r="C14" s="18"/>
      <c r="D14" s="18"/>
      <c r="E14" s="20"/>
      <c r="F14" s="18"/>
      <c r="G14" s="18"/>
      <c r="H14" s="18"/>
      <c r="I14" s="18"/>
      <c r="J14" s="18"/>
      <c r="K14" s="18"/>
      <c r="L14" s="39"/>
      <c r="M14" s="20"/>
      <c r="N14" s="43"/>
      <c r="O14" s="43"/>
    </row>
    <row r="15" spans="1:15" ht="30">
      <c r="A15" s="18" t="s">
        <v>18</v>
      </c>
      <c r="B15" s="19" t="s">
        <v>19</v>
      </c>
      <c r="C15" s="18"/>
      <c r="D15" s="18"/>
      <c r="E15" s="20"/>
      <c r="F15" s="18"/>
      <c r="G15" s="18"/>
      <c r="H15" s="18"/>
      <c r="I15" s="18"/>
      <c r="J15" s="18"/>
      <c r="K15" s="18"/>
      <c r="L15" s="39"/>
      <c r="M15" s="20"/>
      <c r="N15" s="43"/>
      <c r="O15" s="43"/>
    </row>
    <row r="16" spans="1:15" ht="18.75">
      <c r="A16" s="18" t="s">
        <v>20</v>
      </c>
      <c r="B16" s="19" t="s">
        <v>21</v>
      </c>
      <c r="C16" s="18"/>
      <c r="D16" s="18"/>
      <c r="E16" s="20"/>
      <c r="F16" s="18"/>
      <c r="G16" s="18"/>
      <c r="H16" s="18"/>
      <c r="I16" s="18"/>
      <c r="J16" s="18"/>
      <c r="K16" s="18"/>
      <c r="L16" s="39"/>
      <c r="M16" s="20"/>
      <c r="N16" s="43"/>
      <c r="O16" s="43"/>
    </row>
    <row r="17" spans="1:15" ht="18.75">
      <c r="A17" s="18" t="s">
        <v>22</v>
      </c>
      <c r="B17" s="19" t="s">
        <v>23</v>
      </c>
      <c r="C17" s="18"/>
      <c r="D17" s="18"/>
      <c r="E17" s="20"/>
      <c r="F17" s="18"/>
      <c r="G17" s="18"/>
      <c r="H17" s="18"/>
      <c r="I17" s="18"/>
      <c r="J17" s="18"/>
      <c r="K17" s="18"/>
      <c r="L17" s="39"/>
      <c r="M17" s="20"/>
      <c r="N17" s="43"/>
      <c r="O17" s="43"/>
    </row>
    <row r="18" spans="1:15" ht="30">
      <c r="A18" s="18" t="s">
        <v>24</v>
      </c>
      <c r="B18" s="19" t="s">
        <v>25</v>
      </c>
      <c r="C18" s="18"/>
      <c r="D18" s="18"/>
      <c r="E18" s="20"/>
      <c r="F18" s="18"/>
      <c r="G18" s="18"/>
      <c r="H18" s="18"/>
      <c r="I18" s="18"/>
      <c r="J18" s="18"/>
      <c r="K18" s="18"/>
      <c r="L18" s="39"/>
      <c r="M18" s="20"/>
      <c r="N18" s="43"/>
      <c r="O18" s="43"/>
    </row>
    <row r="19" spans="1:15" ht="30">
      <c r="A19" s="18" t="s">
        <v>26</v>
      </c>
      <c r="B19" s="19" t="s">
        <v>27</v>
      </c>
      <c r="C19" s="18"/>
      <c r="D19" s="18"/>
      <c r="E19" s="20"/>
      <c r="F19" s="18"/>
      <c r="G19" s="18"/>
      <c r="H19" s="18"/>
      <c r="I19" s="18"/>
      <c r="J19" s="18"/>
      <c r="K19" s="18"/>
      <c r="L19" s="39"/>
      <c r="M19" s="20"/>
      <c r="N19" s="43"/>
      <c r="O19" s="43"/>
    </row>
    <row r="20" spans="1:15" ht="45">
      <c r="A20" s="18" t="s">
        <v>28</v>
      </c>
      <c r="B20" s="19" t="s">
        <v>29</v>
      </c>
      <c r="C20" s="18"/>
      <c r="D20" s="18"/>
      <c r="E20" s="20"/>
      <c r="F20" s="18"/>
      <c r="G20" s="18"/>
      <c r="H20" s="18"/>
      <c r="I20" s="18"/>
      <c r="J20" s="18"/>
      <c r="K20" s="18"/>
      <c r="L20" s="39"/>
      <c r="M20" s="20"/>
      <c r="N20" s="43"/>
      <c r="O20" s="43"/>
    </row>
    <row r="21" spans="1:15" ht="18.75">
      <c r="A21" s="18" t="s">
        <v>30</v>
      </c>
      <c r="B21" s="19" t="s">
        <v>31</v>
      </c>
      <c r="C21" s="18"/>
      <c r="D21" s="18"/>
      <c r="E21" s="20"/>
      <c r="F21" s="18"/>
      <c r="G21" s="18"/>
      <c r="H21" s="18"/>
      <c r="I21" s="18"/>
      <c r="J21" s="18"/>
      <c r="K21" s="18"/>
      <c r="L21" s="39"/>
      <c r="M21" s="20"/>
      <c r="N21" s="43"/>
      <c r="O21" s="43"/>
    </row>
    <row r="22" spans="1:15" ht="30">
      <c r="A22" s="18" t="s">
        <v>32</v>
      </c>
      <c r="B22" s="19" t="s">
        <v>33</v>
      </c>
      <c r="C22" s="18"/>
      <c r="D22" s="18"/>
      <c r="E22" s="20"/>
      <c r="F22" s="18"/>
      <c r="G22" s="18"/>
      <c r="H22" s="18"/>
      <c r="I22" s="18"/>
      <c r="J22" s="18"/>
      <c r="K22" s="18"/>
      <c r="L22" s="39"/>
      <c r="M22" s="20"/>
      <c r="N22" s="43"/>
      <c r="O22" s="43"/>
    </row>
    <row r="23" spans="1:15" ht="30">
      <c r="A23" s="18">
        <v>1.2</v>
      </c>
      <c r="B23" s="19" t="s">
        <v>34</v>
      </c>
      <c r="C23" s="18" t="s">
        <v>14</v>
      </c>
      <c r="D23" s="18"/>
      <c r="E23" s="20">
        <v>0.25</v>
      </c>
      <c r="F23" s="18" t="s">
        <v>35</v>
      </c>
      <c r="G23" s="49" t="str">
        <f t="shared" ref="G23:G25" si="0">IF(F23="High","3",IF(F23="Medium","2","1"))</f>
        <v>2</v>
      </c>
      <c r="H23" s="18">
        <f>E23*G23</f>
        <v>0.5</v>
      </c>
      <c r="I23" s="18">
        <v>10</v>
      </c>
      <c r="J23" s="18">
        <f>H23*I23</f>
        <v>5</v>
      </c>
      <c r="K23" s="18">
        <f>L23*H23</f>
        <v>5</v>
      </c>
      <c r="L23" s="41">
        <v>10</v>
      </c>
      <c r="M23" s="20">
        <f>K23/J23</f>
        <v>1</v>
      </c>
      <c r="N23" s="43"/>
      <c r="O23" s="43"/>
    </row>
    <row r="24" spans="1:15" ht="30">
      <c r="A24" s="18">
        <v>1.3</v>
      </c>
      <c r="B24" s="21" t="s">
        <v>36</v>
      </c>
      <c r="C24" s="18" t="s">
        <v>14</v>
      </c>
      <c r="D24" s="18"/>
      <c r="E24" s="20">
        <v>0.2</v>
      </c>
      <c r="F24" s="18" t="s">
        <v>15</v>
      </c>
      <c r="G24" s="49" t="str">
        <f t="shared" si="0"/>
        <v>3</v>
      </c>
      <c r="H24" s="18">
        <f>E24*G24</f>
        <v>0.60000000000000009</v>
      </c>
      <c r="I24" s="18">
        <v>10</v>
      </c>
      <c r="J24" s="18">
        <f>H24*I24</f>
        <v>6.0000000000000009</v>
      </c>
      <c r="K24" s="18">
        <f>L24*H24</f>
        <v>6.0000000000000009</v>
      </c>
      <c r="L24" s="41">
        <v>10</v>
      </c>
      <c r="M24" s="20">
        <f>K24/J24</f>
        <v>1</v>
      </c>
      <c r="N24" s="43"/>
      <c r="O24" s="43"/>
    </row>
    <row r="25" spans="1:15" ht="30">
      <c r="A25" s="18">
        <v>1.4</v>
      </c>
      <c r="B25" s="21" t="s">
        <v>37</v>
      </c>
      <c r="C25" s="18" t="s">
        <v>14</v>
      </c>
      <c r="D25" s="18"/>
      <c r="E25" s="20">
        <v>0.15</v>
      </c>
      <c r="F25" s="18" t="s">
        <v>38</v>
      </c>
      <c r="G25" s="49" t="str">
        <f t="shared" si="0"/>
        <v>1</v>
      </c>
      <c r="H25" s="18">
        <f>E25*G25</f>
        <v>0.15</v>
      </c>
      <c r="I25" s="18">
        <v>10</v>
      </c>
      <c r="J25" s="18">
        <f>H25*I25</f>
        <v>1.5</v>
      </c>
      <c r="K25" s="18">
        <f>L25*H25</f>
        <v>1.5</v>
      </c>
      <c r="L25" s="41">
        <v>10</v>
      </c>
      <c r="M25" s="20">
        <f>K25/J25</f>
        <v>1</v>
      </c>
      <c r="N25" s="43"/>
      <c r="O25" s="43"/>
    </row>
    <row r="26" spans="1:15" ht="18.75">
      <c r="A26" s="18"/>
      <c r="B26" s="21"/>
      <c r="C26" s="18"/>
      <c r="D26" s="18"/>
      <c r="E26" s="20"/>
      <c r="F26" s="18"/>
      <c r="G26" s="18"/>
      <c r="H26" s="18"/>
      <c r="I26" s="18"/>
      <c r="J26" s="18"/>
      <c r="K26" s="18"/>
      <c r="L26" s="39"/>
      <c r="M26" s="20"/>
      <c r="N26" s="43"/>
      <c r="O26" s="43"/>
    </row>
    <row r="27" spans="1:15" ht="30">
      <c r="A27" s="15">
        <v>2</v>
      </c>
      <c r="B27" s="16" t="s">
        <v>39</v>
      </c>
      <c r="C27" s="15"/>
      <c r="D27" s="15">
        <v>14</v>
      </c>
      <c r="E27" s="17">
        <f>SUM(E13:E25)</f>
        <v>1</v>
      </c>
      <c r="F27" s="15"/>
      <c r="G27" s="15"/>
      <c r="H27" s="17"/>
      <c r="I27" s="15"/>
      <c r="J27" s="33">
        <f>SUM(J13:J25)</f>
        <v>24.5</v>
      </c>
      <c r="K27" s="33">
        <f>SUM(K13:K25)</f>
        <v>24.5</v>
      </c>
      <c r="L27" s="40"/>
      <c r="M27" s="17"/>
      <c r="N27" s="42">
        <f>K35/J35</f>
        <v>1</v>
      </c>
      <c r="O27" s="42"/>
    </row>
    <row r="28" spans="1:15" ht="18.75">
      <c r="A28" s="68">
        <v>2.1</v>
      </c>
      <c r="B28" s="51" t="s">
        <v>40</v>
      </c>
      <c r="C28" s="68"/>
      <c r="D28" s="68"/>
      <c r="E28" s="69"/>
      <c r="F28" s="68"/>
      <c r="G28" s="68"/>
      <c r="H28" s="68"/>
      <c r="I28" s="68"/>
      <c r="J28" s="68"/>
      <c r="K28" s="68"/>
      <c r="L28" s="70"/>
      <c r="M28" s="23"/>
      <c r="N28" s="44"/>
      <c r="O28" s="44"/>
    </row>
    <row r="29" spans="1:15" ht="30">
      <c r="A29" s="18">
        <v>2.2000000000000002</v>
      </c>
      <c r="B29" s="19" t="s">
        <v>41</v>
      </c>
      <c r="C29" s="24">
        <v>1</v>
      </c>
      <c r="D29" s="18"/>
      <c r="E29" s="20">
        <v>0.5</v>
      </c>
      <c r="F29" s="18" t="s">
        <v>15</v>
      </c>
      <c r="G29" s="49" t="str">
        <f t="shared" ref="G29:G33" si="1">IF(F29="High","3",IF(F29="Medium","2","1"))</f>
        <v>3</v>
      </c>
      <c r="H29" s="18">
        <f>E29*G29</f>
        <v>1.5</v>
      </c>
      <c r="I29" s="18">
        <v>10</v>
      </c>
      <c r="J29" s="18">
        <f>H29*I29</f>
        <v>15</v>
      </c>
      <c r="K29" s="18">
        <f>L29*H29</f>
        <v>15</v>
      </c>
      <c r="L29" s="41">
        <v>10</v>
      </c>
      <c r="M29" s="20">
        <f>K29/J29</f>
        <v>1</v>
      </c>
      <c r="N29" s="43"/>
      <c r="O29" s="43"/>
    </row>
    <row r="30" spans="1:15" ht="18.75">
      <c r="A30" s="22">
        <v>2.2999999999999998</v>
      </c>
      <c r="B30" s="19" t="s">
        <v>42</v>
      </c>
      <c r="C30" s="18" t="s">
        <v>43</v>
      </c>
      <c r="D30" s="18"/>
      <c r="E30" s="20">
        <v>0.2</v>
      </c>
      <c r="F30" s="18" t="s">
        <v>35</v>
      </c>
      <c r="G30" s="49" t="str">
        <f t="shared" si="1"/>
        <v>2</v>
      </c>
      <c r="H30" s="18">
        <f>E30*G30</f>
        <v>0.4</v>
      </c>
      <c r="I30" s="18">
        <v>10</v>
      </c>
      <c r="J30" s="18">
        <f>H30*I30</f>
        <v>4</v>
      </c>
      <c r="K30" s="18">
        <f>L30*H30</f>
        <v>4</v>
      </c>
      <c r="L30" s="41">
        <v>10</v>
      </c>
      <c r="M30" s="20">
        <f>K30/J30</f>
        <v>1</v>
      </c>
      <c r="N30" s="43"/>
      <c r="O30" s="43"/>
    </row>
    <row r="31" spans="1:15" ht="30">
      <c r="A31" s="18">
        <v>2.4</v>
      </c>
      <c r="B31" s="19" t="s">
        <v>44</v>
      </c>
      <c r="C31" s="18" t="s">
        <v>45</v>
      </c>
      <c r="D31" s="18"/>
      <c r="E31" s="20">
        <v>0.1</v>
      </c>
      <c r="F31" s="18" t="s">
        <v>35</v>
      </c>
      <c r="G31" s="49" t="str">
        <f t="shared" si="1"/>
        <v>2</v>
      </c>
      <c r="H31" s="18">
        <f>E31*G31</f>
        <v>0.2</v>
      </c>
      <c r="I31" s="18">
        <v>10</v>
      </c>
      <c r="J31" s="18">
        <f>H31*I31</f>
        <v>2</v>
      </c>
      <c r="K31" s="18">
        <f>L31*H31</f>
        <v>2</v>
      </c>
      <c r="L31" s="41">
        <v>10</v>
      </c>
      <c r="M31" s="20">
        <f>K31/J31</f>
        <v>1</v>
      </c>
      <c r="N31" s="43"/>
      <c r="O31" s="43"/>
    </row>
    <row r="32" spans="1:15" ht="30">
      <c r="A32" s="68">
        <v>2.5</v>
      </c>
      <c r="B32" s="19" t="s">
        <v>46</v>
      </c>
      <c r="C32" s="18" t="s">
        <v>47</v>
      </c>
      <c r="D32" s="18"/>
      <c r="E32" s="20">
        <v>0.1</v>
      </c>
      <c r="F32" s="18" t="s">
        <v>35</v>
      </c>
      <c r="G32" s="49" t="str">
        <f t="shared" si="1"/>
        <v>2</v>
      </c>
      <c r="H32" s="18">
        <f>E32*G32</f>
        <v>0.2</v>
      </c>
      <c r="I32" s="18">
        <v>10</v>
      </c>
      <c r="J32" s="18">
        <f>H32*I32</f>
        <v>2</v>
      </c>
      <c r="K32" s="18">
        <f>L32*H32</f>
        <v>2</v>
      </c>
      <c r="L32" s="41">
        <v>10</v>
      </c>
      <c r="M32" s="20">
        <f>K32/J32</f>
        <v>1</v>
      </c>
      <c r="N32" s="43"/>
      <c r="O32" s="43"/>
    </row>
    <row r="33" spans="1:15" ht="45">
      <c r="A33" s="68">
        <v>2.6</v>
      </c>
      <c r="B33" s="19" t="s">
        <v>48</v>
      </c>
      <c r="C33" s="18" t="s">
        <v>47</v>
      </c>
      <c r="D33" s="18"/>
      <c r="E33" s="20">
        <v>0.1</v>
      </c>
      <c r="F33" s="18" t="s">
        <v>35</v>
      </c>
      <c r="G33" s="49" t="str">
        <f t="shared" si="1"/>
        <v>2</v>
      </c>
      <c r="H33" s="18">
        <f>E33*G33</f>
        <v>0.2</v>
      </c>
      <c r="I33" s="18">
        <v>10</v>
      </c>
      <c r="J33" s="18">
        <f>H33*I33</f>
        <v>2</v>
      </c>
      <c r="K33" s="18">
        <f>L33*H33</f>
        <v>2</v>
      </c>
      <c r="L33" s="41">
        <v>10</v>
      </c>
      <c r="M33" s="20">
        <f>K33/J33</f>
        <v>1</v>
      </c>
      <c r="N33" s="43"/>
      <c r="O33" s="43"/>
    </row>
    <row r="34" spans="1:15" ht="18.75">
      <c r="A34" s="18"/>
      <c r="B34" s="19"/>
      <c r="C34" s="18"/>
      <c r="D34" s="18"/>
      <c r="E34" s="20"/>
      <c r="F34" s="18"/>
      <c r="G34" s="18"/>
      <c r="H34" s="18"/>
      <c r="I34" s="18"/>
      <c r="J34" s="18"/>
      <c r="K34" s="18"/>
      <c r="L34" s="39"/>
      <c r="M34" s="20"/>
      <c r="N34" s="43"/>
      <c r="O34" s="43"/>
    </row>
    <row r="35" spans="1:15" ht="18.75">
      <c r="A35" s="15">
        <v>3</v>
      </c>
      <c r="B35" s="16" t="s">
        <v>49</v>
      </c>
      <c r="C35" s="15"/>
      <c r="D35" s="15">
        <v>4</v>
      </c>
      <c r="E35" s="17">
        <f>SUM(E29:E33)</f>
        <v>0.99999999999999989</v>
      </c>
      <c r="F35" s="15"/>
      <c r="G35" s="15"/>
      <c r="H35" s="15"/>
      <c r="I35" s="15"/>
      <c r="J35" s="15">
        <f>SUM(J29:J33)</f>
        <v>25</v>
      </c>
      <c r="K35" s="15">
        <f>SUM(K29:K33)</f>
        <v>25</v>
      </c>
      <c r="L35" s="40"/>
      <c r="M35" s="17"/>
      <c r="N35" s="42">
        <f>K43/J43</f>
        <v>1</v>
      </c>
      <c r="O35" s="42"/>
    </row>
    <row r="36" spans="1:15" ht="30">
      <c r="A36" s="18">
        <v>3.1</v>
      </c>
      <c r="B36" s="19" t="s">
        <v>50</v>
      </c>
      <c r="C36" s="18" t="s">
        <v>51</v>
      </c>
      <c r="D36" s="18"/>
      <c r="E36" s="20">
        <v>0.4</v>
      </c>
      <c r="F36" s="18" t="s">
        <v>15</v>
      </c>
      <c r="G36" s="49" t="str">
        <f t="shared" ref="G36:G41" si="2">IF(F36="High","3",IF(F36="Medium","2","1"))</f>
        <v>3</v>
      </c>
      <c r="H36" s="18">
        <f t="shared" ref="H36:H41" si="3">E36*G36</f>
        <v>1.2000000000000002</v>
      </c>
      <c r="I36" s="18">
        <v>10</v>
      </c>
      <c r="J36" s="18">
        <f t="shared" ref="J36:J41" si="4">H36*I36</f>
        <v>12.000000000000002</v>
      </c>
      <c r="K36" s="18">
        <f t="shared" ref="K36:K41" si="5">L36*H36</f>
        <v>12.000000000000002</v>
      </c>
      <c r="L36" s="41">
        <v>10</v>
      </c>
      <c r="M36" s="20">
        <f t="shared" ref="M36:M41" si="6">K36/J36</f>
        <v>1</v>
      </c>
      <c r="N36" s="43"/>
      <c r="O36" s="43"/>
    </row>
    <row r="37" spans="1:15" ht="45">
      <c r="A37" s="18">
        <v>3.2</v>
      </c>
      <c r="B37" s="19" t="s">
        <v>52</v>
      </c>
      <c r="C37" s="18" t="s">
        <v>51</v>
      </c>
      <c r="D37" s="18"/>
      <c r="E37" s="20">
        <v>0.1</v>
      </c>
      <c r="F37" s="18" t="s">
        <v>38</v>
      </c>
      <c r="G37" s="49" t="str">
        <f t="shared" si="2"/>
        <v>1</v>
      </c>
      <c r="H37" s="18">
        <f t="shared" si="3"/>
        <v>0.1</v>
      </c>
      <c r="I37" s="18">
        <v>10</v>
      </c>
      <c r="J37" s="18">
        <f t="shared" si="4"/>
        <v>1</v>
      </c>
      <c r="K37" s="18">
        <f t="shared" si="5"/>
        <v>1</v>
      </c>
      <c r="L37" s="41">
        <v>10</v>
      </c>
      <c r="M37" s="20">
        <f t="shared" si="6"/>
        <v>1</v>
      </c>
      <c r="N37" s="43"/>
      <c r="O37" s="43"/>
    </row>
    <row r="38" spans="1:15" ht="30">
      <c r="A38" s="18">
        <v>3.3</v>
      </c>
      <c r="B38" s="19" t="s">
        <v>53</v>
      </c>
      <c r="C38" s="18" t="s">
        <v>51</v>
      </c>
      <c r="D38" s="18"/>
      <c r="E38" s="20">
        <v>0.1</v>
      </c>
      <c r="F38" s="18" t="s">
        <v>35</v>
      </c>
      <c r="G38" s="49" t="str">
        <f t="shared" si="2"/>
        <v>2</v>
      </c>
      <c r="H38" s="18">
        <f t="shared" si="3"/>
        <v>0.2</v>
      </c>
      <c r="I38" s="18">
        <v>10</v>
      </c>
      <c r="J38" s="18">
        <f t="shared" si="4"/>
        <v>2</v>
      </c>
      <c r="K38" s="18">
        <f t="shared" si="5"/>
        <v>2</v>
      </c>
      <c r="L38" s="41">
        <v>10</v>
      </c>
      <c r="M38" s="20">
        <f t="shared" si="6"/>
        <v>1</v>
      </c>
      <c r="N38" s="43"/>
      <c r="O38" s="43"/>
    </row>
    <row r="39" spans="1:15" ht="30">
      <c r="A39" s="18">
        <v>3.4</v>
      </c>
      <c r="B39" s="19" t="s">
        <v>54</v>
      </c>
      <c r="C39" s="18" t="s">
        <v>51</v>
      </c>
      <c r="D39" s="18"/>
      <c r="E39" s="20">
        <v>0.15</v>
      </c>
      <c r="F39" s="18" t="s">
        <v>15</v>
      </c>
      <c r="G39" s="49" t="str">
        <f t="shared" si="2"/>
        <v>3</v>
      </c>
      <c r="H39" s="18">
        <f t="shared" si="3"/>
        <v>0.44999999999999996</v>
      </c>
      <c r="I39" s="18">
        <v>10</v>
      </c>
      <c r="J39" s="18">
        <f t="shared" si="4"/>
        <v>4.5</v>
      </c>
      <c r="K39" s="18">
        <f t="shared" si="5"/>
        <v>4.5</v>
      </c>
      <c r="L39" s="41">
        <v>10</v>
      </c>
      <c r="M39" s="20">
        <f t="shared" si="6"/>
        <v>1</v>
      </c>
      <c r="N39" s="43"/>
      <c r="O39" s="43"/>
    </row>
    <row r="40" spans="1:15" ht="18.75">
      <c r="A40" s="18">
        <v>3.5</v>
      </c>
      <c r="B40" s="19" t="s">
        <v>55</v>
      </c>
      <c r="C40" s="18" t="s">
        <v>51</v>
      </c>
      <c r="D40" s="18"/>
      <c r="E40" s="20">
        <v>0.12</v>
      </c>
      <c r="F40" s="18" t="s">
        <v>35</v>
      </c>
      <c r="G40" s="49" t="str">
        <f t="shared" si="2"/>
        <v>2</v>
      </c>
      <c r="H40" s="18">
        <f t="shared" si="3"/>
        <v>0.24</v>
      </c>
      <c r="I40" s="18">
        <v>10</v>
      </c>
      <c r="J40" s="18">
        <f t="shared" si="4"/>
        <v>2.4</v>
      </c>
      <c r="K40" s="18">
        <f t="shared" si="5"/>
        <v>2.4</v>
      </c>
      <c r="L40" s="41">
        <v>10</v>
      </c>
      <c r="M40" s="20">
        <f t="shared" si="6"/>
        <v>1</v>
      </c>
      <c r="N40" s="43"/>
      <c r="O40" s="43"/>
    </row>
    <row r="41" spans="1:15" ht="45">
      <c r="A41" s="18">
        <v>3.6</v>
      </c>
      <c r="B41" s="19" t="s">
        <v>56</v>
      </c>
      <c r="C41" s="18" t="s">
        <v>51</v>
      </c>
      <c r="D41" s="18"/>
      <c r="E41" s="20">
        <v>0.13</v>
      </c>
      <c r="F41" s="18" t="s">
        <v>35</v>
      </c>
      <c r="G41" s="49" t="str">
        <f t="shared" si="2"/>
        <v>2</v>
      </c>
      <c r="H41" s="18">
        <f t="shared" si="3"/>
        <v>0.26</v>
      </c>
      <c r="I41" s="18">
        <v>10</v>
      </c>
      <c r="J41" s="18">
        <f t="shared" si="4"/>
        <v>2.6</v>
      </c>
      <c r="K41" s="18">
        <f t="shared" si="5"/>
        <v>2.6</v>
      </c>
      <c r="L41" s="41">
        <v>10</v>
      </c>
      <c r="M41" s="20">
        <f t="shared" si="6"/>
        <v>1</v>
      </c>
      <c r="N41" s="43"/>
      <c r="O41" s="43"/>
    </row>
    <row r="42" spans="1:15" ht="18.75">
      <c r="A42" s="18"/>
      <c r="B42" s="19"/>
      <c r="C42" s="18"/>
      <c r="D42" s="18"/>
      <c r="E42" s="20"/>
      <c r="F42" s="18"/>
      <c r="G42" s="18"/>
      <c r="H42" s="18"/>
      <c r="I42" s="18"/>
      <c r="J42" s="18"/>
      <c r="K42" s="18"/>
      <c r="L42" s="39"/>
      <c r="M42" s="20"/>
      <c r="N42" s="43"/>
      <c r="O42" s="43"/>
    </row>
    <row r="43" spans="1:15" ht="18.75">
      <c r="A43" s="15">
        <v>4</v>
      </c>
      <c r="B43" s="16" t="s">
        <v>57</v>
      </c>
      <c r="C43" s="15"/>
      <c r="D43" s="15">
        <v>8</v>
      </c>
      <c r="E43" s="17">
        <f>SUM(E36:E41)</f>
        <v>1</v>
      </c>
      <c r="F43" s="15"/>
      <c r="G43" s="15"/>
      <c r="H43" s="15"/>
      <c r="I43" s="15"/>
      <c r="J43" s="15">
        <f>SUM(J36:J41)</f>
        <v>24.5</v>
      </c>
      <c r="K43" s="15">
        <f>SUM(K36:K41)</f>
        <v>24.5</v>
      </c>
      <c r="L43" s="40"/>
      <c r="M43" s="17"/>
      <c r="N43" s="42">
        <f>K52/J52</f>
        <v>1</v>
      </c>
      <c r="O43" s="42"/>
    </row>
    <row r="44" spans="1:15" ht="45">
      <c r="A44" s="18">
        <v>4.0999999999999996</v>
      </c>
      <c r="B44" s="19" t="s">
        <v>58</v>
      </c>
      <c r="C44" s="18" t="s">
        <v>51</v>
      </c>
      <c r="D44" s="18"/>
      <c r="E44" s="20">
        <v>0.12</v>
      </c>
      <c r="F44" s="18" t="s">
        <v>35</v>
      </c>
      <c r="G44" s="49" t="str">
        <f t="shared" ref="G44:G50" si="7">IF(F44="High","3",IF(F44="Medium","2","1"))</f>
        <v>2</v>
      </c>
      <c r="H44" s="18">
        <f t="shared" ref="H44:H50" si="8">E44*G44</f>
        <v>0.24</v>
      </c>
      <c r="I44" s="18">
        <v>10</v>
      </c>
      <c r="J44" s="18">
        <f t="shared" ref="J44:J50" si="9">H44*I44</f>
        <v>2.4</v>
      </c>
      <c r="K44" s="18">
        <f t="shared" ref="K44:K50" si="10">L44*H44</f>
        <v>2.4</v>
      </c>
      <c r="L44" s="41">
        <v>10</v>
      </c>
      <c r="M44" s="20">
        <f t="shared" ref="M44:M50" si="11">K44/J44</f>
        <v>1</v>
      </c>
      <c r="N44" s="43"/>
      <c r="O44" s="43"/>
    </row>
    <row r="45" spans="1:15" ht="45">
      <c r="A45" s="18">
        <v>4.2</v>
      </c>
      <c r="B45" s="19" t="s">
        <v>59</v>
      </c>
      <c r="C45" s="18" t="s">
        <v>51</v>
      </c>
      <c r="D45" s="18"/>
      <c r="E45" s="20">
        <v>0.12</v>
      </c>
      <c r="F45" s="18" t="s">
        <v>35</v>
      </c>
      <c r="G45" s="49" t="str">
        <f t="shared" si="7"/>
        <v>2</v>
      </c>
      <c r="H45" s="18">
        <f t="shared" si="8"/>
        <v>0.24</v>
      </c>
      <c r="I45" s="18">
        <v>10</v>
      </c>
      <c r="J45" s="18">
        <f t="shared" si="9"/>
        <v>2.4</v>
      </c>
      <c r="K45" s="18">
        <f t="shared" si="10"/>
        <v>2.4</v>
      </c>
      <c r="L45" s="41">
        <v>10</v>
      </c>
      <c r="M45" s="20">
        <f t="shared" si="11"/>
        <v>1</v>
      </c>
      <c r="N45" s="43"/>
      <c r="O45" s="43"/>
    </row>
    <row r="46" spans="1:15" ht="30">
      <c r="A46" s="18">
        <v>4.3</v>
      </c>
      <c r="B46" s="19" t="s">
        <v>60</v>
      </c>
      <c r="C46" s="18" t="s">
        <v>51</v>
      </c>
      <c r="D46" s="18"/>
      <c r="E46" s="20">
        <v>0.1</v>
      </c>
      <c r="F46" s="18" t="s">
        <v>38</v>
      </c>
      <c r="G46" s="49" t="str">
        <f t="shared" si="7"/>
        <v>1</v>
      </c>
      <c r="H46" s="18">
        <f t="shared" si="8"/>
        <v>0.1</v>
      </c>
      <c r="I46" s="18">
        <v>10</v>
      </c>
      <c r="J46" s="18">
        <f t="shared" si="9"/>
        <v>1</v>
      </c>
      <c r="K46" s="18">
        <f t="shared" si="10"/>
        <v>1</v>
      </c>
      <c r="L46" s="41">
        <v>10</v>
      </c>
      <c r="M46" s="20">
        <f t="shared" si="11"/>
        <v>1</v>
      </c>
      <c r="N46" s="43"/>
      <c r="O46" s="43"/>
    </row>
    <row r="47" spans="1:15" ht="30">
      <c r="A47" s="18">
        <v>4.4000000000000004</v>
      </c>
      <c r="B47" s="19" t="s">
        <v>61</v>
      </c>
      <c r="C47" s="18" t="s">
        <v>51</v>
      </c>
      <c r="D47" s="18"/>
      <c r="E47" s="20">
        <v>0.12</v>
      </c>
      <c r="F47" s="18" t="s">
        <v>35</v>
      </c>
      <c r="G47" s="49" t="str">
        <f t="shared" si="7"/>
        <v>2</v>
      </c>
      <c r="H47" s="18">
        <f t="shared" si="8"/>
        <v>0.24</v>
      </c>
      <c r="I47" s="18">
        <v>10</v>
      </c>
      <c r="J47" s="18">
        <f t="shared" si="9"/>
        <v>2.4</v>
      </c>
      <c r="K47" s="18">
        <f t="shared" si="10"/>
        <v>2.4</v>
      </c>
      <c r="L47" s="41">
        <v>10</v>
      </c>
      <c r="M47" s="20">
        <f t="shared" si="11"/>
        <v>1</v>
      </c>
      <c r="N47" s="43"/>
      <c r="O47" s="43"/>
    </row>
    <row r="48" spans="1:15" ht="30">
      <c r="A48" s="18">
        <v>4.5</v>
      </c>
      <c r="B48" s="19" t="s">
        <v>62</v>
      </c>
      <c r="C48" s="18" t="s">
        <v>51</v>
      </c>
      <c r="D48" s="18"/>
      <c r="E48" s="20">
        <v>0.3</v>
      </c>
      <c r="F48" s="18" t="s">
        <v>15</v>
      </c>
      <c r="G48" s="49" t="str">
        <f t="shared" si="7"/>
        <v>3</v>
      </c>
      <c r="H48" s="18">
        <f t="shared" si="8"/>
        <v>0.89999999999999991</v>
      </c>
      <c r="I48" s="18">
        <v>10</v>
      </c>
      <c r="J48" s="18">
        <f t="shared" si="9"/>
        <v>9</v>
      </c>
      <c r="K48" s="18">
        <f t="shared" si="10"/>
        <v>9</v>
      </c>
      <c r="L48" s="41">
        <v>10</v>
      </c>
      <c r="M48" s="20">
        <f t="shared" si="11"/>
        <v>1</v>
      </c>
      <c r="N48" s="43"/>
      <c r="O48" s="43"/>
    </row>
    <row r="49" spans="1:15" ht="30">
      <c r="A49" s="18">
        <v>4.5999999999999996</v>
      </c>
      <c r="B49" s="19" t="s">
        <v>63</v>
      </c>
      <c r="C49" s="18" t="s">
        <v>51</v>
      </c>
      <c r="D49" s="18"/>
      <c r="E49" s="20">
        <v>0.12</v>
      </c>
      <c r="F49" s="18" t="s">
        <v>35</v>
      </c>
      <c r="G49" s="49" t="str">
        <f t="shared" si="7"/>
        <v>2</v>
      </c>
      <c r="H49" s="18">
        <f t="shared" si="8"/>
        <v>0.24</v>
      </c>
      <c r="I49" s="18">
        <v>10</v>
      </c>
      <c r="J49" s="18">
        <f t="shared" si="9"/>
        <v>2.4</v>
      </c>
      <c r="K49" s="18">
        <f t="shared" si="10"/>
        <v>2.4</v>
      </c>
      <c r="L49" s="41">
        <v>10</v>
      </c>
      <c r="M49" s="20">
        <f t="shared" si="11"/>
        <v>1</v>
      </c>
      <c r="N49" s="43"/>
      <c r="O49" s="43"/>
    </row>
    <row r="50" spans="1:15" ht="30">
      <c r="A50" s="18">
        <v>4.7</v>
      </c>
      <c r="B50" s="19" t="s">
        <v>64</v>
      </c>
      <c r="C50" s="18" t="s">
        <v>51</v>
      </c>
      <c r="D50" s="18"/>
      <c r="E50" s="20">
        <v>0.12</v>
      </c>
      <c r="F50" s="18" t="s">
        <v>35</v>
      </c>
      <c r="G50" s="49" t="str">
        <f t="shared" si="7"/>
        <v>2</v>
      </c>
      <c r="H50" s="18">
        <f t="shared" si="8"/>
        <v>0.24</v>
      </c>
      <c r="I50" s="18">
        <v>10</v>
      </c>
      <c r="J50" s="18">
        <f t="shared" si="9"/>
        <v>2.4</v>
      </c>
      <c r="K50" s="18">
        <f t="shared" si="10"/>
        <v>2.4</v>
      </c>
      <c r="L50" s="41">
        <v>10</v>
      </c>
      <c r="M50" s="20">
        <f t="shared" si="11"/>
        <v>1</v>
      </c>
      <c r="N50" s="43"/>
      <c r="O50" s="43"/>
    </row>
    <row r="51" spans="1:15" ht="18.75">
      <c r="A51" s="18"/>
      <c r="B51" s="19"/>
      <c r="C51" s="18"/>
      <c r="D51" s="18"/>
      <c r="E51" s="20"/>
      <c r="F51" s="18"/>
      <c r="G51" s="18"/>
      <c r="H51" s="18"/>
      <c r="I51" s="18"/>
      <c r="J51" s="18"/>
      <c r="K51" s="18"/>
      <c r="L51" s="39"/>
      <c r="M51" s="20"/>
      <c r="N51" s="43"/>
      <c r="O51" s="43"/>
    </row>
    <row r="52" spans="1:15" ht="18.75">
      <c r="A52" s="15">
        <v>5</v>
      </c>
      <c r="B52" s="16" t="s">
        <v>65</v>
      </c>
      <c r="C52" s="15"/>
      <c r="D52" s="15">
        <v>6</v>
      </c>
      <c r="E52" s="17">
        <f>SUM(E44:E50)</f>
        <v>1</v>
      </c>
      <c r="F52" s="15"/>
      <c r="G52" s="15"/>
      <c r="H52" s="15"/>
      <c r="I52" s="15"/>
      <c r="J52" s="15">
        <f>SUM(J44:J50)</f>
        <v>21.999999999999996</v>
      </c>
      <c r="K52" s="15">
        <f>SUM(K44:K50)</f>
        <v>21.999999999999996</v>
      </c>
      <c r="L52" s="40"/>
      <c r="M52" s="17"/>
      <c r="N52" s="42">
        <f>K59/J59</f>
        <v>1</v>
      </c>
      <c r="O52" s="42"/>
    </row>
    <row r="53" spans="1:15" ht="60">
      <c r="A53" s="18">
        <v>5.0999999999999996</v>
      </c>
      <c r="B53" s="19" t="s">
        <v>66</v>
      </c>
      <c r="C53" s="18" t="s">
        <v>51</v>
      </c>
      <c r="D53" s="18"/>
      <c r="E53" s="20">
        <v>0.15</v>
      </c>
      <c r="F53" s="18" t="s">
        <v>38</v>
      </c>
      <c r="G53" s="49" t="str">
        <f t="shared" ref="G53:G57" si="12">IF(F53="High","3",IF(F53="Medium","2","1"))</f>
        <v>1</v>
      </c>
      <c r="H53" s="18">
        <f>E53*G53</f>
        <v>0.15</v>
      </c>
      <c r="I53" s="18">
        <v>10</v>
      </c>
      <c r="J53" s="18">
        <f>H53*I53</f>
        <v>1.5</v>
      </c>
      <c r="K53" s="18">
        <f>L53*H53</f>
        <v>1.5</v>
      </c>
      <c r="L53" s="41">
        <v>10</v>
      </c>
      <c r="M53" s="20">
        <f>K53/J53</f>
        <v>1</v>
      </c>
      <c r="N53" s="43"/>
      <c r="O53" s="43"/>
    </row>
    <row r="54" spans="1:15" ht="60">
      <c r="A54" s="18">
        <v>5.2</v>
      </c>
      <c r="B54" s="19" t="s">
        <v>67</v>
      </c>
      <c r="C54" s="18" t="s">
        <v>51</v>
      </c>
      <c r="D54" s="18"/>
      <c r="E54" s="20">
        <v>0.24</v>
      </c>
      <c r="F54" s="18" t="s">
        <v>35</v>
      </c>
      <c r="G54" s="49" t="str">
        <f t="shared" si="12"/>
        <v>2</v>
      </c>
      <c r="H54" s="18">
        <f>E54*G54</f>
        <v>0.48</v>
      </c>
      <c r="I54" s="18">
        <v>10</v>
      </c>
      <c r="J54" s="18">
        <f>H54*I54</f>
        <v>4.8</v>
      </c>
      <c r="K54" s="18">
        <f>L54*H54</f>
        <v>4.8</v>
      </c>
      <c r="L54" s="41">
        <v>10</v>
      </c>
      <c r="M54" s="20">
        <f>K54/J54</f>
        <v>1</v>
      </c>
      <c r="N54" s="43"/>
      <c r="O54" s="43"/>
    </row>
    <row r="55" spans="1:15" ht="30">
      <c r="A55" s="18">
        <v>5.3</v>
      </c>
      <c r="B55" s="19" t="s">
        <v>68</v>
      </c>
      <c r="C55" s="18" t="s">
        <v>51</v>
      </c>
      <c r="D55" s="18"/>
      <c r="E55" s="20">
        <v>0.15</v>
      </c>
      <c r="F55" s="18" t="s">
        <v>38</v>
      </c>
      <c r="G55" s="49" t="str">
        <f t="shared" si="12"/>
        <v>1</v>
      </c>
      <c r="H55" s="18">
        <f>E55*G55</f>
        <v>0.15</v>
      </c>
      <c r="I55" s="18">
        <v>10</v>
      </c>
      <c r="J55" s="18">
        <f>H55*I55</f>
        <v>1.5</v>
      </c>
      <c r="K55" s="18">
        <f>L55*H55</f>
        <v>1.5</v>
      </c>
      <c r="L55" s="41">
        <v>10</v>
      </c>
      <c r="M55" s="20">
        <f>K55/J55</f>
        <v>1</v>
      </c>
      <c r="N55" s="43"/>
      <c r="O55" s="43"/>
    </row>
    <row r="56" spans="1:15" ht="60">
      <c r="A56" s="18">
        <v>5.4</v>
      </c>
      <c r="B56" s="19" t="s">
        <v>69</v>
      </c>
      <c r="C56" s="18" t="s">
        <v>51</v>
      </c>
      <c r="D56" s="18"/>
      <c r="E56" s="20">
        <v>0.24</v>
      </c>
      <c r="F56" s="18" t="s">
        <v>35</v>
      </c>
      <c r="G56" s="49" t="str">
        <f t="shared" si="12"/>
        <v>2</v>
      </c>
      <c r="H56" s="18">
        <f>E56*G56</f>
        <v>0.48</v>
      </c>
      <c r="I56" s="18">
        <v>10</v>
      </c>
      <c r="J56" s="18">
        <f>H56*I56</f>
        <v>4.8</v>
      </c>
      <c r="K56" s="18">
        <f>L56*H56</f>
        <v>4.8</v>
      </c>
      <c r="L56" s="41">
        <v>10</v>
      </c>
      <c r="M56" s="20">
        <f>K56/J56</f>
        <v>1</v>
      </c>
      <c r="N56" s="43"/>
      <c r="O56" s="43"/>
    </row>
    <row r="57" spans="1:15" ht="60">
      <c r="A57" s="18">
        <v>5.5</v>
      </c>
      <c r="B57" s="19" t="s">
        <v>70</v>
      </c>
      <c r="C57" s="18" t="s">
        <v>51</v>
      </c>
      <c r="D57" s="18"/>
      <c r="E57" s="20">
        <v>0.22</v>
      </c>
      <c r="F57" s="18" t="s">
        <v>35</v>
      </c>
      <c r="G57" s="49" t="str">
        <f t="shared" si="12"/>
        <v>2</v>
      </c>
      <c r="H57" s="18">
        <f>E57*G57</f>
        <v>0.44</v>
      </c>
      <c r="I57" s="18">
        <v>10</v>
      </c>
      <c r="J57" s="18">
        <f>H57*I57</f>
        <v>4.4000000000000004</v>
      </c>
      <c r="K57" s="18">
        <f>L57*H57</f>
        <v>4.4000000000000004</v>
      </c>
      <c r="L57" s="41">
        <v>10</v>
      </c>
      <c r="M57" s="20">
        <f>K57/J57</f>
        <v>1</v>
      </c>
      <c r="N57" s="43"/>
      <c r="O57" s="43"/>
    </row>
    <row r="58" spans="1:15" ht="18.75">
      <c r="A58" s="18"/>
      <c r="B58" s="19"/>
      <c r="C58" s="18"/>
      <c r="D58" s="18"/>
      <c r="E58" s="20"/>
      <c r="F58" s="18"/>
      <c r="G58" s="18"/>
      <c r="H58" s="18"/>
      <c r="I58" s="18"/>
      <c r="J58" s="18"/>
      <c r="K58" s="18"/>
      <c r="L58" s="39"/>
      <c r="M58" s="20"/>
      <c r="N58" s="43"/>
      <c r="O58" s="43"/>
    </row>
    <row r="59" spans="1:15" ht="18.75">
      <c r="A59" s="15">
        <v>6</v>
      </c>
      <c r="B59" s="16" t="s">
        <v>71</v>
      </c>
      <c r="C59" s="15"/>
      <c r="D59" s="15">
        <v>12</v>
      </c>
      <c r="E59" s="17">
        <f>SUM(E53:E57)</f>
        <v>1</v>
      </c>
      <c r="F59" s="15"/>
      <c r="G59" s="15"/>
      <c r="H59" s="15"/>
      <c r="I59" s="15"/>
      <c r="J59" s="15">
        <f>SUM(J53:J57)</f>
        <v>17</v>
      </c>
      <c r="K59" s="15">
        <f>SUM(K53:K57)</f>
        <v>17</v>
      </c>
      <c r="L59" s="40"/>
      <c r="M59" s="17"/>
      <c r="N59" s="42">
        <f>K69/J69</f>
        <v>1</v>
      </c>
      <c r="O59" s="42"/>
    </row>
    <row r="60" spans="1:15" ht="30">
      <c r="A60" s="18">
        <v>6.1</v>
      </c>
      <c r="B60" s="19" t="s">
        <v>72</v>
      </c>
      <c r="C60" s="18" t="s">
        <v>51</v>
      </c>
      <c r="D60" s="18"/>
      <c r="E60" s="20">
        <v>0.17</v>
      </c>
      <c r="F60" s="18" t="s">
        <v>35</v>
      </c>
      <c r="G60" s="49" t="str">
        <f t="shared" ref="G60:G64" si="13">IF(F60="High","3",IF(F60="Medium","2","1"))</f>
        <v>2</v>
      </c>
      <c r="H60" s="18">
        <f>E60*G60</f>
        <v>0.34</v>
      </c>
      <c r="I60" s="18">
        <v>10</v>
      </c>
      <c r="J60" s="18">
        <f>H60*I60</f>
        <v>3.4000000000000004</v>
      </c>
      <c r="K60" s="18">
        <f>L60*H60</f>
        <v>3.4000000000000004</v>
      </c>
      <c r="L60" s="41">
        <v>10</v>
      </c>
      <c r="M60" s="20">
        <f>K60/J60</f>
        <v>1</v>
      </c>
      <c r="N60" s="43"/>
      <c r="O60" s="43"/>
    </row>
    <row r="61" spans="1:15" ht="30">
      <c r="A61" s="18">
        <v>6.2</v>
      </c>
      <c r="B61" s="19" t="s">
        <v>73</v>
      </c>
      <c r="C61" s="18" t="s">
        <v>51</v>
      </c>
      <c r="D61" s="18"/>
      <c r="E61" s="20">
        <v>0.17</v>
      </c>
      <c r="F61" s="18" t="s">
        <v>35</v>
      </c>
      <c r="G61" s="49" t="str">
        <f t="shared" si="13"/>
        <v>2</v>
      </c>
      <c r="H61" s="18">
        <f>E61*G61</f>
        <v>0.34</v>
      </c>
      <c r="I61" s="18">
        <v>10</v>
      </c>
      <c r="J61" s="18">
        <f>H61*I61</f>
        <v>3.4000000000000004</v>
      </c>
      <c r="K61" s="18">
        <f>L61*H61</f>
        <v>3.4000000000000004</v>
      </c>
      <c r="L61" s="41">
        <v>10</v>
      </c>
      <c r="M61" s="20">
        <f>K61/J61</f>
        <v>1</v>
      </c>
      <c r="N61" s="43"/>
      <c r="O61" s="43"/>
    </row>
    <row r="62" spans="1:15" ht="30">
      <c r="A62" s="18">
        <v>6.3</v>
      </c>
      <c r="B62" s="19" t="s">
        <v>74</v>
      </c>
      <c r="C62" s="18" t="s">
        <v>51</v>
      </c>
      <c r="D62" s="18"/>
      <c r="E62" s="20">
        <v>0.16</v>
      </c>
      <c r="F62" s="18" t="s">
        <v>35</v>
      </c>
      <c r="G62" s="49" t="str">
        <f t="shared" si="13"/>
        <v>2</v>
      </c>
      <c r="H62" s="18">
        <f>E62*G62</f>
        <v>0.32</v>
      </c>
      <c r="I62" s="18">
        <v>10</v>
      </c>
      <c r="J62" s="18">
        <f>H62*I62</f>
        <v>3.2</v>
      </c>
      <c r="K62" s="18">
        <f>L62*H62</f>
        <v>3.2</v>
      </c>
      <c r="L62" s="41">
        <v>10</v>
      </c>
      <c r="M62" s="20">
        <f>K62/J62</f>
        <v>1</v>
      </c>
      <c r="N62" s="43"/>
      <c r="O62" s="43"/>
    </row>
    <row r="63" spans="1:15" ht="30">
      <c r="A63" s="18">
        <v>6.4</v>
      </c>
      <c r="B63" s="19" t="s">
        <v>75</v>
      </c>
      <c r="C63" s="18" t="s">
        <v>51</v>
      </c>
      <c r="D63" s="18"/>
      <c r="E63" s="20">
        <v>0.25</v>
      </c>
      <c r="F63" s="18" t="s">
        <v>15</v>
      </c>
      <c r="G63" s="49" t="str">
        <f t="shared" si="13"/>
        <v>3</v>
      </c>
      <c r="H63" s="18">
        <f>E63*G63</f>
        <v>0.75</v>
      </c>
      <c r="I63" s="18">
        <v>10</v>
      </c>
      <c r="J63" s="18">
        <f>H63*I63</f>
        <v>7.5</v>
      </c>
      <c r="K63" s="18">
        <f>L63*H63</f>
        <v>7.5</v>
      </c>
      <c r="L63" s="41">
        <v>10</v>
      </c>
      <c r="M63" s="20">
        <f>K63/J63</f>
        <v>1</v>
      </c>
      <c r="N63" s="43"/>
      <c r="O63" s="43"/>
    </row>
    <row r="64" spans="1:15" ht="30">
      <c r="A64" s="18">
        <v>6.4</v>
      </c>
      <c r="B64" s="19" t="s">
        <v>76</v>
      </c>
      <c r="C64" s="18" t="s">
        <v>51</v>
      </c>
      <c r="D64" s="18"/>
      <c r="E64" s="20">
        <v>0.25</v>
      </c>
      <c r="F64" s="18" t="s">
        <v>15</v>
      </c>
      <c r="G64" s="49" t="str">
        <f t="shared" si="13"/>
        <v>3</v>
      </c>
      <c r="H64" s="18">
        <f>E64*G64</f>
        <v>0.75</v>
      </c>
      <c r="I64" s="18">
        <v>10</v>
      </c>
      <c r="J64" s="18">
        <f>H64*I64</f>
        <v>7.5</v>
      </c>
      <c r="K64" s="18">
        <f>L64*H64</f>
        <v>7.5</v>
      </c>
      <c r="L64" s="41">
        <v>10</v>
      </c>
      <c r="M64" s="20">
        <f>K64/J64</f>
        <v>1</v>
      </c>
      <c r="N64" s="43"/>
      <c r="O64" s="43"/>
    </row>
    <row r="65" spans="1:15" ht="30">
      <c r="A65" s="18" t="s">
        <v>77</v>
      </c>
      <c r="B65" s="19" t="s">
        <v>78</v>
      </c>
      <c r="C65" s="18"/>
      <c r="D65" s="18"/>
      <c r="E65" s="20"/>
      <c r="F65" s="18"/>
      <c r="G65" s="18"/>
      <c r="H65" s="18"/>
      <c r="I65" s="18"/>
      <c r="J65" s="18"/>
      <c r="K65" s="18"/>
      <c r="L65" s="39"/>
      <c r="M65" s="20"/>
      <c r="N65" s="43"/>
      <c r="O65" s="43"/>
    </row>
    <row r="66" spans="1:15" ht="30">
      <c r="A66" s="18" t="s">
        <v>79</v>
      </c>
      <c r="B66" s="19" t="s">
        <v>80</v>
      </c>
      <c r="C66" s="18"/>
      <c r="D66" s="18"/>
      <c r="E66" s="20"/>
      <c r="F66" s="18"/>
      <c r="G66" s="18"/>
      <c r="H66" s="18"/>
      <c r="I66" s="18"/>
      <c r="J66" s="18"/>
      <c r="K66" s="18"/>
      <c r="L66" s="39"/>
      <c r="M66" s="20"/>
      <c r="N66" s="43"/>
      <c r="O66" s="43"/>
    </row>
    <row r="67" spans="1:15" ht="30">
      <c r="A67" s="18" t="s">
        <v>81</v>
      </c>
      <c r="B67" s="19" t="s">
        <v>82</v>
      </c>
      <c r="C67" s="18"/>
      <c r="D67" s="18"/>
      <c r="E67" s="20"/>
      <c r="F67" s="18"/>
      <c r="G67" s="18"/>
      <c r="H67" s="18"/>
      <c r="I67" s="18"/>
      <c r="J67" s="18"/>
      <c r="K67" s="18"/>
      <c r="L67" s="39"/>
      <c r="M67" s="20"/>
      <c r="N67" s="43"/>
      <c r="O67" s="43"/>
    </row>
    <row r="68" spans="1:15" ht="18.75">
      <c r="A68" s="18"/>
      <c r="B68" s="19"/>
      <c r="C68" s="18"/>
      <c r="D68" s="18"/>
      <c r="E68" s="20"/>
      <c r="F68" s="18"/>
      <c r="G68" s="18"/>
      <c r="H68" s="18"/>
      <c r="I68" s="18"/>
      <c r="J68" s="18"/>
      <c r="K68" s="18"/>
      <c r="L68" s="39"/>
      <c r="M68" s="20"/>
      <c r="N68" s="43"/>
      <c r="O68" s="43"/>
    </row>
    <row r="69" spans="1:15" ht="30">
      <c r="A69" s="15">
        <v>7</v>
      </c>
      <c r="B69" s="16" t="s">
        <v>83</v>
      </c>
      <c r="C69" s="15"/>
      <c r="D69" s="15">
        <v>8</v>
      </c>
      <c r="E69" s="17">
        <f>SUM(E60:E67)</f>
        <v>1</v>
      </c>
      <c r="F69" s="15"/>
      <c r="G69" s="15"/>
      <c r="H69" s="15"/>
      <c r="I69" s="15"/>
      <c r="J69" s="15">
        <f>SUM(J60:J64)</f>
        <v>25</v>
      </c>
      <c r="K69" s="15">
        <f>SUM(K60:K64)</f>
        <v>25</v>
      </c>
      <c r="L69" s="40"/>
      <c r="M69" s="17"/>
      <c r="N69" s="42">
        <f>K74/J74</f>
        <v>1</v>
      </c>
      <c r="O69" s="42"/>
    </row>
    <row r="70" spans="1:15" ht="60">
      <c r="A70" s="18">
        <v>7.1</v>
      </c>
      <c r="B70" s="19" t="s">
        <v>84</v>
      </c>
      <c r="C70" s="24">
        <v>1</v>
      </c>
      <c r="D70" s="18"/>
      <c r="E70" s="20">
        <v>0.3</v>
      </c>
      <c r="F70" s="18" t="s">
        <v>35</v>
      </c>
      <c r="G70" s="49" t="str">
        <f t="shared" ref="G70:G72" si="14">IF(F70="High","3",IF(F70="Medium","2","1"))</f>
        <v>2</v>
      </c>
      <c r="H70" s="18">
        <f>E70*G70</f>
        <v>0.6</v>
      </c>
      <c r="I70" s="18">
        <v>10</v>
      </c>
      <c r="J70" s="18">
        <f>H70*I70</f>
        <v>6</v>
      </c>
      <c r="K70" s="18">
        <f>L70*H70</f>
        <v>6</v>
      </c>
      <c r="L70" s="41">
        <v>10</v>
      </c>
      <c r="M70" s="20">
        <f>K70/J70</f>
        <v>1</v>
      </c>
      <c r="N70" s="43"/>
      <c r="O70" s="43"/>
    </row>
    <row r="71" spans="1:15" ht="18.75">
      <c r="A71" s="18">
        <v>7.2</v>
      </c>
      <c r="B71" s="19" t="s">
        <v>85</v>
      </c>
      <c r="C71" s="24">
        <v>1</v>
      </c>
      <c r="D71" s="18"/>
      <c r="E71" s="20">
        <v>0.4</v>
      </c>
      <c r="F71" s="18" t="s">
        <v>15</v>
      </c>
      <c r="G71" s="49" t="str">
        <f t="shared" si="14"/>
        <v>3</v>
      </c>
      <c r="H71" s="18">
        <f>E71*G71</f>
        <v>1.2000000000000002</v>
      </c>
      <c r="I71" s="18">
        <v>10</v>
      </c>
      <c r="J71" s="18">
        <f>H71*I71</f>
        <v>12.000000000000002</v>
      </c>
      <c r="K71" s="18">
        <f>L71*H71</f>
        <v>12.000000000000002</v>
      </c>
      <c r="L71" s="41">
        <v>10</v>
      </c>
      <c r="M71" s="20">
        <f>K71/J71</f>
        <v>1</v>
      </c>
      <c r="N71" s="43"/>
      <c r="O71" s="43"/>
    </row>
    <row r="72" spans="1:15" ht="60">
      <c r="A72" s="18">
        <v>7.3</v>
      </c>
      <c r="B72" s="19" t="s">
        <v>86</v>
      </c>
      <c r="C72" s="24">
        <v>1</v>
      </c>
      <c r="D72" s="18"/>
      <c r="E72" s="20">
        <v>0.3</v>
      </c>
      <c r="F72" s="18" t="s">
        <v>35</v>
      </c>
      <c r="G72" s="49" t="str">
        <f t="shared" si="14"/>
        <v>2</v>
      </c>
      <c r="H72" s="18">
        <f>E72*G72</f>
        <v>0.6</v>
      </c>
      <c r="I72" s="18">
        <v>10</v>
      </c>
      <c r="J72" s="18">
        <f>H72*I72</f>
        <v>6</v>
      </c>
      <c r="K72" s="18">
        <f>L72*H72</f>
        <v>6</v>
      </c>
      <c r="L72" s="41">
        <v>10</v>
      </c>
      <c r="M72" s="20">
        <f>K72/J72</f>
        <v>1</v>
      </c>
      <c r="N72" s="43"/>
      <c r="O72" s="43"/>
    </row>
    <row r="73" spans="1:15" ht="18.75">
      <c r="A73" s="18"/>
      <c r="B73" s="19"/>
      <c r="C73" s="18"/>
      <c r="D73" s="18"/>
      <c r="E73" s="20"/>
      <c r="F73" s="18"/>
      <c r="G73" s="18"/>
      <c r="H73" s="18"/>
      <c r="I73" s="18"/>
      <c r="J73" s="18"/>
      <c r="K73" s="18"/>
      <c r="L73" s="39"/>
      <c r="M73" s="20"/>
      <c r="N73" s="43"/>
      <c r="O73" s="43"/>
    </row>
    <row r="74" spans="1:15" ht="18.75">
      <c r="A74" s="15">
        <v>8</v>
      </c>
      <c r="B74" s="16" t="s">
        <v>87</v>
      </c>
      <c r="C74" s="15"/>
      <c r="D74" s="15">
        <v>4</v>
      </c>
      <c r="E74" s="17">
        <f>SUM(E70:E72)</f>
        <v>1</v>
      </c>
      <c r="F74" s="15"/>
      <c r="G74" s="15"/>
      <c r="H74" s="15"/>
      <c r="I74" s="15"/>
      <c r="J74" s="15">
        <f>SUM(J70:J72)</f>
        <v>24</v>
      </c>
      <c r="K74" s="15">
        <f>SUM(K70:K72)</f>
        <v>24</v>
      </c>
      <c r="L74" s="40"/>
      <c r="M74" s="17"/>
      <c r="N74" s="42">
        <f>K79/J79</f>
        <v>1</v>
      </c>
      <c r="O74" s="42"/>
    </row>
    <row r="75" spans="1:15" ht="45">
      <c r="A75" s="18">
        <v>8.1</v>
      </c>
      <c r="B75" s="19" t="s">
        <v>88</v>
      </c>
      <c r="C75" s="18" t="s">
        <v>51</v>
      </c>
      <c r="D75" s="18"/>
      <c r="E75" s="20">
        <v>0.4</v>
      </c>
      <c r="F75" s="18" t="s">
        <v>35</v>
      </c>
      <c r="G75" s="49" t="str">
        <f t="shared" ref="G75:G77" si="15">IF(F75="High","3",IF(F75="Medium","2","1"))</f>
        <v>2</v>
      </c>
      <c r="H75" s="18">
        <f>E75*G75</f>
        <v>0.8</v>
      </c>
      <c r="I75" s="18">
        <v>10</v>
      </c>
      <c r="J75" s="18">
        <f>H75*I75</f>
        <v>8</v>
      </c>
      <c r="K75" s="18">
        <f>L75*H75</f>
        <v>8</v>
      </c>
      <c r="L75" s="41">
        <v>10</v>
      </c>
      <c r="M75" s="20">
        <f>K75/J75</f>
        <v>1</v>
      </c>
      <c r="N75" s="43"/>
      <c r="O75" s="43"/>
    </row>
    <row r="76" spans="1:15" ht="30">
      <c r="A76" s="18">
        <v>8.1999999999999993</v>
      </c>
      <c r="B76" s="19" t="s">
        <v>89</v>
      </c>
      <c r="C76" s="18" t="s">
        <v>51</v>
      </c>
      <c r="D76" s="18"/>
      <c r="E76" s="20">
        <v>0.4</v>
      </c>
      <c r="F76" s="18" t="s">
        <v>35</v>
      </c>
      <c r="G76" s="49" t="str">
        <f t="shared" si="15"/>
        <v>2</v>
      </c>
      <c r="H76" s="18">
        <f>E76*G76</f>
        <v>0.8</v>
      </c>
      <c r="I76" s="18">
        <v>10</v>
      </c>
      <c r="J76" s="18">
        <f>H76*I76</f>
        <v>8</v>
      </c>
      <c r="K76" s="18">
        <f>L76*H76</f>
        <v>8</v>
      </c>
      <c r="L76" s="41">
        <v>10</v>
      </c>
      <c r="M76" s="20">
        <f>K76/J76</f>
        <v>1</v>
      </c>
      <c r="N76" s="43"/>
      <c r="O76" s="43"/>
    </row>
    <row r="77" spans="1:15" ht="30">
      <c r="A77" s="18">
        <v>8.3000000000000007</v>
      </c>
      <c r="B77" s="19" t="s">
        <v>90</v>
      </c>
      <c r="C77" s="18" t="s">
        <v>51</v>
      </c>
      <c r="D77" s="18"/>
      <c r="E77" s="20">
        <v>0.2</v>
      </c>
      <c r="F77" s="18" t="s">
        <v>38</v>
      </c>
      <c r="G77" s="49" t="str">
        <f t="shared" si="15"/>
        <v>1</v>
      </c>
      <c r="H77" s="18">
        <f>E77*G77</f>
        <v>0.2</v>
      </c>
      <c r="I77" s="18">
        <v>10</v>
      </c>
      <c r="J77" s="18">
        <f>H77*I77</f>
        <v>2</v>
      </c>
      <c r="K77" s="18">
        <f>L77*H77</f>
        <v>2</v>
      </c>
      <c r="L77" s="41">
        <v>10</v>
      </c>
      <c r="M77" s="20">
        <f>K77/J77</f>
        <v>1</v>
      </c>
      <c r="N77" s="43"/>
      <c r="O77" s="43"/>
    </row>
    <row r="78" spans="1:15" ht="18.75">
      <c r="A78" s="18"/>
      <c r="B78" s="19"/>
      <c r="C78" s="18"/>
      <c r="D78" s="18"/>
      <c r="E78" s="20"/>
      <c r="F78" s="18"/>
      <c r="G78" s="18"/>
      <c r="H78" s="18"/>
      <c r="I78" s="18"/>
      <c r="J78" s="18"/>
      <c r="K78" s="18"/>
      <c r="L78" s="39"/>
      <c r="M78" s="20"/>
      <c r="N78" s="43"/>
      <c r="O78" s="43"/>
    </row>
    <row r="79" spans="1:15" ht="18.75">
      <c r="A79" s="15">
        <v>9</v>
      </c>
      <c r="B79" s="16" t="s">
        <v>91</v>
      </c>
      <c r="C79" s="30">
        <v>0.4</v>
      </c>
      <c r="D79" s="15">
        <v>14</v>
      </c>
      <c r="E79" s="17">
        <f>SUM(E75:E77)</f>
        <v>1</v>
      </c>
      <c r="F79" s="15"/>
      <c r="G79" s="15"/>
      <c r="H79" s="15"/>
      <c r="I79" s="15"/>
      <c r="J79" s="15">
        <f>SUM(J75:J77)</f>
        <v>18</v>
      </c>
      <c r="K79" s="15">
        <f>SUM(K75:K77)</f>
        <v>18</v>
      </c>
      <c r="L79" s="40"/>
      <c r="M79" s="17"/>
      <c r="N79" s="42">
        <f>C79*N80+C88*N87+C95*N94</f>
        <v>1</v>
      </c>
      <c r="O79" s="42"/>
    </row>
    <row r="80" spans="1:15" ht="45">
      <c r="A80" s="18">
        <v>9.1</v>
      </c>
      <c r="B80" s="19" t="s">
        <v>92</v>
      </c>
      <c r="C80" s="18" t="s">
        <v>51</v>
      </c>
      <c r="D80" s="18"/>
      <c r="E80" s="20">
        <v>0.1</v>
      </c>
      <c r="F80" s="18" t="s">
        <v>38</v>
      </c>
      <c r="G80" s="49" t="str">
        <f t="shared" ref="G80:G86" si="16">IF(F80="High","3",IF(F80="Medium","2","1"))</f>
        <v>1</v>
      </c>
      <c r="H80" s="18">
        <f t="shared" ref="H80:H86" si="17">E80*G80</f>
        <v>0.1</v>
      </c>
      <c r="I80" s="18">
        <v>10</v>
      </c>
      <c r="J80" s="18">
        <f t="shared" ref="J80:J86" si="18">H80*I80</f>
        <v>1</v>
      </c>
      <c r="K80" s="18">
        <f t="shared" ref="K80:K86" si="19">L80*H80</f>
        <v>1</v>
      </c>
      <c r="L80" s="41">
        <v>10</v>
      </c>
      <c r="M80" s="20">
        <f t="shared" ref="M80:M86" si="20">K80/J80</f>
        <v>1</v>
      </c>
      <c r="N80" s="45">
        <f>K87/J87</f>
        <v>1</v>
      </c>
      <c r="O80" s="45"/>
    </row>
    <row r="81" spans="1:15" ht="30">
      <c r="A81" s="18">
        <v>9.1999999999999993</v>
      </c>
      <c r="B81" s="19" t="s">
        <v>93</v>
      </c>
      <c r="C81" s="18" t="s">
        <v>51</v>
      </c>
      <c r="D81" s="18"/>
      <c r="E81" s="20">
        <v>0.16</v>
      </c>
      <c r="F81" s="18" t="s">
        <v>35</v>
      </c>
      <c r="G81" s="49" t="str">
        <f t="shared" si="16"/>
        <v>2</v>
      </c>
      <c r="H81" s="18">
        <f t="shared" si="17"/>
        <v>0.32</v>
      </c>
      <c r="I81" s="18">
        <v>10</v>
      </c>
      <c r="J81" s="18">
        <f t="shared" si="18"/>
        <v>3.2</v>
      </c>
      <c r="K81" s="18">
        <f t="shared" si="19"/>
        <v>3.2</v>
      </c>
      <c r="L81" s="41">
        <v>10</v>
      </c>
      <c r="M81" s="20">
        <f t="shared" si="20"/>
        <v>1</v>
      </c>
      <c r="N81" s="43"/>
      <c r="O81" s="43"/>
    </row>
    <row r="82" spans="1:15" ht="30">
      <c r="A82" s="18">
        <v>9.3000000000000007</v>
      </c>
      <c r="B82" s="19" t="s">
        <v>94</v>
      </c>
      <c r="C82" s="18" t="s">
        <v>51</v>
      </c>
      <c r="D82" s="18"/>
      <c r="E82" s="20">
        <v>0.16</v>
      </c>
      <c r="F82" s="18" t="s">
        <v>35</v>
      </c>
      <c r="G82" s="49" t="str">
        <f t="shared" si="16"/>
        <v>2</v>
      </c>
      <c r="H82" s="18">
        <f t="shared" si="17"/>
        <v>0.32</v>
      </c>
      <c r="I82" s="18">
        <v>10</v>
      </c>
      <c r="J82" s="18">
        <f t="shared" si="18"/>
        <v>3.2</v>
      </c>
      <c r="K82" s="18">
        <f t="shared" si="19"/>
        <v>3.2</v>
      </c>
      <c r="L82" s="41">
        <v>10</v>
      </c>
      <c r="M82" s="20">
        <f t="shared" si="20"/>
        <v>1</v>
      </c>
      <c r="N82" s="43"/>
      <c r="O82" s="43"/>
    </row>
    <row r="83" spans="1:15" ht="45">
      <c r="A83" s="18">
        <v>9.4</v>
      </c>
      <c r="B83" s="19" t="s">
        <v>95</v>
      </c>
      <c r="C83" s="18" t="s">
        <v>51</v>
      </c>
      <c r="D83" s="18"/>
      <c r="E83" s="20">
        <v>0.16</v>
      </c>
      <c r="F83" s="18" t="s">
        <v>35</v>
      </c>
      <c r="G83" s="49" t="str">
        <f t="shared" si="16"/>
        <v>2</v>
      </c>
      <c r="H83" s="18">
        <f t="shared" si="17"/>
        <v>0.32</v>
      </c>
      <c r="I83" s="18">
        <v>10</v>
      </c>
      <c r="J83" s="18">
        <f t="shared" si="18"/>
        <v>3.2</v>
      </c>
      <c r="K83" s="18">
        <f t="shared" si="19"/>
        <v>3.2</v>
      </c>
      <c r="L83" s="41">
        <v>10</v>
      </c>
      <c r="M83" s="20">
        <f t="shared" si="20"/>
        <v>1</v>
      </c>
      <c r="N83" s="43"/>
      <c r="O83" s="43"/>
    </row>
    <row r="84" spans="1:15" ht="45">
      <c r="A84" s="18">
        <v>9.5</v>
      </c>
      <c r="B84" s="19" t="s">
        <v>96</v>
      </c>
      <c r="C84" s="18" t="s">
        <v>51</v>
      </c>
      <c r="D84" s="18"/>
      <c r="E84" s="20">
        <v>0.16</v>
      </c>
      <c r="F84" s="18" t="s">
        <v>35</v>
      </c>
      <c r="G84" s="49" t="str">
        <f t="shared" si="16"/>
        <v>2</v>
      </c>
      <c r="H84" s="18">
        <f t="shared" si="17"/>
        <v>0.32</v>
      </c>
      <c r="I84" s="18">
        <v>10</v>
      </c>
      <c r="J84" s="18">
        <f t="shared" si="18"/>
        <v>3.2</v>
      </c>
      <c r="K84" s="18">
        <f t="shared" si="19"/>
        <v>3.2</v>
      </c>
      <c r="L84" s="41">
        <v>10</v>
      </c>
      <c r="M84" s="20">
        <f t="shared" si="20"/>
        <v>1</v>
      </c>
      <c r="N84" s="43"/>
      <c r="O84" s="43"/>
    </row>
    <row r="85" spans="1:15" ht="45">
      <c r="A85" s="18">
        <v>9.6</v>
      </c>
      <c r="B85" s="19" t="s">
        <v>97</v>
      </c>
      <c r="C85" s="18" t="s">
        <v>51</v>
      </c>
      <c r="D85" s="18"/>
      <c r="E85" s="20">
        <v>0.16</v>
      </c>
      <c r="F85" s="18" t="s">
        <v>35</v>
      </c>
      <c r="G85" s="49" t="str">
        <f t="shared" si="16"/>
        <v>2</v>
      </c>
      <c r="H85" s="18">
        <f t="shared" si="17"/>
        <v>0.32</v>
      </c>
      <c r="I85" s="18">
        <v>10</v>
      </c>
      <c r="J85" s="18">
        <f t="shared" si="18"/>
        <v>3.2</v>
      </c>
      <c r="K85" s="18">
        <f t="shared" si="19"/>
        <v>3.2</v>
      </c>
      <c r="L85" s="41">
        <v>10</v>
      </c>
      <c r="M85" s="20">
        <f t="shared" si="20"/>
        <v>1</v>
      </c>
      <c r="N85" s="43"/>
      <c r="O85" s="43"/>
    </row>
    <row r="86" spans="1:15" ht="30">
      <c r="A86" s="18">
        <v>9.6999999999999993</v>
      </c>
      <c r="B86" s="19" t="s">
        <v>98</v>
      </c>
      <c r="C86" s="18" t="s">
        <v>51</v>
      </c>
      <c r="D86" s="18"/>
      <c r="E86" s="20">
        <v>0.1</v>
      </c>
      <c r="F86" s="18" t="s">
        <v>38</v>
      </c>
      <c r="G86" s="49" t="str">
        <f t="shared" si="16"/>
        <v>1</v>
      </c>
      <c r="H86" s="18">
        <f t="shared" si="17"/>
        <v>0.1</v>
      </c>
      <c r="I86" s="18">
        <v>10</v>
      </c>
      <c r="J86" s="18">
        <f t="shared" si="18"/>
        <v>1</v>
      </c>
      <c r="K86" s="18">
        <f t="shared" si="19"/>
        <v>1</v>
      </c>
      <c r="L86" s="41">
        <v>10</v>
      </c>
      <c r="M86" s="20">
        <f t="shared" si="20"/>
        <v>1</v>
      </c>
      <c r="N86" s="43"/>
      <c r="O86" s="43"/>
    </row>
    <row r="87" spans="1:15" ht="18.75">
      <c r="A87" s="18"/>
      <c r="B87" s="19"/>
      <c r="C87" s="18"/>
      <c r="D87" s="18"/>
      <c r="E87" s="31">
        <f>SUM(E80:E86)</f>
        <v>1.0000000000000002</v>
      </c>
      <c r="F87" s="18"/>
      <c r="G87" s="18"/>
      <c r="H87" s="18"/>
      <c r="I87" s="18"/>
      <c r="J87" s="25">
        <f>SUM(J80:J86)</f>
        <v>18</v>
      </c>
      <c r="K87" s="25">
        <f>SUM(K80:K86)</f>
        <v>18</v>
      </c>
      <c r="L87" s="39"/>
      <c r="M87" s="20"/>
      <c r="N87" s="45">
        <f>K94/J94</f>
        <v>1</v>
      </c>
      <c r="O87" s="45"/>
    </row>
    <row r="88" spans="1:15" ht="18.75">
      <c r="A88" s="18">
        <v>9.8000000000000007</v>
      </c>
      <c r="B88" s="16" t="s">
        <v>99</v>
      </c>
      <c r="C88" s="29">
        <v>0.3</v>
      </c>
      <c r="D88" s="18"/>
      <c r="E88" s="20"/>
      <c r="F88" s="18"/>
      <c r="G88" s="18"/>
      <c r="H88" s="18"/>
      <c r="I88" s="18"/>
      <c r="J88" s="18"/>
      <c r="K88" s="18"/>
      <c r="L88" s="39"/>
      <c r="M88" s="20"/>
      <c r="N88" s="43"/>
      <c r="O88" s="43"/>
    </row>
    <row r="89" spans="1:15" ht="30">
      <c r="A89" s="18" t="s">
        <v>100</v>
      </c>
      <c r="B89" s="19" t="s">
        <v>101</v>
      </c>
      <c r="C89" s="18" t="s">
        <v>51</v>
      </c>
      <c r="D89" s="18"/>
      <c r="E89" s="20">
        <v>0.2</v>
      </c>
      <c r="F89" s="18" t="s">
        <v>35</v>
      </c>
      <c r="G89" s="49" t="str">
        <f t="shared" ref="G89:G93" si="21">IF(F89="High","3",IF(F89="Medium","2","1"))</f>
        <v>2</v>
      </c>
      <c r="H89" s="18">
        <f>E89*G89</f>
        <v>0.4</v>
      </c>
      <c r="I89" s="18">
        <v>10</v>
      </c>
      <c r="J89" s="18">
        <f>H89*I89</f>
        <v>4</v>
      </c>
      <c r="K89" s="18">
        <f>L89*H89</f>
        <v>4</v>
      </c>
      <c r="L89" s="41">
        <v>10</v>
      </c>
      <c r="M89" s="20">
        <f>K89/J89</f>
        <v>1</v>
      </c>
      <c r="N89" s="43"/>
      <c r="O89" s="43"/>
    </row>
    <row r="90" spans="1:15" ht="30">
      <c r="A90" s="18" t="s">
        <v>102</v>
      </c>
      <c r="B90" s="19" t="s">
        <v>103</v>
      </c>
      <c r="C90" s="18" t="s">
        <v>51</v>
      </c>
      <c r="D90" s="18"/>
      <c r="E90" s="20">
        <v>0.1</v>
      </c>
      <c r="F90" s="18" t="s">
        <v>38</v>
      </c>
      <c r="G90" s="49" t="str">
        <f t="shared" si="21"/>
        <v>1</v>
      </c>
      <c r="H90" s="18">
        <f>E90*G90</f>
        <v>0.1</v>
      </c>
      <c r="I90" s="18">
        <v>10</v>
      </c>
      <c r="J90" s="18">
        <f>H90*I90</f>
        <v>1</v>
      </c>
      <c r="K90" s="18">
        <f>L90*H90</f>
        <v>1</v>
      </c>
      <c r="L90" s="41">
        <v>10</v>
      </c>
      <c r="M90" s="20">
        <f>K90/J90</f>
        <v>1</v>
      </c>
      <c r="N90" s="43"/>
      <c r="O90" s="43"/>
    </row>
    <row r="91" spans="1:15" ht="45">
      <c r="A91" s="18" t="s">
        <v>104</v>
      </c>
      <c r="B91" s="19" t="s">
        <v>105</v>
      </c>
      <c r="C91" s="18" t="s">
        <v>51</v>
      </c>
      <c r="D91" s="18"/>
      <c r="E91" s="20">
        <v>0.2</v>
      </c>
      <c r="F91" s="18" t="s">
        <v>35</v>
      </c>
      <c r="G91" s="49" t="str">
        <f t="shared" si="21"/>
        <v>2</v>
      </c>
      <c r="H91" s="18">
        <f>E91*G91</f>
        <v>0.4</v>
      </c>
      <c r="I91" s="18">
        <v>10</v>
      </c>
      <c r="J91" s="18">
        <f>H91*I91</f>
        <v>4</v>
      </c>
      <c r="K91" s="18">
        <f>L91*H91</f>
        <v>4</v>
      </c>
      <c r="L91" s="41">
        <v>10</v>
      </c>
      <c r="M91" s="20">
        <f>K91/J91</f>
        <v>1</v>
      </c>
      <c r="N91" s="43"/>
      <c r="O91" s="43"/>
    </row>
    <row r="92" spans="1:15" ht="45">
      <c r="A92" s="18" t="s">
        <v>106</v>
      </c>
      <c r="B92" s="19" t="s">
        <v>107</v>
      </c>
      <c r="C92" s="18" t="s">
        <v>51</v>
      </c>
      <c r="D92" s="18"/>
      <c r="E92" s="20">
        <v>0.2</v>
      </c>
      <c r="F92" s="18" t="s">
        <v>35</v>
      </c>
      <c r="G92" s="49" t="str">
        <f t="shared" si="21"/>
        <v>2</v>
      </c>
      <c r="H92" s="18">
        <f>E92*G92</f>
        <v>0.4</v>
      </c>
      <c r="I92" s="18">
        <v>10</v>
      </c>
      <c r="J92" s="18">
        <f>H92*I92</f>
        <v>4</v>
      </c>
      <c r="K92" s="18">
        <f>L92*H92</f>
        <v>4</v>
      </c>
      <c r="L92" s="41">
        <v>10</v>
      </c>
      <c r="M92" s="20">
        <f>K92/J92</f>
        <v>1</v>
      </c>
      <c r="N92" s="43"/>
      <c r="O92" s="43"/>
    </row>
    <row r="93" spans="1:15" ht="30">
      <c r="A93" s="18" t="s">
        <v>108</v>
      </c>
      <c r="B93" s="19" t="s">
        <v>109</v>
      </c>
      <c r="C93" s="18" t="s">
        <v>51</v>
      </c>
      <c r="D93" s="18"/>
      <c r="E93" s="20">
        <v>0.3</v>
      </c>
      <c r="F93" s="18" t="s">
        <v>15</v>
      </c>
      <c r="G93" s="49" t="str">
        <f t="shared" si="21"/>
        <v>3</v>
      </c>
      <c r="H93" s="18">
        <f>E93*G93</f>
        <v>0.89999999999999991</v>
      </c>
      <c r="I93" s="18">
        <v>10</v>
      </c>
      <c r="J93" s="18">
        <f>H93*I93</f>
        <v>9</v>
      </c>
      <c r="K93" s="18">
        <f>L93*H93</f>
        <v>9</v>
      </c>
      <c r="L93" s="41">
        <v>10</v>
      </c>
      <c r="M93" s="20">
        <f>K93/J93</f>
        <v>1</v>
      </c>
      <c r="N93" s="43"/>
      <c r="O93" s="43"/>
    </row>
    <row r="94" spans="1:15" ht="18.75">
      <c r="A94" s="18"/>
      <c r="B94" s="19"/>
      <c r="C94" s="18"/>
      <c r="D94" s="18"/>
      <c r="E94" s="31">
        <f>SUM(E89:E93)</f>
        <v>1</v>
      </c>
      <c r="F94" s="18"/>
      <c r="G94" s="18"/>
      <c r="H94" s="18"/>
      <c r="I94" s="18"/>
      <c r="J94" s="25">
        <f>SUM(J89:J93)</f>
        <v>22</v>
      </c>
      <c r="K94" s="25">
        <f>SUM(K89:K93)</f>
        <v>22</v>
      </c>
      <c r="L94" s="39"/>
      <c r="M94" s="20"/>
      <c r="N94" s="45">
        <f>K102/J102</f>
        <v>1</v>
      </c>
      <c r="O94" s="45"/>
    </row>
    <row r="95" spans="1:15" ht="18.75">
      <c r="A95" s="18">
        <v>9.9</v>
      </c>
      <c r="B95" s="16" t="s">
        <v>110</v>
      </c>
      <c r="C95" s="29">
        <v>0.3</v>
      </c>
      <c r="D95" s="18"/>
      <c r="E95" s="20"/>
      <c r="F95" s="18"/>
      <c r="G95" s="18"/>
      <c r="H95" s="18"/>
      <c r="I95" s="18"/>
      <c r="J95" s="18"/>
      <c r="K95" s="18"/>
      <c r="L95" s="39"/>
      <c r="M95" s="20"/>
      <c r="N95" s="43"/>
      <c r="O95" s="43"/>
    </row>
    <row r="96" spans="1:15" ht="45">
      <c r="A96" s="18" t="s">
        <v>111</v>
      </c>
      <c r="B96" s="19" t="s">
        <v>112</v>
      </c>
      <c r="C96" s="18" t="s">
        <v>51</v>
      </c>
      <c r="D96" s="18"/>
      <c r="E96" s="20">
        <v>0.15</v>
      </c>
      <c r="F96" s="18" t="s">
        <v>38</v>
      </c>
      <c r="G96" s="49" t="str">
        <f t="shared" ref="G96:G101" si="22">IF(F96="High","3",IF(F96="Medium","2","1"))</f>
        <v>1</v>
      </c>
      <c r="H96" s="18">
        <f>E96*G96</f>
        <v>0.15</v>
      </c>
      <c r="I96" s="18">
        <v>10</v>
      </c>
      <c r="J96" s="18">
        <f>H96*I96</f>
        <v>1.5</v>
      </c>
      <c r="K96" s="18">
        <f>L96*H96</f>
        <v>1.5</v>
      </c>
      <c r="L96" s="41">
        <v>10</v>
      </c>
      <c r="M96" s="20">
        <f>K96/J96</f>
        <v>1</v>
      </c>
      <c r="N96" s="43"/>
      <c r="O96" s="43"/>
    </row>
    <row r="97" spans="1:15" ht="45">
      <c r="A97" s="18" t="s">
        <v>113</v>
      </c>
      <c r="B97" s="19" t="s">
        <v>114</v>
      </c>
      <c r="C97" s="18" t="s">
        <v>51</v>
      </c>
      <c r="D97" s="18"/>
      <c r="E97" s="20">
        <v>0.15</v>
      </c>
      <c r="F97" s="18" t="s">
        <v>38</v>
      </c>
      <c r="G97" s="49" t="str">
        <f t="shared" si="22"/>
        <v>1</v>
      </c>
      <c r="H97" s="18">
        <f>E97*G97</f>
        <v>0.15</v>
      </c>
      <c r="I97" s="18">
        <v>10</v>
      </c>
      <c r="J97" s="18">
        <f>H97*I97</f>
        <v>1.5</v>
      </c>
      <c r="K97" s="18">
        <f>L97*H97</f>
        <v>1.5</v>
      </c>
      <c r="L97" s="41">
        <v>10</v>
      </c>
      <c r="M97" s="20">
        <f>K97/J97</f>
        <v>1</v>
      </c>
      <c r="N97" s="43"/>
      <c r="O97" s="43"/>
    </row>
    <row r="98" spans="1:15" ht="30">
      <c r="A98" s="18" t="s">
        <v>115</v>
      </c>
      <c r="B98" s="19" t="s">
        <v>116</v>
      </c>
      <c r="C98" s="18" t="s">
        <v>51</v>
      </c>
      <c r="D98" s="18"/>
      <c r="E98" s="20">
        <v>0.23</v>
      </c>
      <c r="F98" s="18" t="s">
        <v>35</v>
      </c>
      <c r="G98" s="49" t="str">
        <f t="shared" si="22"/>
        <v>2</v>
      </c>
      <c r="H98" s="18">
        <f>E98*G98</f>
        <v>0.46</v>
      </c>
      <c r="I98" s="18">
        <v>10</v>
      </c>
      <c r="J98" s="18">
        <f>H98*I98</f>
        <v>4.6000000000000005</v>
      </c>
      <c r="K98" s="18">
        <f>L98*H98</f>
        <v>4.6000000000000005</v>
      </c>
      <c r="L98" s="41">
        <v>10</v>
      </c>
      <c r="M98" s="20">
        <f>K98/J98</f>
        <v>1</v>
      </c>
      <c r="N98" s="43"/>
      <c r="O98" s="43"/>
    </row>
    <row r="99" spans="1:15" ht="18.75">
      <c r="A99" s="18"/>
      <c r="B99" s="19"/>
      <c r="C99" s="18"/>
      <c r="D99" s="18"/>
      <c r="E99" s="20"/>
      <c r="F99" s="18"/>
      <c r="G99" s="49" t="str">
        <f t="shared" si="22"/>
        <v>1</v>
      </c>
      <c r="H99" s="18"/>
      <c r="I99" s="18"/>
      <c r="J99" s="18"/>
      <c r="K99" s="18"/>
      <c r="L99" s="41"/>
      <c r="M99" s="20"/>
      <c r="N99" s="43"/>
      <c r="O99" s="43"/>
    </row>
    <row r="100" spans="1:15" ht="30">
      <c r="A100" s="26" t="s">
        <v>117</v>
      </c>
      <c r="B100" s="19" t="s">
        <v>118</v>
      </c>
      <c r="C100" s="18" t="s">
        <v>51</v>
      </c>
      <c r="D100" s="18"/>
      <c r="E100" s="20">
        <v>0.24</v>
      </c>
      <c r="F100" s="18" t="s">
        <v>35</v>
      </c>
      <c r="G100" s="49" t="str">
        <f t="shared" si="22"/>
        <v>2</v>
      </c>
      <c r="H100" s="18">
        <f>E100*G100</f>
        <v>0.48</v>
      </c>
      <c r="I100" s="18">
        <v>10</v>
      </c>
      <c r="J100" s="18">
        <f>H100*I100</f>
        <v>4.8</v>
      </c>
      <c r="K100" s="18">
        <f>L100*H100</f>
        <v>4.8</v>
      </c>
      <c r="L100" s="41">
        <v>10</v>
      </c>
      <c r="M100" s="20">
        <f>K100/J100</f>
        <v>1</v>
      </c>
      <c r="N100" s="43"/>
      <c r="O100" s="43"/>
    </row>
    <row r="101" spans="1:15" ht="30">
      <c r="A101" s="18">
        <v>9.11</v>
      </c>
      <c r="B101" s="19" t="s">
        <v>119</v>
      </c>
      <c r="C101" s="18" t="s">
        <v>51</v>
      </c>
      <c r="D101" s="18"/>
      <c r="E101" s="20">
        <v>0.23</v>
      </c>
      <c r="F101" s="18" t="s">
        <v>35</v>
      </c>
      <c r="G101" s="49" t="str">
        <f t="shared" si="22"/>
        <v>2</v>
      </c>
      <c r="H101" s="18">
        <f>E101*G101</f>
        <v>0.46</v>
      </c>
      <c r="I101" s="18">
        <v>10</v>
      </c>
      <c r="J101" s="18">
        <f>H101*I101</f>
        <v>4.6000000000000005</v>
      </c>
      <c r="K101" s="18">
        <f>L101*H101</f>
        <v>4.6000000000000005</v>
      </c>
      <c r="L101" s="41">
        <v>10</v>
      </c>
      <c r="M101" s="20">
        <f>K101/J101</f>
        <v>1</v>
      </c>
      <c r="N101" s="43"/>
      <c r="O101" s="43"/>
    </row>
    <row r="102" spans="1:15" ht="18.75">
      <c r="A102" s="18"/>
      <c r="B102" s="19"/>
      <c r="C102" s="18"/>
      <c r="D102" s="18"/>
      <c r="E102" s="31">
        <f>SUM(E96:E101)</f>
        <v>1</v>
      </c>
      <c r="F102" s="18"/>
      <c r="G102" s="18"/>
      <c r="H102" s="18"/>
      <c r="I102" s="18"/>
      <c r="J102" s="25">
        <f>SUM(J96:J101)</f>
        <v>17</v>
      </c>
      <c r="K102" s="25">
        <f>SUM(K96:K101)</f>
        <v>17</v>
      </c>
      <c r="L102" s="39"/>
      <c r="M102" s="20"/>
      <c r="N102" s="43"/>
      <c r="O102" s="43"/>
    </row>
    <row r="103" spans="1:15" ht="18.75">
      <c r="A103" s="15">
        <v>10</v>
      </c>
      <c r="B103" s="16" t="s">
        <v>120</v>
      </c>
      <c r="C103" s="15"/>
      <c r="D103" s="15">
        <v>6</v>
      </c>
      <c r="E103" s="17">
        <f>(E87+E94+E102)/3</f>
        <v>1</v>
      </c>
      <c r="F103" s="15"/>
      <c r="G103" s="15"/>
      <c r="H103" s="15"/>
      <c r="I103" s="15"/>
      <c r="J103" s="15"/>
      <c r="K103" s="15"/>
      <c r="L103" s="40"/>
      <c r="M103" s="17"/>
      <c r="N103" s="42">
        <f>K111/J111</f>
        <v>1</v>
      </c>
      <c r="O103" s="42"/>
    </row>
    <row r="104" spans="1:15" ht="18.75">
      <c r="A104" s="18">
        <v>10.1</v>
      </c>
      <c r="B104" s="19" t="s">
        <v>121</v>
      </c>
      <c r="C104" s="24">
        <v>1</v>
      </c>
      <c r="D104" s="18"/>
      <c r="E104" s="20">
        <v>0.15</v>
      </c>
      <c r="F104" s="18" t="s">
        <v>35</v>
      </c>
      <c r="G104" s="18">
        <v>2</v>
      </c>
      <c r="H104" s="18">
        <f t="shared" ref="H104:H109" si="23">E104*G104</f>
        <v>0.3</v>
      </c>
      <c r="I104" s="18">
        <v>10</v>
      </c>
      <c r="J104" s="18">
        <f t="shared" ref="J104:J109" si="24">H104*I104</f>
        <v>3</v>
      </c>
      <c r="K104" s="18">
        <f t="shared" ref="K104:K109" si="25">L104*H104</f>
        <v>3</v>
      </c>
      <c r="L104" s="41">
        <v>10</v>
      </c>
      <c r="M104" s="20">
        <f t="shared" ref="M104:M109" si="26">K104/J104</f>
        <v>1</v>
      </c>
      <c r="N104" s="43"/>
      <c r="O104" s="43"/>
    </row>
    <row r="105" spans="1:15" ht="30">
      <c r="A105" s="18">
        <v>10.199999999999999</v>
      </c>
      <c r="B105" s="19" t="s">
        <v>122</v>
      </c>
      <c r="C105" s="24">
        <v>1</v>
      </c>
      <c r="D105" s="18"/>
      <c r="E105" s="20">
        <v>0.1</v>
      </c>
      <c r="F105" s="18" t="s">
        <v>38</v>
      </c>
      <c r="G105" s="18">
        <v>1</v>
      </c>
      <c r="H105" s="18">
        <f t="shared" si="23"/>
        <v>0.1</v>
      </c>
      <c r="I105" s="18">
        <v>10</v>
      </c>
      <c r="J105" s="18">
        <f t="shared" si="24"/>
        <v>1</v>
      </c>
      <c r="K105" s="18">
        <f t="shared" si="25"/>
        <v>1</v>
      </c>
      <c r="L105" s="41">
        <v>10</v>
      </c>
      <c r="M105" s="20">
        <f t="shared" si="26"/>
        <v>1</v>
      </c>
      <c r="N105" s="43"/>
      <c r="O105" s="43"/>
    </row>
    <row r="106" spans="1:15" ht="30">
      <c r="A106" s="18">
        <v>10.3</v>
      </c>
      <c r="B106" s="19" t="s">
        <v>123</v>
      </c>
      <c r="C106" s="24">
        <v>1</v>
      </c>
      <c r="D106" s="18"/>
      <c r="E106" s="20">
        <v>0.16</v>
      </c>
      <c r="F106" s="18" t="s">
        <v>35</v>
      </c>
      <c r="G106" s="18">
        <v>2</v>
      </c>
      <c r="H106" s="18">
        <f t="shared" si="23"/>
        <v>0.32</v>
      </c>
      <c r="I106" s="18">
        <v>10</v>
      </c>
      <c r="J106" s="18">
        <f t="shared" si="24"/>
        <v>3.2</v>
      </c>
      <c r="K106" s="18">
        <f t="shared" si="25"/>
        <v>3.2</v>
      </c>
      <c r="L106" s="41">
        <v>10</v>
      </c>
      <c r="M106" s="20">
        <f t="shared" si="26"/>
        <v>1</v>
      </c>
      <c r="N106" s="43"/>
      <c r="O106" s="43"/>
    </row>
    <row r="107" spans="1:15" ht="30">
      <c r="A107" s="18">
        <v>10.4</v>
      </c>
      <c r="B107" s="19" t="s">
        <v>124</v>
      </c>
      <c r="C107" s="24">
        <v>1</v>
      </c>
      <c r="D107" s="18"/>
      <c r="E107" s="20">
        <v>0.16</v>
      </c>
      <c r="F107" s="18" t="s">
        <v>35</v>
      </c>
      <c r="G107" s="18">
        <v>2</v>
      </c>
      <c r="H107" s="18">
        <f t="shared" si="23"/>
        <v>0.32</v>
      </c>
      <c r="I107" s="18">
        <v>10</v>
      </c>
      <c r="J107" s="18">
        <f t="shared" si="24"/>
        <v>3.2</v>
      </c>
      <c r="K107" s="18">
        <f t="shared" si="25"/>
        <v>3.2</v>
      </c>
      <c r="L107" s="41">
        <v>10</v>
      </c>
      <c r="M107" s="20">
        <f t="shared" si="26"/>
        <v>1</v>
      </c>
      <c r="N107" s="43"/>
      <c r="O107" s="43"/>
    </row>
    <row r="108" spans="1:15" ht="45">
      <c r="A108" s="18">
        <v>10.5</v>
      </c>
      <c r="B108" s="19" t="s">
        <v>125</v>
      </c>
      <c r="C108" s="24">
        <v>1</v>
      </c>
      <c r="D108" s="18"/>
      <c r="E108" s="20">
        <v>0.16</v>
      </c>
      <c r="F108" s="18" t="s">
        <v>35</v>
      </c>
      <c r="G108" s="18">
        <v>2</v>
      </c>
      <c r="H108" s="18">
        <f t="shared" si="23"/>
        <v>0.32</v>
      </c>
      <c r="I108" s="18">
        <v>10</v>
      </c>
      <c r="J108" s="18">
        <f t="shared" si="24"/>
        <v>3.2</v>
      </c>
      <c r="K108" s="18">
        <f t="shared" si="25"/>
        <v>3.2</v>
      </c>
      <c r="L108" s="41">
        <v>10</v>
      </c>
      <c r="M108" s="20">
        <f t="shared" si="26"/>
        <v>1</v>
      </c>
      <c r="N108" s="43"/>
      <c r="O108" s="43"/>
    </row>
    <row r="109" spans="1:15" ht="45">
      <c r="A109" s="18">
        <v>10.6</v>
      </c>
      <c r="B109" s="19" t="s">
        <v>126</v>
      </c>
      <c r="C109" s="24" t="s">
        <v>127</v>
      </c>
      <c r="D109" s="18"/>
      <c r="E109" s="20">
        <v>0.27</v>
      </c>
      <c r="F109" s="18" t="s">
        <v>15</v>
      </c>
      <c r="G109" s="18">
        <v>3</v>
      </c>
      <c r="H109" s="18">
        <f t="shared" si="23"/>
        <v>0.81</v>
      </c>
      <c r="I109" s="18">
        <v>10</v>
      </c>
      <c r="J109" s="18">
        <f t="shared" si="24"/>
        <v>8.1000000000000014</v>
      </c>
      <c r="K109" s="18">
        <f t="shared" si="25"/>
        <v>8.1000000000000014</v>
      </c>
      <c r="L109" s="41">
        <v>10</v>
      </c>
      <c r="M109" s="20">
        <f t="shared" si="26"/>
        <v>1</v>
      </c>
      <c r="N109" s="43"/>
      <c r="O109" s="43"/>
    </row>
    <row r="110" spans="1:15" ht="18.75">
      <c r="A110" s="18"/>
      <c r="B110" s="19"/>
      <c r="C110" s="18"/>
      <c r="D110" s="18"/>
      <c r="E110" s="20"/>
      <c r="F110" s="18"/>
      <c r="G110" s="18"/>
      <c r="H110" s="18"/>
      <c r="I110" s="18"/>
      <c r="J110" s="18"/>
      <c r="K110" s="18"/>
      <c r="L110" s="39"/>
      <c r="M110" s="20"/>
      <c r="N110" s="43"/>
      <c r="O110" s="43"/>
    </row>
    <row r="111" spans="1:15" ht="18.75">
      <c r="A111" s="15">
        <v>11</v>
      </c>
      <c r="B111" s="16" t="s">
        <v>128</v>
      </c>
      <c r="C111" s="15"/>
      <c r="D111" s="15">
        <v>10</v>
      </c>
      <c r="E111" s="17">
        <f>SUM(E104:E109)</f>
        <v>1</v>
      </c>
      <c r="F111" s="15"/>
      <c r="G111" s="15"/>
      <c r="H111" s="15"/>
      <c r="I111" s="15"/>
      <c r="J111" s="15">
        <f>SUM(J104:J109)</f>
        <v>21.700000000000003</v>
      </c>
      <c r="K111" s="15">
        <f>SUM(K104:K109)</f>
        <v>21.700000000000003</v>
      </c>
      <c r="L111" s="40"/>
      <c r="M111" s="17"/>
      <c r="N111" s="42">
        <f>K118/J118</f>
        <v>1</v>
      </c>
      <c r="O111" s="42"/>
    </row>
    <row r="112" spans="1:15" ht="18.75">
      <c r="A112" s="18">
        <v>11.1</v>
      </c>
      <c r="B112" s="19" t="s">
        <v>129</v>
      </c>
      <c r="C112" s="18" t="s">
        <v>47</v>
      </c>
      <c r="D112" s="18"/>
      <c r="E112" s="20">
        <v>0.18</v>
      </c>
      <c r="F112" s="18" t="s">
        <v>35</v>
      </c>
      <c r="G112" s="18">
        <v>2</v>
      </c>
      <c r="H112" s="18">
        <f t="shared" ref="H112:H117" si="27">E112*G112</f>
        <v>0.36</v>
      </c>
      <c r="I112" s="18">
        <v>10</v>
      </c>
      <c r="J112" s="18">
        <f t="shared" ref="J112:J117" si="28">H112*I112</f>
        <v>3.5999999999999996</v>
      </c>
      <c r="K112" s="18">
        <f t="shared" ref="K112:K117" si="29">L112*H112</f>
        <v>3.5999999999999996</v>
      </c>
      <c r="L112" s="41">
        <v>10</v>
      </c>
      <c r="M112" s="20">
        <f t="shared" ref="M112:M117" si="30">K112/J112</f>
        <v>1</v>
      </c>
      <c r="N112" s="43"/>
      <c r="O112" s="43"/>
    </row>
    <row r="113" spans="1:15" ht="30">
      <c r="A113" s="18">
        <v>11.2</v>
      </c>
      <c r="B113" s="19" t="s">
        <v>130</v>
      </c>
      <c r="C113" s="18" t="s">
        <v>47</v>
      </c>
      <c r="D113" s="18"/>
      <c r="E113" s="20">
        <v>0.16</v>
      </c>
      <c r="F113" s="18" t="s">
        <v>35</v>
      </c>
      <c r="G113" s="18">
        <v>2</v>
      </c>
      <c r="H113" s="18">
        <f t="shared" si="27"/>
        <v>0.32</v>
      </c>
      <c r="I113" s="18">
        <v>10</v>
      </c>
      <c r="J113" s="18">
        <f t="shared" si="28"/>
        <v>3.2</v>
      </c>
      <c r="K113" s="18">
        <f t="shared" si="29"/>
        <v>3.2</v>
      </c>
      <c r="L113" s="41">
        <v>10</v>
      </c>
      <c r="M113" s="20">
        <f t="shared" si="30"/>
        <v>1</v>
      </c>
      <c r="N113" s="43"/>
      <c r="O113" s="43"/>
    </row>
    <row r="114" spans="1:15" ht="30">
      <c r="A114" s="18">
        <v>11.3</v>
      </c>
      <c r="B114" s="19" t="s">
        <v>131</v>
      </c>
      <c r="C114" s="18" t="s">
        <v>47</v>
      </c>
      <c r="D114" s="18"/>
      <c r="E114" s="20">
        <v>0.1</v>
      </c>
      <c r="F114" s="18" t="s">
        <v>38</v>
      </c>
      <c r="G114" s="18">
        <v>1</v>
      </c>
      <c r="H114" s="18">
        <f t="shared" si="27"/>
        <v>0.1</v>
      </c>
      <c r="I114" s="18">
        <v>10</v>
      </c>
      <c r="J114" s="18">
        <f t="shared" si="28"/>
        <v>1</v>
      </c>
      <c r="K114" s="18">
        <f t="shared" si="29"/>
        <v>1</v>
      </c>
      <c r="L114" s="41">
        <v>10</v>
      </c>
      <c r="M114" s="20">
        <f t="shared" si="30"/>
        <v>1</v>
      </c>
      <c r="N114" s="43"/>
      <c r="O114" s="43"/>
    </row>
    <row r="115" spans="1:15" ht="18.75">
      <c r="A115" s="18">
        <v>11.4</v>
      </c>
      <c r="B115" s="19" t="s">
        <v>132</v>
      </c>
      <c r="C115" s="18" t="s">
        <v>47</v>
      </c>
      <c r="D115" s="18"/>
      <c r="E115" s="20">
        <v>0.1</v>
      </c>
      <c r="F115" s="18" t="s">
        <v>38</v>
      </c>
      <c r="G115" s="18">
        <v>1</v>
      </c>
      <c r="H115" s="18">
        <f t="shared" si="27"/>
        <v>0.1</v>
      </c>
      <c r="I115" s="18">
        <v>10</v>
      </c>
      <c r="J115" s="18">
        <f t="shared" si="28"/>
        <v>1</v>
      </c>
      <c r="K115" s="18">
        <f t="shared" si="29"/>
        <v>1</v>
      </c>
      <c r="L115" s="41">
        <v>10</v>
      </c>
      <c r="M115" s="20">
        <f t="shared" si="30"/>
        <v>1</v>
      </c>
      <c r="N115" s="43"/>
      <c r="O115" s="43"/>
    </row>
    <row r="116" spans="1:15" ht="30">
      <c r="A116" s="18">
        <v>11.5</v>
      </c>
      <c r="B116" s="19" t="s">
        <v>133</v>
      </c>
      <c r="C116" s="18" t="s">
        <v>47</v>
      </c>
      <c r="D116" s="18"/>
      <c r="E116" s="20">
        <v>0.18</v>
      </c>
      <c r="F116" s="18" t="s">
        <v>35</v>
      </c>
      <c r="G116" s="18">
        <v>2</v>
      </c>
      <c r="H116" s="18">
        <f t="shared" si="27"/>
        <v>0.36</v>
      </c>
      <c r="I116" s="18">
        <v>10</v>
      </c>
      <c r="J116" s="18">
        <f t="shared" si="28"/>
        <v>3.5999999999999996</v>
      </c>
      <c r="K116" s="18">
        <f t="shared" si="29"/>
        <v>3.5999999999999996</v>
      </c>
      <c r="L116" s="41">
        <v>10</v>
      </c>
      <c r="M116" s="20">
        <f t="shared" si="30"/>
        <v>1</v>
      </c>
      <c r="N116" s="43"/>
      <c r="O116" s="43"/>
    </row>
    <row r="117" spans="1:15" ht="30">
      <c r="A117" s="18">
        <v>11.6</v>
      </c>
      <c r="B117" s="19" t="s">
        <v>134</v>
      </c>
      <c r="C117" s="18" t="s">
        <v>47</v>
      </c>
      <c r="D117" s="18"/>
      <c r="E117" s="20">
        <v>0.28000000000000003</v>
      </c>
      <c r="F117" s="18" t="s">
        <v>15</v>
      </c>
      <c r="G117" s="18">
        <v>3</v>
      </c>
      <c r="H117" s="18">
        <f t="shared" si="27"/>
        <v>0.84000000000000008</v>
      </c>
      <c r="I117" s="18">
        <v>10</v>
      </c>
      <c r="J117" s="18">
        <f t="shared" si="28"/>
        <v>8.4</v>
      </c>
      <c r="K117" s="18">
        <f t="shared" si="29"/>
        <v>8.4</v>
      </c>
      <c r="L117" s="41">
        <v>10</v>
      </c>
      <c r="M117" s="20">
        <f t="shared" si="30"/>
        <v>1</v>
      </c>
      <c r="N117" s="43"/>
      <c r="O117" s="43"/>
    </row>
    <row r="118" spans="1:15" ht="18.75">
      <c r="A118" s="15">
        <v>12</v>
      </c>
      <c r="B118" s="16" t="s">
        <v>135</v>
      </c>
      <c r="C118" s="15"/>
      <c r="D118" s="15">
        <v>8</v>
      </c>
      <c r="E118" s="17">
        <f>SUM(E112:E117)</f>
        <v>1</v>
      </c>
      <c r="F118" s="15"/>
      <c r="G118" s="15"/>
      <c r="H118" s="15"/>
      <c r="I118" s="15"/>
      <c r="J118" s="15">
        <f>SUM(J112:J117)</f>
        <v>20.8</v>
      </c>
      <c r="K118" s="15">
        <f>SUM(K112:K117)</f>
        <v>20.8</v>
      </c>
      <c r="L118" s="40"/>
      <c r="M118" s="17"/>
      <c r="N118" s="42">
        <f>K125/J125</f>
        <v>1</v>
      </c>
      <c r="O118" s="42"/>
    </row>
    <row r="119" spans="1:15" ht="30">
      <c r="A119" s="18">
        <v>12.1</v>
      </c>
      <c r="B119" s="19" t="s">
        <v>136</v>
      </c>
      <c r="C119" s="18" t="s">
        <v>137</v>
      </c>
      <c r="D119" s="18"/>
      <c r="E119" s="20">
        <v>0.25</v>
      </c>
      <c r="F119" s="18" t="s">
        <v>15</v>
      </c>
      <c r="G119" s="18">
        <v>3</v>
      </c>
      <c r="H119" s="18">
        <f t="shared" ref="H119:H124" si="31">E119*G119</f>
        <v>0.75</v>
      </c>
      <c r="I119" s="18">
        <v>10</v>
      </c>
      <c r="J119" s="18">
        <f t="shared" ref="J119:J124" si="32">H119*I119</f>
        <v>7.5</v>
      </c>
      <c r="K119" s="18">
        <f t="shared" ref="K119:K124" si="33">L119*H119</f>
        <v>7.5</v>
      </c>
      <c r="L119" s="41">
        <v>10</v>
      </c>
      <c r="M119" s="20">
        <f t="shared" ref="M119:M124" si="34">K119/J119</f>
        <v>1</v>
      </c>
      <c r="N119" s="20"/>
      <c r="O119" s="20"/>
    </row>
    <row r="120" spans="1:15" ht="30">
      <c r="A120" s="18">
        <v>12.2</v>
      </c>
      <c r="B120" s="19" t="s">
        <v>138</v>
      </c>
      <c r="C120" s="18" t="s">
        <v>137</v>
      </c>
      <c r="D120" s="18"/>
      <c r="E120" s="20">
        <v>0.1</v>
      </c>
      <c r="F120" s="18" t="s">
        <v>38</v>
      </c>
      <c r="G120" s="18">
        <v>1</v>
      </c>
      <c r="H120" s="18">
        <f t="shared" si="31"/>
        <v>0.1</v>
      </c>
      <c r="I120" s="18">
        <v>10</v>
      </c>
      <c r="J120" s="18">
        <f t="shared" si="32"/>
        <v>1</v>
      </c>
      <c r="K120" s="18">
        <f t="shared" si="33"/>
        <v>1</v>
      </c>
      <c r="L120" s="41">
        <v>10</v>
      </c>
      <c r="M120" s="20">
        <f t="shared" si="34"/>
        <v>1</v>
      </c>
      <c r="N120" s="20"/>
      <c r="O120" s="20"/>
    </row>
    <row r="121" spans="1:15" ht="30">
      <c r="A121" s="18">
        <v>12.3</v>
      </c>
      <c r="B121" s="19" t="s">
        <v>139</v>
      </c>
      <c r="C121" s="18" t="s">
        <v>127</v>
      </c>
      <c r="D121" s="18"/>
      <c r="E121" s="20">
        <v>0.15</v>
      </c>
      <c r="F121" s="18" t="s">
        <v>35</v>
      </c>
      <c r="G121" s="18">
        <v>2</v>
      </c>
      <c r="H121" s="18">
        <f t="shared" si="31"/>
        <v>0.3</v>
      </c>
      <c r="I121" s="18">
        <v>10</v>
      </c>
      <c r="J121" s="18">
        <f t="shared" si="32"/>
        <v>3</v>
      </c>
      <c r="K121" s="18">
        <f t="shared" si="33"/>
        <v>3</v>
      </c>
      <c r="L121" s="41">
        <v>10</v>
      </c>
      <c r="M121" s="20">
        <f t="shared" si="34"/>
        <v>1</v>
      </c>
      <c r="N121" s="20"/>
      <c r="O121" s="20"/>
    </row>
    <row r="122" spans="1:15" ht="45">
      <c r="A122" s="18">
        <v>12.4</v>
      </c>
      <c r="B122" s="19" t="s">
        <v>140</v>
      </c>
      <c r="C122" s="18" t="s">
        <v>47</v>
      </c>
      <c r="D122" s="18"/>
      <c r="E122" s="20">
        <v>0.1</v>
      </c>
      <c r="F122" s="18" t="s">
        <v>38</v>
      </c>
      <c r="G122" s="18">
        <v>1</v>
      </c>
      <c r="H122" s="18">
        <f t="shared" si="31"/>
        <v>0.1</v>
      </c>
      <c r="I122" s="18">
        <v>10</v>
      </c>
      <c r="J122" s="18">
        <f t="shared" si="32"/>
        <v>1</v>
      </c>
      <c r="K122" s="18">
        <f t="shared" si="33"/>
        <v>1</v>
      </c>
      <c r="L122" s="41">
        <v>10</v>
      </c>
      <c r="M122" s="20">
        <f t="shared" si="34"/>
        <v>1</v>
      </c>
      <c r="N122" s="20"/>
      <c r="O122" s="20"/>
    </row>
    <row r="123" spans="1:15" ht="45">
      <c r="A123" s="18">
        <v>12.5</v>
      </c>
      <c r="B123" s="19" t="s">
        <v>141</v>
      </c>
      <c r="C123" s="18" t="s">
        <v>47</v>
      </c>
      <c r="D123" s="18"/>
      <c r="E123" s="20">
        <v>0.15</v>
      </c>
      <c r="F123" s="18" t="s">
        <v>35</v>
      </c>
      <c r="G123" s="18">
        <v>2</v>
      </c>
      <c r="H123" s="18">
        <f t="shared" si="31"/>
        <v>0.3</v>
      </c>
      <c r="I123" s="18">
        <v>10</v>
      </c>
      <c r="J123" s="18">
        <f t="shared" si="32"/>
        <v>3</v>
      </c>
      <c r="K123" s="18">
        <f t="shared" si="33"/>
        <v>3</v>
      </c>
      <c r="L123" s="41">
        <v>10</v>
      </c>
      <c r="M123" s="20">
        <f t="shared" si="34"/>
        <v>1</v>
      </c>
      <c r="N123" s="20"/>
      <c r="O123" s="20"/>
    </row>
    <row r="124" spans="1:15" ht="18.75">
      <c r="A124" s="27">
        <v>12.6</v>
      </c>
      <c r="B124" s="19" t="s">
        <v>135</v>
      </c>
      <c r="C124" s="18"/>
      <c r="D124" s="18"/>
      <c r="E124" s="20">
        <v>0.25</v>
      </c>
      <c r="F124" s="18" t="s">
        <v>142</v>
      </c>
      <c r="G124" s="18">
        <f>(1+2+3)/3</f>
        <v>2</v>
      </c>
      <c r="H124" s="18">
        <f t="shared" si="31"/>
        <v>0.5</v>
      </c>
      <c r="I124" s="18">
        <v>10</v>
      </c>
      <c r="J124" s="18">
        <f t="shared" si="32"/>
        <v>5</v>
      </c>
      <c r="K124" s="18">
        <f t="shared" si="33"/>
        <v>5</v>
      </c>
      <c r="L124" s="41">
        <v>10</v>
      </c>
      <c r="M124" s="20">
        <f t="shared" si="34"/>
        <v>1</v>
      </c>
      <c r="N124" s="20"/>
      <c r="O124" s="20"/>
    </row>
    <row r="125" spans="1:15">
      <c r="A125" s="72" t="s">
        <v>143</v>
      </c>
      <c r="B125" s="73"/>
      <c r="C125" s="74"/>
      <c r="D125" s="15">
        <f>SUM(D11:D123)</f>
        <v>100</v>
      </c>
      <c r="E125" s="17">
        <f>SUM(E119:E124)</f>
        <v>1</v>
      </c>
      <c r="F125" s="15"/>
      <c r="G125" s="15"/>
      <c r="H125" s="15"/>
      <c r="I125" s="15"/>
      <c r="J125" s="15">
        <f>SUM(J119:J124)</f>
        <v>20.5</v>
      </c>
      <c r="K125" s="15">
        <f>SUM(K119:K124)</f>
        <v>20.5</v>
      </c>
      <c r="L125" s="15"/>
      <c r="M125" s="17"/>
      <c r="N125" s="17"/>
      <c r="O125" s="17"/>
    </row>
    <row r="126" spans="1:15">
      <c r="A126" s="72" t="s">
        <v>144</v>
      </c>
      <c r="B126" s="73"/>
      <c r="C126" s="74"/>
      <c r="D126" s="15" t="str">
        <f>IF(D125=100,"VALID","ERROR")</f>
        <v>VALID</v>
      </c>
      <c r="E126" s="17" t="str">
        <f>IF((E27+E35+E43+E52+E59+E69+E74+E79+E103+E111+E118+E125+E87+E94+E102)/15=100%,"VALID","ERROR")</f>
        <v>VALID</v>
      </c>
      <c r="F126" s="15"/>
      <c r="G126" s="15"/>
      <c r="H126" s="15"/>
      <c r="I126" s="15"/>
      <c r="J126" s="15"/>
      <c r="K126" s="15"/>
      <c r="L126" s="15"/>
      <c r="M126" s="17"/>
      <c r="N126" s="17"/>
      <c r="O126" s="17"/>
    </row>
    <row r="127" spans="1:15" hidden="1">
      <c r="A127"/>
      <c r="B127"/>
      <c r="C127"/>
      <c r="D127"/>
      <c r="E127"/>
      <c r="F127"/>
      <c r="G127" s="48"/>
      <c r="H127"/>
      <c r="I127"/>
      <c r="J127"/>
      <c r="K127"/>
      <c r="L127"/>
      <c r="M127" s="32"/>
      <c r="N127" s="32"/>
      <c r="O127" s="32"/>
    </row>
    <row r="128" spans="1:15" hidden="1">
      <c r="A128"/>
      <c r="B128"/>
      <c r="C128"/>
      <c r="D128"/>
      <c r="E128"/>
      <c r="F128"/>
      <c r="G128" s="48"/>
      <c r="H128"/>
      <c r="I128"/>
      <c r="J128"/>
      <c r="K128"/>
      <c r="L128"/>
      <c r="M128" s="32"/>
      <c r="N128" s="32"/>
      <c r="O128" s="32"/>
    </row>
    <row r="129" spans="1:15" hidden="1">
      <c r="A129"/>
      <c r="B129" s="34" t="s">
        <v>145</v>
      </c>
      <c r="C129" s="34" t="s">
        <v>8</v>
      </c>
      <c r="D129" t="s">
        <v>152</v>
      </c>
      <c r="E129" t="s">
        <v>154</v>
      </c>
      <c r="F129"/>
      <c r="G129" s="48"/>
      <c r="H129"/>
      <c r="I129"/>
      <c r="J129"/>
      <c r="K129"/>
      <c r="L129"/>
      <c r="M129" s="32"/>
      <c r="N129" s="32"/>
      <c r="O129" s="32"/>
    </row>
    <row r="130" spans="1:15" hidden="1">
      <c r="A130"/>
      <c r="B130" s="16" t="s">
        <v>12</v>
      </c>
      <c r="C130" s="28">
        <v>6</v>
      </c>
      <c r="D130" s="35">
        <f>N11</f>
        <v>1</v>
      </c>
      <c r="E130" s="32">
        <f>C130*D130/100</f>
        <v>0.06</v>
      </c>
      <c r="F130"/>
      <c r="G130" s="48"/>
      <c r="H130"/>
      <c r="I130"/>
      <c r="J130"/>
      <c r="K130"/>
      <c r="L130"/>
      <c r="M130" s="32"/>
      <c r="N130" s="32"/>
      <c r="O130" s="32"/>
    </row>
    <row r="131" spans="1:15" ht="30" hidden="1">
      <c r="A131"/>
      <c r="B131" s="16" t="s">
        <v>39</v>
      </c>
      <c r="C131" s="28">
        <v>14</v>
      </c>
      <c r="D131" s="35">
        <f>N27</f>
        <v>1</v>
      </c>
      <c r="E131" s="32">
        <f t="shared" ref="E131:E141" si="35">C131*D131/100</f>
        <v>0.14000000000000001</v>
      </c>
      <c r="F131"/>
      <c r="G131" s="48"/>
      <c r="H131"/>
      <c r="I131"/>
      <c r="J131"/>
      <c r="K131"/>
      <c r="L131"/>
      <c r="M131" s="32"/>
      <c r="N131" s="32"/>
      <c r="O131" s="32"/>
    </row>
    <row r="132" spans="1:15" hidden="1">
      <c r="A132"/>
      <c r="B132" s="16" t="s">
        <v>49</v>
      </c>
      <c r="C132" s="28">
        <v>4</v>
      </c>
      <c r="D132" s="35">
        <f>N35</f>
        <v>1</v>
      </c>
      <c r="E132" s="32">
        <f t="shared" si="35"/>
        <v>0.04</v>
      </c>
      <c r="F132"/>
      <c r="G132" s="48"/>
      <c r="H132"/>
      <c r="I132"/>
      <c r="J132"/>
      <c r="K132"/>
      <c r="L132"/>
      <c r="M132" s="32"/>
      <c r="N132" s="32"/>
      <c r="O132" s="32"/>
    </row>
    <row r="133" spans="1:15" hidden="1">
      <c r="A133"/>
      <c r="B133" s="16" t="s">
        <v>57</v>
      </c>
      <c r="C133" s="28">
        <v>8</v>
      </c>
      <c r="D133" s="35">
        <f>N43</f>
        <v>1</v>
      </c>
      <c r="E133" s="32">
        <f t="shared" si="35"/>
        <v>0.08</v>
      </c>
      <c r="F133"/>
      <c r="G133" s="48"/>
      <c r="H133"/>
      <c r="I133"/>
      <c r="J133"/>
      <c r="K133"/>
      <c r="L133"/>
      <c r="M133" s="32"/>
      <c r="N133" s="32"/>
      <c r="O133" s="32"/>
    </row>
    <row r="134" spans="1:15" hidden="1">
      <c r="A134"/>
      <c r="B134" s="16" t="s">
        <v>65</v>
      </c>
      <c r="C134" s="28">
        <v>6</v>
      </c>
      <c r="D134" s="35">
        <f>N52</f>
        <v>1</v>
      </c>
      <c r="E134" s="32">
        <f t="shared" si="35"/>
        <v>0.06</v>
      </c>
      <c r="F134"/>
      <c r="G134" s="48"/>
      <c r="H134"/>
      <c r="I134"/>
      <c r="J134"/>
      <c r="K134"/>
      <c r="L134"/>
      <c r="M134" s="32"/>
      <c r="N134" s="32"/>
      <c r="O134" s="32"/>
    </row>
    <row r="135" spans="1:15" hidden="1">
      <c r="A135"/>
      <c r="B135" s="16" t="s">
        <v>71</v>
      </c>
      <c r="C135" s="28">
        <v>12</v>
      </c>
      <c r="D135" s="35">
        <f>N59</f>
        <v>1</v>
      </c>
      <c r="E135" s="32">
        <f t="shared" si="35"/>
        <v>0.12</v>
      </c>
      <c r="F135"/>
      <c r="G135" s="48"/>
      <c r="H135"/>
      <c r="I135"/>
      <c r="J135"/>
      <c r="K135"/>
      <c r="L135"/>
      <c r="M135" s="32"/>
      <c r="N135" s="32"/>
      <c r="O135" s="32"/>
    </row>
    <row r="136" spans="1:15" ht="30" hidden="1">
      <c r="A136"/>
      <c r="B136" s="16" t="s">
        <v>83</v>
      </c>
      <c r="C136" s="28">
        <v>8</v>
      </c>
      <c r="D136" s="35">
        <f>N69</f>
        <v>1</v>
      </c>
      <c r="E136" s="32">
        <f t="shared" si="35"/>
        <v>0.08</v>
      </c>
      <c r="F136"/>
      <c r="G136" s="48"/>
      <c r="H136"/>
      <c r="I136"/>
      <c r="J136"/>
      <c r="K136"/>
      <c r="L136"/>
      <c r="M136" s="32"/>
      <c r="N136" s="32"/>
      <c r="O136" s="32"/>
    </row>
    <row r="137" spans="1:15" hidden="1">
      <c r="A137"/>
      <c r="B137" s="16" t="s">
        <v>87</v>
      </c>
      <c r="C137" s="28">
        <v>4</v>
      </c>
      <c r="D137" s="35">
        <f>N74</f>
        <v>1</v>
      </c>
      <c r="E137" s="32">
        <f t="shared" si="35"/>
        <v>0.04</v>
      </c>
      <c r="F137"/>
      <c r="G137" s="48"/>
      <c r="H137"/>
      <c r="I137"/>
      <c r="J137"/>
      <c r="K137"/>
      <c r="L137"/>
      <c r="M137" s="32"/>
      <c r="N137" s="32"/>
      <c r="O137" s="32"/>
    </row>
    <row r="138" spans="1:15" hidden="1">
      <c r="A138"/>
      <c r="B138" s="16" t="s">
        <v>91</v>
      </c>
      <c r="C138" s="28">
        <v>14</v>
      </c>
      <c r="D138" s="35">
        <f>N79</f>
        <v>1</v>
      </c>
      <c r="E138" s="32">
        <f t="shared" si="35"/>
        <v>0.14000000000000001</v>
      </c>
      <c r="F138"/>
      <c r="G138" s="48"/>
      <c r="H138"/>
      <c r="I138"/>
      <c r="J138"/>
      <c r="K138"/>
      <c r="L138"/>
      <c r="M138" s="32"/>
      <c r="N138" s="32"/>
      <c r="O138" s="32"/>
    </row>
    <row r="139" spans="1:15" hidden="1">
      <c r="A139"/>
      <c r="B139" s="16" t="s">
        <v>120</v>
      </c>
      <c r="C139" s="28">
        <v>6</v>
      </c>
      <c r="D139" s="35">
        <f>N103</f>
        <v>1</v>
      </c>
      <c r="E139" s="32">
        <f t="shared" si="35"/>
        <v>0.06</v>
      </c>
      <c r="F139"/>
      <c r="G139" s="48"/>
      <c r="H139"/>
      <c r="I139"/>
      <c r="J139"/>
      <c r="K139"/>
      <c r="L139"/>
      <c r="M139" s="32"/>
      <c r="N139" s="32"/>
      <c r="O139" s="32"/>
    </row>
    <row r="140" spans="1:15" hidden="1">
      <c r="A140"/>
      <c r="B140" s="16" t="s">
        <v>128</v>
      </c>
      <c r="C140" s="28">
        <v>10</v>
      </c>
      <c r="D140" s="35">
        <f>N111</f>
        <v>1</v>
      </c>
      <c r="E140" s="32">
        <f t="shared" si="35"/>
        <v>0.1</v>
      </c>
      <c r="F140"/>
      <c r="G140" s="48"/>
      <c r="H140"/>
      <c r="I140"/>
      <c r="J140"/>
      <c r="K140"/>
      <c r="L140"/>
      <c r="M140" s="32"/>
      <c r="N140" s="32"/>
      <c r="O140" s="32"/>
    </row>
    <row r="141" spans="1:15" hidden="1">
      <c r="A141"/>
      <c r="B141" s="16" t="s">
        <v>135</v>
      </c>
      <c r="C141" s="28">
        <v>8</v>
      </c>
      <c r="D141" s="35">
        <f>N118</f>
        <v>1</v>
      </c>
      <c r="E141" s="32">
        <f t="shared" si="35"/>
        <v>0.08</v>
      </c>
      <c r="F141"/>
      <c r="G141" s="48"/>
      <c r="H141"/>
      <c r="I141"/>
      <c r="J141"/>
      <c r="K141"/>
      <c r="L141"/>
      <c r="M141" s="32"/>
      <c r="N141" s="32"/>
      <c r="O141" s="32"/>
    </row>
    <row r="142" spans="1:15" hidden="1">
      <c r="A142"/>
      <c r="B142" s="28" t="s">
        <v>143</v>
      </c>
      <c r="C142" s="28">
        <f>SUM(C130:C141)</f>
        <v>100</v>
      </c>
      <c r="D142"/>
      <c r="E142" s="36">
        <f>SUM(E130:E141)</f>
        <v>1</v>
      </c>
      <c r="F142"/>
      <c r="G142" s="48"/>
      <c r="H142"/>
      <c r="I142"/>
      <c r="J142"/>
      <c r="K142"/>
      <c r="L142"/>
      <c r="M142" s="32"/>
      <c r="N142" s="32"/>
      <c r="O142" s="32"/>
    </row>
    <row r="143" spans="1:15" hidden="1">
      <c r="A143">
        <v>0</v>
      </c>
      <c r="B143"/>
      <c r="C143"/>
      <c r="D143"/>
      <c r="E143"/>
      <c r="F143"/>
      <c r="G143" s="48"/>
      <c r="H143"/>
      <c r="I143"/>
      <c r="J143"/>
      <c r="K143"/>
      <c r="L143"/>
      <c r="M143" s="32"/>
      <c r="N143" s="32"/>
      <c r="O143" s="32"/>
    </row>
    <row r="144" spans="1:15" hidden="1">
      <c r="A144">
        <v>1</v>
      </c>
      <c r="B144"/>
      <c r="C144"/>
      <c r="D144" t="s">
        <v>15</v>
      </c>
      <c r="E144"/>
      <c r="F144"/>
      <c r="G144" s="48"/>
      <c r="H144"/>
      <c r="I144"/>
      <c r="J144"/>
      <c r="K144"/>
      <c r="L144"/>
      <c r="M144" s="32"/>
      <c r="N144" s="32"/>
      <c r="O144" s="32"/>
    </row>
    <row r="145" spans="1:15" hidden="1">
      <c r="A145">
        <v>2</v>
      </c>
      <c r="B145"/>
      <c r="C145"/>
      <c r="D145" t="s">
        <v>35</v>
      </c>
      <c r="E145"/>
      <c r="F145"/>
      <c r="G145" s="48"/>
      <c r="H145"/>
      <c r="I145"/>
      <c r="J145"/>
      <c r="K145"/>
      <c r="L145"/>
      <c r="M145" s="32"/>
      <c r="N145" s="32"/>
      <c r="O145" s="32"/>
    </row>
    <row r="146" spans="1:15" hidden="1">
      <c r="A146">
        <v>3</v>
      </c>
      <c r="B146"/>
      <c r="C146"/>
      <c r="D146" t="s">
        <v>38</v>
      </c>
      <c r="E146"/>
      <c r="F146"/>
      <c r="G146" s="48"/>
      <c r="H146"/>
      <c r="I146"/>
      <c r="J146"/>
      <c r="K146"/>
      <c r="L146"/>
      <c r="M146" s="32"/>
      <c r="N146" s="32"/>
      <c r="O146" s="32"/>
    </row>
    <row r="147" spans="1:15" hidden="1">
      <c r="A147">
        <v>4</v>
      </c>
      <c r="B147"/>
      <c r="C147"/>
      <c r="D147"/>
      <c r="E147"/>
      <c r="F147"/>
      <c r="G147" s="48"/>
      <c r="H147"/>
      <c r="I147"/>
      <c r="J147"/>
      <c r="K147"/>
      <c r="L147"/>
      <c r="M147" s="32"/>
      <c r="N147" s="32"/>
      <c r="O147" s="32"/>
    </row>
    <row r="148" spans="1:15" hidden="1">
      <c r="A148">
        <v>5</v>
      </c>
      <c r="B148"/>
      <c r="C148"/>
      <c r="D148"/>
      <c r="E148"/>
      <c r="F148"/>
      <c r="G148" s="48"/>
      <c r="H148"/>
      <c r="I148"/>
      <c r="J148"/>
      <c r="K148"/>
      <c r="L148"/>
      <c r="M148" s="32"/>
      <c r="N148" s="32"/>
      <c r="O148" s="32"/>
    </row>
    <row r="149" spans="1:15" hidden="1">
      <c r="A149">
        <v>6</v>
      </c>
      <c r="B149"/>
      <c r="C149"/>
      <c r="D149"/>
      <c r="E149"/>
      <c r="F149"/>
      <c r="G149" s="48"/>
      <c r="H149"/>
      <c r="I149"/>
      <c r="J149"/>
      <c r="K149"/>
      <c r="L149"/>
      <c r="M149" s="32"/>
      <c r="N149" s="32"/>
      <c r="O149" s="32"/>
    </row>
    <row r="150" spans="1:15" hidden="1">
      <c r="A150">
        <v>7</v>
      </c>
      <c r="B150"/>
      <c r="C150"/>
      <c r="D150"/>
      <c r="E150"/>
      <c r="F150"/>
      <c r="G150" s="48"/>
      <c r="H150"/>
      <c r="I150"/>
      <c r="J150"/>
      <c r="K150"/>
      <c r="L150"/>
      <c r="M150" s="32"/>
      <c r="N150" s="32"/>
      <c r="O150" s="32"/>
    </row>
    <row r="151" spans="1:15" hidden="1">
      <c r="A151">
        <v>8</v>
      </c>
      <c r="B151"/>
      <c r="C151"/>
      <c r="D151"/>
      <c r="E151"/>
      <c r="F151"/>
      <c r="G151" s="48"/>
      <c r="H151"/>
      <c r="I151"/>
      <c r="J151"/>
      <c r="K151"/>
      <c r="L151"/>
      <c r="M151" s="32"/>
      <c r="N151" s="32"/>
      <c r="O151" s="32"/>
    </row>
    <row r="152" spans="1:15" hidden="1">
      <c r="A152">
        <v>9</v>
      </c>
      <c r="B152"/>
      <c r="C152"/>
      <c r="D152"/>
      <c r="E152"/>
      <c r="F152"/>
      <c r="G152" s="48"/>
      <c r="H152"/>
      <c r="I152"/>
      <c r="J152"/>
      <c r="K152"/>
      <c r="L152"/>
      <c r="M152" s="32"/>
      <c r="N152" s="32"/>
      <c r="O152" s="32"/>
    </row>
    <row r="153" spans="1:15" hidden="1">
      <c r="A153">
        <v>10</v>
      </c>
      <c r="B153"/>
      <c r="C153"/>
      <c r="D153"/>
      <c r="E153"/>
      <c r="F153"/>
      <c r="G153" s="48"/>
      <c r="H153"/>
      <c r="I153"/>
      <c r="J153"/>
      <c r="K153"/>
      <c r="L153"/>
      <c r="M153" s="32"/>
      <c r="N153" s="32"/>
      <c r="O153" s="32"/>
    </row>
    <row r="154" spans="1:15">
      <c r="O154" s="36"/>
    </row>
    <row r="155" spans="1:15">
      <c r="O155" s="36"/>
    </row>
    <row r="156" spans="1:15">
      <c r="O156" s="36"/>
    </row>
    <row r="157" spans="1:15">
      <c r="O157" s="36"/>
    </row>
    <row r="158" spans="1:15">
      <c r="O158" s="36"/>
    </row>
    <row r="159" spans="1:15">
      <c r="O159" s="36"/>
    </row>
  </sheetData>
  <sheetProtection insertColumns="0" insertRows="0" deleteColumns="0" deleteRows="0" selectLockedCells="1" selectUnlockedCells="1"/>
  <mergeCells count="3">
    <mergeCell ref="A1:E1"/>
    <mergeCell ref="A125:C125"/>
    <mergeCell ref="A126:C126"/>
  </mergeCells>
  <conditionalFormatting sqref="L13">
    <cfRule type="cellIs" dxfId="19" priority="20" stopIfTrue="1" operator="between">
      <formula>0</formula>
      <formula>3</formula>
    </cfRule>
  </conditionalFormatting>
  <conditionalFormatting sqref="L23">
    <cfRule type="cellIs" dxfId="18" priority="19" stopIfTrue="1" operator="between">
      <formula>0</formula>
      <formula>3</formula>
    </cfRule>
  </conditionalFormatting>
  <conditionalFormatting sqref="L24">
    <cfRule type="cellIs" dxfId="17" priority="18" stopIfTrue="1" operator="between">
      <formula>0</formula>
      <formula>3</formula>
    </cfRule>
  </conditionalFormatting>
  <conditionalFormatting sqref="L29:L33">
    <cfRule type="cellIs" dxfId="16" priority="17" stopIfTrue="1" operator="between">
      <formula>0</formula>
      <formula>3</formula>
    </cfRule>
  </conditionalFormatting>
  <conditionalFormatting sqref="L25">
    <cfRule type="cellIs" dxfId="15" priority="16" stopIfTrue="1" operator="between">
      <formula>0</formula>
      <formula>3</formula>
    </cfRule>
  </conditionalFormatting>
  <conditionalFormatting sqref="L36:L41">
    <cfRule type="cellIs" dxfId="14" priority="15" stopIfTrue="1" operator="between">
      <formula>0</formula>
      <formula>3</formula>
    </cfRule>
  </conditionalFormatting>
  <conditionalFormatting sqref="L44:L50">
    <cfRule type="cellIs" dxfId="13" priority="14" stopIfTrue="1" operator="between">
      <formula>0</formula>
      <formula>3</formula>
    </cfRule>
  </conditionalFormatting>
  <conditionalFormatting sqref="L53:L57">
    <cfRule type="cellIs" dxfId="12" priority="13" stopIfTrue="1" operator="between">
      <formula>0</formula>
      <formula>3</formula>
    </cfRule>
  </conditionalFormatting>
  <conditionalFormatting sqref="L60:L64">
    <cfRule type="cellIs" dxfId="11" priority="12" stopIfTrue="1" operator="between">
      <formula>0</formula>
      <formula>3</formula>
    </cfRule>
  </conditionalFormatting>
  <conditionalFormatting sqref="L70:L72">
    <cfRule type="cellIs" dxfId="10" priority="11" stopIfTrue="1" operator="between">
      <formula>0</formula>
      <formula>3</formula>
    </cfRule>
  </conditionalFormatting>
  <conditionalFormatting sqref="L75:L77">
    <cfRule type="cellIs" dxfId="9" priority="10" stopIfTrue="1" operator="between">
      <formula>0</formula>
      <formula>3</formula>
    </cfRule>
  </conditionalFormatting>
  <conditionalFormatting sqref="L80:L86">
    <cfRule type="cellIs" dxfId="8" priority="9" stopIfTrue="1" operator="between">
      <formula>0</formula>
      <formula>3</formula>
    </cfRule>
  </conditionalFormatting>
  <conditionalFormatting sqref="L89:L93">
    <cfRule type="cellIs" dxfId="7" priority="8" stopIfTrue="1" operator="between">
      <formula>0</formula>
      <formula>3</formula>
    </cfRule>
  </conditionalFormatting>
  <conditionalFormatting sqref="L96:L101">
    <cfRule type="cellIs" dxfId="6" priority="7" stopIfTrue="1" operator="between">
      <formula>0</formula>
      <formula>3</formula>
    </cfRule>
  </conditionalFormatting>
  <conditionalFormatting sqref="L104:L109">
    <cfRule type="cellIs" dxfId="5" priority="6" stopIfTrue="1" operator="between">
      <formula>0</formula>
      <formula>3</formula>
    </cfRule>
  </conditionalFormatting>
  <conditionalFormatting sqref="L112:L117">
    <cfRule type="cellIs" dxfId="4" priority="5" stopIfTrue="1" operator="between">
      <formula>0</formula>
      <formula>3</formula>
    </cfRule>
  </conditionalFormatting>
  <conditionalFormatting sqref="L119:L124">
    <cfRule type="cellIs" dxfId="3" priority="4" stopIfTrue="1" operator="between">
      <formula>0</formula>
      <formula>3</formula>
    </cfRule>
  </conditionalFormatting>
  <conditionalFormatting sqref="L112:L117">
    <cfRule type="cellIs" dxfId="2" priority="3" stopIfTrue="1" operator="between">
      <formula>0</formula>
      <formula>3</formula>
    </cfRule>
  </conditionalFormatting>
  <conditionalFormatting sqref="L119:L124">
    <cfRule type="cellIs" dxfId="1" priority="2" stopIfTrue="1" operator="between">
      <formula>0</formula>
      <formula>3</formula>
    </cfRule>
  </conditionalFormatting>
  <conditionalFormatting sqref="L119:L124">
    <cfRule type="cellIs" dxfId="0" priority="1" stopIfTrue="1" operator="between">
      <formula>0</formula>
      <formula>3</formula>
    </cfRule>
  </conditionalFormatting>
  <dataValidations count="2">
    <dataValidation type="list" allowBlank="1" showInputMessage="1" showErrorMessage="1" errorTitle="Warning" error="Value should be 0 to 10._x000a_" sqref="L13 L112:L117 L23:L25 L100:L101 L96:L98 L89:L93 L80:L86 L75:L77 L70:L72 L60:L64 L53:L57 L44:L50 L36:L41 L29:L33 L104:L109 L119:L124">
      <formula1>$A$143:$A$153</formula1>
    </dataValidation>
    <dataValidation type="list" allowBlank="1" showInputMessage="1" showErrorMessage="1" promptTitle="Warning" prompt="The value should be selected as per drop down!" sqref="F13:F123">
      <formula1>$D$144:$D$146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B2:E17"/>
  <sheetViews>
    <sheetView zoomScale="80" zoomScaleNormal="80" workbookViewId="0">
      <selection activeCell="E11" sqref="E11"/>
    </sheetView>
  </sheetViews>
  <sheetFormatPr defaultRowHeight="15"/>
  <cols>
    <col min="1" max="1" width="9.140625" style="50"/>
    <col min="2" max="2" width="7" style="50" bestFit="1" customWidth="1"/>
    <col min="3" max="3" width="59.5703125" style="50" bestFit="1" customWidth="1"/>
    <col min="4" max="4" width="12" style="50" bestFit="1" customWidth="1"/>
    <col min="5" max="5" width="11.28515625" style="50" bestFit="1" customWidth="1"/>
    <col min="6" max="16384" width="9.140625" style="50"/>
  </cols>
  <sheetData>
    <row r="2" spans="2:5" ht="15.75">
      <c r="B2" s="77" t="s">
        <v>158</v>
      </c>
      <c r="C2" s="77"/>
      <c r="D2" s="77"/>
      <c r="E2" s="77"/>
    </row>
    <row r="3" spans="2:5" ht="15.75" thickBot="1"/>
    <row r="4" spans="2:5" ht="15.75" thickBot="1">
      <c r="B4" s="65" t="s">
        <v>5</v>
      </c>
      <c r="C4" s="66" t="s">
        <v>145</v>
      </c>
      <c r="D4" s="66" t="s">
        <v>8</v>
      </c>
      <c r="E4" s="67" t="s">
        <v>152</v>
      </c>
    </row>
    <row r="5" spans="2:5">
      <c r="B5" s="61">
        <v>1</v>
      </c>
      <c r="C5" s="62" t="s">
        <v>12</v>
      </c>
      <c r="D5" s="63">
        <v>6</v>
      </c>
      <c r="E5" s="64">
        <f>'Rating Sheet'!N11</f>
        <v>1</v>
      </c>
    </row>
    <row r="6" spans="2:5" ht="30">
      <c r="B6" s="53">
        <v>2</v>
      </c>
      <c r="C6" s="51" t="s">
        <v>39</v>
      </c>
      <c r="D6" s="52">
        <v>14</v>
      </c>
      <c r="E6" s="54">
        <f>'Rating Sheet'!N27</f>
        <v>1</v>
      </c>
    </row>
    <row r="7" spans="2:5">
      <c r="B7" s="53">
        <v>3</v>
      </c>
      <c r="C7" s="51" t="s">
        <v>49</v>
      </c>
      <c r="D7" s="52">
        <v>4</v>
      </c>
      <c r="E7" s="54">
        <f>'Rating Sheet'!N35</f>
        <v>1</v>
      </c>
    </row>
    <row r="8" spans="2:5">
      <c r="B8" s="53">
        <v>4</v>
      </c>
      <c r="C8" s="51" t="s">
        <v>57</v>
      </c>
      <c r="D8" s="52">
        <v>8</v>
      </c>
      <c r="E8" s="54">
        <f>'Rating Sheet'!N43</f>
        <v>1</v>
      </c>
    </row>
    <row r="9" spans="2:5">
      <c r="B9" s="53">
        <v>5</v>
      </c>
      <c r="C9" s="51" t="s">
        <v>65</v>
      </c>
      <c r="D9" s="52">
        <v>6</v>
      </c>
      <c r="E9" s="54">
        <f>'Rating Sheet'!N52</f>
        <v>1</v>
      </c>
    </row>
    <row r="10" spans="2:5">
      <c r="B10" s="53">
        <v>6</v>
      </c>
      <c r="C10" s="51" t="s">
        <v>71</v>
      </c>
      <c r="D10" s="52">
        <v>12</v>
      </c>
      <c r="E10" s="54">
        <f>'Rating Sheet'!N59</f>
        <v>1</v>
      </c>
    </row>
    <row r="11" spans="2:5" ht="30">
      <c r="B11" s="53">
        <v>7</v>
      </c>
      <c r="C11" s="51" t="s">
        <v>83</v>
      </c>
      <c r="D11" s="52">
        <v>8</v>
      </c>
      <c r="E11" s="54">
        <f>'Rating Sheet'!N69</f>
        <v>1</v>
      </c>
    </row>
    <row r="12" spans="2:5">
      <c r="B12" s="53">
        <v>8</v>
      </c>
      <c r="C12" s="51" t="s">
        <v>87</v>
      </c>
      <c r="D12" s="52">
        <v>4</v>
      </c>
      <c r="E12" s="54">
        <f>'Rating Sheet'!N74</f>
        <v>1</v>
      </c>
    </row>
    <row r="13" spans="2:5">
      <c r="B13" s="53">
        <v>9</v>
      </c>
      <c r="C13" s="51" t="s">
        <v>91</v>
      </c>
      <c r="D13" s="52">
        <v>14</v>
      </c>
      <c r="E13" s="54">
        <f>'Rating Sheet'!N79</f>
        <v>1</v>
      </c>
    </row>
    <row r="14" spans="2:5">
      <c r="B14" s="53">
        <v>10</v>
      </c>
      <c r="C14" s="51" t="s">
        <v>120</v>
      </c>
      <c r="D14" s="52">
        <v>6</v>
      </c>
      <c r="E14" s="54">
        <f>'Rating Sheet'!N103</f>
        <v>1</v>
      </c>
    </row>
    <row r="15" spans="2:5">
      <c r="B15" s="53">
        <v>11</v>
      </c>
      <c r="C15" s="51" t="s">
        <v>128</v>
      </c>
      <c r="D15" s="52">
        <v>10</v>
      </c>
      <c r="E15" s="54">
        <f>'Rating Sheet'!N111</f>
        <v>1</v>
      </c>
    </row>
    <row r="16" spans="2:5" ht="15.75" thickBot="1">
      <c r="B16" s="55">
        <v>12</v>
      </c>
      <c r="C16" s="56" t="s">
        <v>135</v>
      </c>
      <c r="D16" s="57">
        <v>8</v>
      </c>
      <c r="E16" s="58">
        <f>'Rating Sheet'!N118</f>
        <v>1</v>
      </c>
    </row>
    <row r="17" spans="2:5" ht="15.75" thickBot="1">
      <c r="B17" s="75" t="s">
        <v>157</v>
      </c>
      <c r="C17" s="76"/>
      <c r="D17" s="59">
        <f>SUM(D5:D16)</f>
        <v>100</v>
      </c>
      <c r="E17" s="60">
        <f>'Rating Sheet'!O11</f>
        <v>1</v>
      </c>
    </row>
  </sheetData>
  <mergeCells count="2">
    <mergeCell ref="B17:C17"/>
    <mergeCell ref="B2:E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Rating Sheet</vt:lpstr>
      <vt:lpstr>Detailed - Summary</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deepak.k</dc:creator>
  <cp:lastModifiedBy>deepak.k</cp:lastModifiedBy>
  <dcterms:created xsi:type="dcterms:W3CDTF">2010-06-03T05:54:32Z</dcterms:created>
  <dcterms:modified xsi:type="dcterms:W3CDTF">2010-08-14T08:47:28Z</dcterms:modified>
</cp:coreProperties>
</file>