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0" windowWidth="18795" windowHeight="7935" activeTab="2"/>
  </bookViews>
  <sheets>
    <sheet name="Intl. tax Master Sheet" sheetId="1" r:id="rId1"/>
    <sheet name="Sheet1" sheetId="2" state="hidden" r:id="rId2"/>
    <sheet name="Quick country viewer" sheetId="3" r:id="rId3"/>
    <sheet name="Sheet3" sheetId="4" r:id="rId4"/>
  </sheets>
  <definedNames>
    <definedName name="_xlnm._FilterDatabase" localSheetId="2" hidden="1">'Quick country viewer'!$A$1:$C$215</definedName>
    <definedName name="_xlnm._FilterDatabase" localSheetId="1" hidden="1">Sheet1!$A$1:$C$74</definedName>
    <definedName name="_xlnm._FilterDatabase" localSheetId="3" hidden="1">Sheet3!$G$2:$H$267</definedName>
  </definedNames>
  <calcPr calcId="125725"/>
</workbook>
</file>

<file path=xl/calcChain.xml><?xml version="1.0" encoding="utf-8"?>
<calcChain xmlns="http://schemas.openxmlformats.org/spreadsheetml/2006/main">
  <c r="D54" i="1"/>
  <c r="C54"/>
  <c r="C51" s="1"/>
  <c r="BF52"/>
  <c r="BE52"/>
  <c r="BD52"/>
  <c r="BC52"/>
  <c r="BB52"/>
  <c r="BA52"/>
  <c r="AZ52"/>
  <c r="AY52"/>
  <c r="AX52"/>
  <c r="AW52"/>
  <c r="AV52"/>
  <c r="AU52"/>
  <c r="AT52"/>
  <c r="AS52"/>
  <c r="AR52"/>
  <c r="AQ52"/>
  <c r="AP52"/>
  <c r="AO52"/>
  <c r="AN52"/>
  <c r="AM52"/>
  <c r="AL52"/>
  <c r="AK52"/>
  <c r="AJ52"/>
  <c r="AI52"/>
  <c r="AH52"/>
  <c r="AG52"/>
  <c r="AF52"/>
  <c r="AE52"/>
  <c r="AD52"/>
  <c r="AC52"/>
  <c r="AB52"/>
  <c r="AA52"/>
  <c r="Z52"/>
  <c r="Y52"/>
  <c r="X52"/>
  <c r="W52"/>
  <c r="V52"/>
  <c r="U52"/>
  <c r="T52"/>
  <c r="S52"/>
  <c r="R52"/>
  <c r="Q52"/>
  <c r="P52"/>
  <c r="O52"/>
  <c r="N52"/>
  <c r="M52"/>
  <c r="L52"/>
  <c r="K52"/>
  <c r="J52"/>
  <c r="I52"/>
  <c r="H52"/>
  <c r="G52"/>
  <c r="F52"/>
  <c r="E52"/>
  <c r="D52"/>
  <c r="C52"/>
  <c r="C5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H257" i="4"/>
  <c r="H188"/>
  <c r="H138"/>
  <c r="H122"/>
  <c r="H108"/>
  <c r="H80"/>
  <c r="H71"/>
  <c r="I2"/>
  <c r="H166"/>
  <c r="H267"/>
  <c r="H266"/>
  <c r="H265"/>
  <c r="H264"/>
  <c r="H263"/>
  <c r="H262"/>
  <c r="H261"/>
  <c r="H260"/>
  <c r="H259"/>
  <c r="H258"/>
  <c r="H256"/>
  <c r="H255"/>
  <c r="H254"/>
  <c r="H253"/>
  <c r="H252"/>
  <c r="H251"/>
  <c r="H250"/>
  <c r="H249"/>
  <c r="H248"/>
  <c r="H247"/>
  <c r="H246"/>
  <c r="H245"/>
  <c r="H244"/>
  <c r="H243"/>
  <c r="H242"/>
  <c r="H241"/>
  <c r="H240"/>
  <c r="H239"/>
  <c r="H238"/>
  <c r="H237"/>
  <c r="H236"/>
  <c r="H235"/>
  <c r="H234"/>
  <c r="H233"/>
  <c r="H232"/>
  <c r="H231"/>
  <c r="H230"/>
  <c r="H229"/>
  <c r="H228"/>
  <c r="H227"/>
  <c r="H226"/>
  <c r="H225"/>
  <c r="H224"/>
  <c r="H223"/>
  <c r="H222"/>
  <c r="H221"/>
  <c r="H220"/>
  <c r="H219"/>
  <c r="H218"/>
  <c r="H217"/>
  <c r="H216"/>
  <c r="H215"/>
  <c r="H214"/>
  <c r="H213"/>
  <c r="H212"/>
  <c r="H211"/>
  <c r="H210"/>
  <c r="H209"/>
  <c r="H208"/>
  <c r="H207"/>
  <c r="H206"/>
  <c r="H205"/>
  <c r="H204"/>
  <c r="H203"/>
  <c r="H202"/>
  <c r="H201"/>
  <c r="H200"/>
  <c r="H199"/>
  <c r="H198"/>
  <c r="H197"/>
  <c r="H196"/>
  <c r="H195"/>
  <c r="H194"/>
  <c r="H193"/>
  <c r="H192"/>
  <c r="H191"/>
  <c r="H190"/>
  <c r="H189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7"/>
  <c r="H136"/>
  <c r="H134"/>
  <c r="H133"/>
  <c r="H132"/>
  <c r="H131"/>
  <c r="H130"/>
  <c r="H129"/>
  <c r="H128"/>
  <c r="H127"/>
  <c r="H126"/>
  <c r="H125"/>
  <c r="H124"/>
  <c r="H123"/>
  <c r="H121"/>
  <c r="H120"/>
  <c r="H119"/>
  <c r="H118"/>
  <c r="H117"/>
  <c r="H116"/>
  <c r="H115"/>
  <c r="H114"/>
  <c r="H113"/>
  <c r="H112"/>
  <c r="H111"/>
  <c r="H110"/>
  <c r="H109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79"/>
  <c r="H78"/>
  <c r="H77"/>
  <c r="H76"/>
  <c r="H75"/>
  <c r="H74"/>
  <c r="H73"/>
  <c r="H72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  <c r="A115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  <c r="D2"/>
  <c r="D1"/>
  <c r="J2" l="1"/>
  <c r="K2" s="1"/>
  <c r="L2" s="1"/>
  <c r="R23" i="1"/>
  <c r="L23"/>
  <c r="J23"/>
  <c r="I23"/>
  <c r="H23"/>
  <c r="C74" i="2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  <c r="C3"/>
  <c r="C2"/>
  <c r="C1"/>
  <c r="C8" i="1" l="1"/>
  <c r="C21" l="1"/>
  <c r="C26" s="1"/>
  <c r="E21"/>
  <c r="E26" s="1"/>
  <c r="G21"/>
  <c r="G26" s="1"/>
  <c r="I21"/>
  <c r="I26" s="1"/>
  <c r="K21"/>
  <c r="K26" s="1"/>
  <c r="M21"/>
  <c r="M26" s="1"/>
  <c r="O21"/>
  <c r="O26" s="1"/>
  <c r="P21"/>
  <c r="P26" s="1"/>
  <c r="Q21"/>
  <c r="Q26" s="1"/>
  <c r="S21"/>
  <c r="S26" s="1"/>
  <c r="U21"/>
  <c r="U26" s="1"/>
  <c r="W21"/>
  <c r="W26" s="1"/>
  <c r="Z21"/>
  <c r="Z26" s="1"/>
  <c r="AB21"/>
  <c r="AB26" s="1"/>
  <c r="AD21"/>
  <c r="AD26" s="1"/>
  <c r="AH21"/>
  <c r="AH26" s="1"/>
  <c r="AJ21"/>
  <c r="AJ26" s="1"/>
  <c r="AL21"/>
  <c r="AL26" s="1"/>
  <c r="AN21"/>
  <c r="AN26" s="1"/>
  <c r="AP21"/>
  <c r="AP26" s="1"/>
  <c r="AR21"/>
  <c r="AR26" s="1"/>
  <c r="AU21"/>
  <c r="AU26" s="1"/>
  <c r="AW21"/>
  <c r="AW26" s="1"/>
  <c r="AY21"/>
  <c r="AY26" s="1"/>
  <c r="BA21"/>
  <c r="BA26" s="1"/>
  <c r="BC21"/>
  <c r="BC26" s="1"/>
  <c r="BE21"/>
  <c r="BE26" s="1"/>
  <c r="BG21"/>
  <c r="BG26" s="1"/>
  <c r="BI21"/>
  <c r="BI26" s="1"/>
  <c r="BJ21"/>
  <c r="BJ26" s="1"/>
  <c r="BL21"/>
  <c r="BL26" s="1"/>
  <c r="BN21"/>
  <c r="BN26" s="1"/>
  <c r="BP21"/>
  <c r="BP26" s="1"/>
  <c r="BR21"/>
  <c r="BR26" s="1"/>
  <c r="BT21"/>
  <c r="BT26" s="1"/>
  <c r="BV21"/>
  <c r="BV26" s="1"/>
  <c r="BX21"/>
  <c r="BX26" s="1"/>
  <c r="BY21"/>
  <c r="BY26" s="1"/>
  <c r="C9"/>
  <c r="D21"/>
  <c r="D26" s="1"/>
  <c r="F21"/>
  <c r="F26" s="1"/>
  <c r="H21"/>
  <c r="H26" s="1"/>
  <c r="J21"/>
  <c r="J26" s="1"/>
  <c r="L21"/>
  <c r="L26" s="1"/>
  <c r="N21"/>
  <c r="N26" s="1"/>
  <c r="R21"/>
  <c r="R26" s="1"/>
  <c r="T21"/>
  <c r="T26" s="1"/>
  <c r="V21"/>
  <c r="V26" s="1"/>
  <c r="X21"/>
  <c r="X26" s="1"/>
  <c r="Y21"/>
  <c r="Y26" s="1"/>
  <c r="AA21"/>
  <c r="AA26" s="1"/>
  <c r="AC21"/>
  <c r="AC26" s="1"/>
  <c r="AE21"/>
  <c r="AE26" s="1"/>
  <c r="AF21"/>
  <c r="AF26" s="1"/>
  <c r="AG21"/>
  <c r="AG26" s="1"/>
  <c r="AI21"/>
  <c r="AI26" s="1"/>
  <c r="AK21"/>
  <c r="AK26" s="1"/>
  <c r="AM21"/>
  <c r="AM26" s="1"/>
  <c r="AO21"/>
  <c r="AO26" s="1"/>
  <c r="AQ21"/>
  <c r="AQ26" s="1"/>
  <c r="AS21"/>
  <c r="AS26" s="1"/>
  <c r="AT21"/>
  <c r="AT26" s="1"/>
  <c r="AV21"/>
  <c r="AV26" s="1"/>
  <c r="AX21"/>
  <c r="AX26" s="1"/>
  <c r="AZ21"/>
  <c r="AZ26" s="1"/>
  <c r="BB21"/>
  <c r="BB26" s="1"/>
  <c r="BD21"/>
  <c r="BD26" s="1"/>
  <c r="BF21"/>
  <c r="BF26" s="1"/>
  <c r="BH21"/>
  <c r="BH26" s="1"/>
  <c r="BK21"/>
  <c r="BK26" s="1"/>
  <c r="BM21"/>
  <c r="BM26" s="1"/>
  <c r="BO21"/>
  <c r="BO26" s="1"/>
  <c r="BQ21"/>
  <c r="BQ26" s="1"/>
  <c r="BS21"/>
  <c r="BS26" s="1"/>
  <c r="BU21"/>
  <c r="BU26" s="1"/>
  <c r="BW21"/>
  <c r="BW26" s="1"/>
  <c r="C11" l="1"/>
  <c r="C12" s="1"/>
  <c r="BW18" l="1"/>
  <c r="BU18"/>
  <c r="BS18"/>
  <c r="BQ18"/>
  <c r="BO18"/>
  <c r="BM18"/>
  <c r="BK18"/>
  <c r="BH18"/>
  <c r="BF18"/>
  <c r="BD18"/>
  <c r="BB18"/>
  <c r="AZ18"/>
  <c r="AX18"/>
  <c r="AV18"/>
  <c r="AT18"/>
  <c r="AS18"/>
  <c r="AQ18"/>
  <c r="AO18"/>
  <c r="AM18"/>
  <c r="AK18"/>
  <c r="AI18"/>
  <c r="AG18"/>
  <c r="AF18"/>
  <c r="AE18"/>
  <c r="AC18"/>
  <c r="AA18"/>
  <c r="Y18"/>
  <c r="X18"/>
  <c r="V18"/>
  <c r="T18"/>
  <c r="R18"/>
  <c r="N18"/>
  <c r="L18"/>
  <c r="J18"/>
  <c r="H18"/>
  <c r="F18"/>
  <c r="D18"/>
  <c r="BY18"/>
  <c r="BX18"/>
  <c r="BV18"/>
  <c r="BT18"/>
  <c r="BR18"/>
  <c r="BP18"/>
  <c r="BN18"/>
  <c r="BL18"/>
  <c r="BJ18"/>
  <c r="BI18"/>
  <c r="BG18"/>
  <c r="BE18"/>
  <c r="BC18"/>
  <c r="BA18"/>
  <c r="AY18"/>
  <c r="AW18"/>
  <c r="AU18"/>
  <c r="AR18"/>
  <c r="AP18"/>
  <c r="AN18"/>
  <c r="AL18"/>
  <c r="AJ18"/>
  <c r="AH18"/>
  <c r="AD18"/>
  <c r="AB18"/>
  <c r="Z18"/>
  <c r="W18"/>
  <c r="U18"/>
  <c r="S18"/>
  <c r="Q18"/>
  <c r="P18"/>
  <c r="O18"/>
  <c r="M18"/>
  <c r="K18"/>
  <c r="I18"/>
  <c r="G18"/>
  <c r="E18"/>
  <c r="C18"/>
  <c r="BW25"/>
  <c r="BU25"/>
  <c r="BS25"/>
  <c r="BQ25"/>
  <c r="BO25"/>
  <c r="BM25"/>
  <c r="BK25"/>
  <c r="BH25"/>
  <c r="BF25"/>
  <c r="BD25"/>
  <c r="BB25"/>
  <c r="AZ25"/>
  <c r="AX25"/>
  <c r="AV25"/>
  <c r="AT25"/>
  <c r="AS25"/>
  <c r="AQ25"/>
  <c r="AO25"/>
  <c r="AM25"/>
  <c r="AK25"/>
  <c r="AI25"/>
  <c r="AG25"/>
  <c r="AF25"/>
  <c r="AE25"/>
  <c r="AC25"/>
  <c r="AA25"/>
  <c r="Y25"/>
  <c r="X25"/>
  <c r="V25"/>
  <c r="T25"/>
  <c r="R25"/>
  <c r="N25"/>
  <c r="L25"/>
  <c r="J25"/>
  <c r="H25"/>
  <c r="F25"/>
  <c r="D25"/>
  <c r="BY25"/>
  <c r="BX25"/>
  <c r="BV25"/>
  <c r="BT25"/>
  <c r="BR25"/>
  <c r="BP25"/>
  <c r="BN25"/>
  <c r="BL25"/>
  <c r="BJ25"/>
  <c r="BI25"/>
  <c r="BG25"/>
  <c r="BE25"/>
  <c r="BC25"/>
  <c r="BA25"/>
  <c r="AY25"/>
  <c r="AW25"/>
  <c r="AU25"/>
  <c r="AR25"/>
  <c r="AP25"/>
  <c r="AN25"/>
  <c r="AL25"/>
  <c r="AJ25"/>
  <c r="AH25"/>
  <c r="AD25"/>
  <c r="AB25"/>
  <c r="Z25"/>
  <c r="W25"/>
  <c r="U25"/>
  <c r="S25"/>
  <c r="Q25"/>
  <c r="P25"/>
  <c r="O25"/>
  <c r="M25"/>
  <c r="K25"/>
  <c r="I25"/>
  <c r="G25"/>
  <c r="E25"/>
  <c r="C25"/>
  <c r="C14"/>
  <c r="E22" l="1"/>
  <c r="E24" s="1"/>
  <c r="E27" s="1"/>
  <c r="I22"/>
  <c r="I24" s="1"/>
  <c r="M22"/>
  <c r="M24" s="1"/>
  <c r="M27" s="1"/>
  <c r="P22"/>
  <c r="P24" s="1"/>
  <c r="S22"/>
  <c r="S24" s="1"/>
  <c r="S27" s="1"/>
  <c r="W22"/>
  <c r="W24" s="1"/>
  <c r="Z22"/>
  <c r="Z24" s="1"/>
  <c r="Z27" s="1"/>
  <c r="AD22"/>
  <c r="AD24" s="1"/>
  <c r="AJ22"/>
  <c r="AJ24" s="1"/>
  <c r="AN22"/>
  <c r="AN24" s="1"/>
  <c r="AN27" s="1"/>
  <c r="AR22"/>
  <c r="AR24" s="1"/>
  <c r="AU22"/>
  <c r="AU24" s="1"/>
  <c r="AU27" s="1"/>
  <c r="AY22"/>
  <c r="AY24" s="1"/>
  <c r="BC22"/>
  <c r="BC24" s="1"/>
  <c r="BC27" s="1"/>
  <c r="BG22"/>
  <c r="BG24" s="1"/>
  <c r="BJ22"/>
  <c r="BJ24" s="1"/>
  <c r="BJ27" s="1"/>
  <c r="BN22"/>
  <c r="BN24" s="1"/>
  <c r="BR22"/>
  <c r="BR24" s="1"/>
  <c r="BR27" s="1"/>
  <c r="BV22"/>
  <c r="BV24" s="1"/>
  <c r="BY22"/>
  <c r="BY24" s="1"/>
  <c r="BY27" s="1"/>
  <c r="D22"/>
  <c r="D24" s="1"/>
  <c r="H22"/>
  <c r="H24" s="1"/>
  <c r="H27" s="1"/>
  <c r="L22"/>
  <c r="L24" s="1"/>
  <c r="R22"/>
  <c r="R24" s="1"/>
  <c r="R27" s="1"/>
  <c r="V22"/>
  <c r="V24" s="1"/>
  <c r="Y22"/>
  <c r="Y24" s="1"/>
  <c r="Y27" s="1"/>
  <c r="AC22"/>
  <c r="AC24" s="1"/>
  <c r="AF22"/>
  <c r="AF24" s="1"/>
  <c r="AF27" s="1"/>
  <c r="AI22"/>
  <c r="AI24" s="1"/>
  <c r="AM22"/>
  <c r="AM24" s="1"/>
  <c r="AM27" s="1"/>
  <c r="AQ22"/>
  <c r="AQ24" s="1"/>
  <c r="AT22"/>
  <c r="AT24" s="1"/>
  <c r="AT27" s="1"/>
  <c r="AX22"/>
  <c r="AX24" s="1"/>
  <c r="BB22"/>
  <c r="BB24" s="1"/>
  <c r="BB27" s="1"/>
  <c r="BF22"/>
  <c r="BF24" s="1"/>
  <c r="BM22"/>
  <c r="BM24" s="1"/>
  <c r="BQ22"/>
  <c r="BQ24" s="1"/>
  <c r="BQ27" s="1"/>
  <c r="BU22"/>
  <c r="BU24" s="1"/>
  <c r="BU27" s="1"/>
  <c r="I27"/>
  <c r="P27"/>
  <c r="W27"/>
  <c r="AD27"/>
  <c r="AJ27"/>
  <c r="AR27"/>
  <c r="AY27"/>
  <c r="BG27"/>
  <c r="BN27"/>
  <c r="BV27"/>
  <c r="D27"/>
  <c r="L27"/>
  <c r="V27"/>
  <c r="AC27"/>
  <c r="AI27"/>
  <c r="AQ27"/>
  <c r="AX27"/>
  <c r="BF27"/>
  <c r="BM27"/>
  <c r="C22"/>
  <c r="C24" s="1"/>
  <c r="C27" s="1"/>
  <c r="G22"/>
  <c r="G24" s="1"/>
  <c r="K22"/>
  <c r="O22"/>
  <c r="O24" s="1"/>
  <c r="O27" s="1"/>
  <c r="Q22"/>
  <c r="Q24" s="1"/>
  <c r="Q27" s="1"/>
  <c r="U22"/>
  <c r="U24" s="1"/>
  <c r="AB22"/>
  <c r="AB24" s="1"/>
  <c r="AB27" s="1"/>
  <c r="AH22"/>
  <c r="AH24" s="1"/>
  <c r="AL22"/>
  <c r="AL24" s="1"/>
  <c r="AL27" s="1"/>
  <c r="AP22"/>
  <c r="AP24" s="1"/>
  <c r="AP27" s="1"/>
  <c r="AW22"/>
  <c r="AW24" s="1"/>
  <c r="BA22"/>
  <c r="BA24" s="1"/>
  <c r="BA27" s="1"/>
  <c r="BE22"/>
  <c r="BE24" s="1"/>
  <c r="BE27" s="1"/>
  <c r="BI22"/>
  <c r="BI24" s="1"/>
  <c r="BI27" s="1"/>
  <c r="BL22"/>
  <c r="BL24" s="1"/>
  <c r="BP22"/>
  <c r="BP24" s="1"/>
  <c r="BP27" s="1"/>
  <c r="BT22"/>
  <c r="BX22"/>
  <c r="BX24" s="1"/>
  <c r="BX27" s="1"/>
  <c r="F22"/>
  <c r="F24" s="1"/>
  <c r="F27" s="1"/>
  <c r="J22"/>
  <c r="N22"/>
  <c r="N24" s="1"/>
  <c r="N27" s="1"/>
  <c r="T22"/>
  <c r="T24" s="1"/>
  <c r="T27" s="1"/>
  <c r="X22"/>
  <c r="X24" s="1"/>
  <c r="X27" s="1"/>
  <c r="AA22"/>
  <c r="AA24" s="1"/>
  <c r="AE22"/>
  <c r="AE24" s="1"/>
  <c r="AG22"/>
  <c r="AG24" s="1"/>
  <c r="AG27" s="1"/>
  <c r="AK22"/>
  <c r="AK24" s="1"/>
  <c r="AK27" s="1"/>
  <c r="AO22"/>
  <c r="AO24" s="1"/>
  <c r="AO27" s="1"/>
  <c r="AS22"/>
  <c r="AS24" s="1"/>
  <c r="AV22"/>
  <c r="AV24" s="1"/>
  <c r="AV27" s="1"/>
  <c r="AZ22"/>
  <c r="AZ24" s="1"/>
  <c r="AZ27" s="1"/>
  <c r="BD22"/>
  <c r="BD24" s="1"/>
  <c r="BH22"/>
  <c r="BH24" s="1"/>
  <c r="BK22"/>
  <c r="BK24" s="1"/>
  <c r="BK27" s="1"/>
  <c r="BO22"/>
  <c r="BO24" s="1"/>
  <c r="BO27" s="1"/>
  <c r="BS22"/>
  <c r="BS24" s="1"/>
  <c r="BS27" s="1"/>
  <c r="BW22"/>
  <c r="BW24" s="1"/>
  <c r="BW27" s="1"/>
  <c r="G27"/>
  <c r="U27"/>
  <c r="AH27"/>
  <c r="AW27"/>
  <c r="BL27"/>
  <c r="AE27"/>
  <c r="AS27"/>
  <c r="BH27"/>
  <c r="J27" l="1"/>
  <c r="J24"/>
  <c r="BT27"/>
  <c r="BT24"/>
  <c r="K27"/>
  <c r="K24"/>
  <c r="BW43"/>
  <c r="BW28"/>
  <c r="BW29" s="1"/>
  <c r="BO43"/>
  <c r="BO28"/>
  <c r="BO29" s="1"/>
  <c r="BD43"/>
  <c r="AS43"/>
  <c r="AS28"/>
  <c r="AS29" s="1"/>
  <c r="AA43"/>
  <c r="BD27"/>
  <c r="BD28" s="1"/>
  <c r="BD29" s="1"/>
  <c r="AA27"/>
  <c r="AA28" s="1"/>
  <c r="AA29" s="1"/>
  <c r="BS43"/>
  <c r="BS28"/>
  <c r="BS29" s="1"/>
  <c r="BK43"/>
  <c r="BK28"/>
  <c r="BK29" s="1"/>
  <c r="BH43"/>
  <c r="BH28"/>
  <c r="BH29" s="1"/>
  <c r="AZ43"/>
  <c r="AZ28"/>
  <c r="AZ29" s="1"/>
  <c r="AV43"/>
  <c r="AV28"/>
  <c r="AV29" s="1"/>
  <c r="AO43"/>
  <c r="AO28"/>
  <c r="AO29" s="1"/>
  <c r="AK43"/>
  <c r="AK28"/>
  <c r="AK29" s="1"/>
  <c r="AG43"/>
  <c r="AG28"/>
  <c r="AG29" s="1"/>
  <c r="AE43"/>
  <c r="AE28"/>
  <c r="AE29" s="1"/>
  <c r="X43"/>
  <c r="X28"/>
  <c r="X29" s="1"/>
  <c r="T38"/>
  <c r="T43" s="1"/>
  <c r="T28"/>
  <c r="T29" s="1"/>
  <c r="N43"/>
  <c r="N28"/>
  <c r="N29" s="1"/>
  <c r="J43"/>
  <c r="J28"/>
  <c r="J29" s="1"/>
  <c r="F43"/>
  <c r="F28"/>
  <c r="F29" s="1"/>
  <c r="BX43"/>
  <c r="BX28"/>
  <c r="BX29" s="1"/>
  <c r="BT43"/>
  <c r="BT28"/>
  <c r="BT29" s="1"/>
  <c r="BP43"/>
  <c r="BP28"/>
  <c r="BP29" s="1"/>
  <c r="BL43"/>
  <c r="BL28"/>
  <c r="BL29" s="1"/>
  <c r="BI43"/>
  <c r="BI28"/>
  <c r="BI29" s="1"/>
  <c r="BE43"/>
  <c r="BE28"/>
  <c r="BE29" s="1"/>
  <c r="BA43"/>
  <c r="BA28"/>
  <c r="BA29" s="1"/>
  <c r="AW43"/>
  <c r="AW28"/>
  <c r="AW29" s="1"/>
  <c r="AP43"/>
  <c r="AP28"/>
  <c r="AP29" s="1"/>
  <c r="AL43"/>
  <c r="AL28"/>
  <c r="AL29" s="1"/>
  <c r="AH43"/>
  <c r="AH28"/>
  <c r="AH29" s="1"/>
  <c r="AB43"/>
  <c r="AB28"/>
  <c r="AB29" s="1"/>
  <c r="U43"/>
  <c r="U28"/>
  <c r="U29" s="1"/>
  <c r="Q43"/>
  <c r="Q28"/>
  <c r="Q29" s="1"/>
  <c r="O43"/>
  <c r="O28"/>
  <c r="O29" s="1"/>
  <c r="K43"/>
  <c r="K28"/>
  <c r="K29" s="1"/>
  <c r="G43"/>
  <c r="G28"/>
  <c r="G29" s="1"/>
  <c r="C43"/>
  <c r="C28"/>
  <c r="C29" s="1"/>
  <c r="BU43"/>
  <c r="BU28"/>
  <c r="BU29" s="1"/>
  <c r="BQ43"/>
  <c r="BQ28"/>
  <c r="BQ29" s="1"/>
  <c r="BM43"/>
  <c r="BM28"/>
  <c r="BM29" s="1"/>
  <c r="BF43"/>
  <c r="BF28"/>
  <c r="BF29" s="1"/>
  <c r="BB38"/>
  <c r="BB43" s="1"/>
  <c r="BB28"/>
  <c r="BB29" s="1"/>
  <c r="AX43"/>
  <c r="AX28"/>
  <c r="AX29" s="1"/>
  <c r="AT43"/>
  <c r="AT28"/>
  <c r="AT29" s="1"/>
  <c r="AQ43"/>
  <c r="AQ28"/>
  <c r="AQ29" s="1"/>
  <c r="AM43"/>
  <c r="AM28"/>
  <c r="AM29" s="1"/>
  <c r="AI43"/>
  <c r="AI28"/>
  <c r="AI29" s="1"/>
  <c r="AF43"/>
  <c r="AF28"/>
  <c r="AF29" s="1"/>
  <c r="AC43"/>
  <c r="AC28"/>
  <c r="AC29" s="1"/>
  <c r="Y43"/>
  <c r="Y28"/>
  <c r="Y29" s="1"/>
  <c r="V43"/>
  <c r="V28"/>
  <c r="V29" s="1"/>
  <c r="R43"/>
  <c r="R28"/>
  <c r="R29" s="1"/>
  <c r="L43"/>
  <c r="L28"/>
  <c r="L29" s="1"/>
  <c r="H43"/>
  <c r="H28"/>
  <c r="H29" s="1"/>
  <c r="D43"/>
  <c r="D28"/>
  <c r="D29" s="1"/>
  <c r="BY43"/>
  <c r="BY28"/>
  <c r="BY29" s="1"/>
  <c r="BV43"/>
  <c r="BV28"/>
  <c r="BV29" s="1"/>
  <c r="BR43"/>
  <c r="BR28"/>
  <c r="BR29" s="1"/>
  <c r="BN43"/>
  <c r="BN28"/>
  <c r="BN29" s="1"/>
  <c r="BJ43"/>
  <c r="BJ28"/>
  <c r="BJ29" s="1"/>
  <c r="BG43"/>
  <c r="BG28"/>
  <c r="BG29" s="1"/>
  <c r="BC43"/>
  <c r="BC28"/>
  <c r="BC29" s="1"/>
  <c r="AY43"/>
  <c r="AY28"/>
  <c r="AY29" s="1"/>
  <c r="AU43"/>
  <c r="AU28"/>
  <c r="AU29" s="1"/>
  <c r="AR43"/>
  <c r="AR28"/>
  <c r="AR29" s="1"/>
  <c r="AN43"/>
  <c r="AN28"/>
  <c r="AN29" s="1"/>
  <c r="AJ38"/>
  <c r="AJ43" s="1"/>
  <c r="AJ28"/>
  <c r="AJ29" s="1"/>
  <c r="AD43"/>
  <c r="AD28"/>
  <c r="AD29" s="1"/>
  <c r="Z43"/>
  <c r="Z28"/>
  <c r="Z29" s="1"/>
  <c r="W43"/>
  <c r="W28"/>
  <c r="W29" s="1"/>
  <c r="S43"/>
  <c r="S28"/>
  <c r="S29" s="1"/>
  <c r="P43"/>
  <c r="P28"/>
  <c r="P29" s="1"/>
  <c r="M43"/>
  <c r="M28"/>
  <c r="M29" s="1"/>
  <c r="I43"/>
  <c r="I28"/>
  <c r="I29" s="1"/>
  <c r="E43"/>
  <c r="E28"/>
  <c r="E29" s="1"/>
  <c r="BD31" l="1"/>
  <c r="BD37" s="1"/>
  <c r="BD42" s="1"/>
  <c r="AA31"/>
  <c r="AA37" s="1"/>
  <c r="AA42" s="1"/>
  <c r="I31"/>
  <c r="I37" s="1"/>
  <c r="I42" s="1"/>
  <c r="M31"/>
  <c r="M37" s="1"/>
  <c r="M42" s="1"/>
  <c r="S31"/>
  <c r="S37" s="1"/>
  <c r="S42" s="1"/>
  <c r="Z31"/>
  <c r="Z37" s="1"/>
  <c r="Z42" s="1"/>
  <c r="AJ31"/>
  <c r="AJ37" s="1"/>
  <c r="AJ42" s="1"/>
  <c r="AR31"/>
  <c r="AR37" s="1"/>
  <c r="AR42" s="1"/>
  <c r="AY31"/>
  <c r="AY37" s="1"/>
  <c r="AY42" s="1"/>
  <c r="BG31"/>
  <c r="BG37" s="1"/>
  <c r="BG42" s="1"/>
  <c r="BN31"/>
  <c r="BN37" s="1"/>
  <c r="BN42" s="1"/>
  <c r="BV31"/>
  <c r="BV37" s="1"/>
  <c r="BV42" s="1"/>
  <c r="BY31"/>
  <c r="BY37" s="1"/>
  <c r="BY42" s="1"/>
  <c r="H31"/>
  <c r="H37" s="1"/>
  <c r="H42" s="1"/>
  <c r="V31"/>
  <c r="V37" s="1"/>
  <c r="V42" s="1"/>
  <c r="Y31"/>
  <c r="Y37" s="1"/>
  <c r="Y42" s="1"/>
  <c r="AF31"/>
  <c r="AF37" s="1"/>
  <c r="AF42" s="1"/>
  <c r="AM31"/>
  <c r="AM37" s="1"/>
  <c r="AM42" s="1"/>
  <c r="AQ31"/>
  <c r="AQ37" s="1"/>
  <c r="AQ42" s="1"/>
  <c r="AX31"/>
  <c r="AX37" s="1"/>
  <c r="AX42" s="1"/>
  <c r="BF31"/>
  <c r="BF37" s="1"/>
  <c r="BF42" s="1"/>
  <c r="BQ31"/>
  <c r="BQ37" s="1"/>
  <c r="BQ42" s="1"/>
  <c r="E31"/>
  <c r="E37" s="1"/>
  <c r="E42" s="1"/>
  <c r="P31"/>
  <c r="P37" s="1"/>
  <c r="P42" s="1"/>
  <c r="W31"/>
  <c r="W37" s="1"/>
  <c r="W42" s="1"/>
  <c r="AD31"/>
  <c r="AD37" s="1"/>
  <c r="AD42" s="1"/>
  <c r="AN31"/>
  <c r="AN37" s="1"/>
  <c r="AN42" s="1"/>
  <c r="AU31"/>
  <c r="AU37" s="1"/>
  <c r="AU42" s="1"/>
  <c r="BC31"/>
  <c r="BC37" s="1"/>
  <c r="BC42" s="1"/>
  <c r="BJ31"/>
  <c r="BJ37" s="1"/>
  <c r="BJ42" s="1"/>
  <c r="BR31"/>
  <c r="BR37" s="1"/>
  <c r="BR42" s="1"/>
  <c r="D31"/>
  <c r="D37" s="1"/>
  <c r="D42" s="1"/>
  <c r="L31"/>
  <c r="L37" s="1"/>
  <c r="L42" s="1"/>
  <c r="R31"/>
  <c r="R37" s="1"/>
  <c r="R42" s="1"/>
  <c r="AC31"/>
  <c r="AC37" s="1"/>
  <c r="AC42" s="1"/>
  <c r="AI31"/>
  <c r="AI37" s="1"/>
  <c r="AI42" s="1"/>
  <c r="AT31"/>
  <c r="AT37" s="1"/>
  <c r="AT42" s="1"/>
  <c r="BB31"/>
  <c r="BB37" s="1"/>
  <c r="BB42" s="1"/>
  <c r="BM31"/>
  <c r="BM37" s="1"/>
  <c r="BM42" s="1"/>
  <c r="BU31"/>
  <c r="BU37" s="1"/>
  <c r="BU42" s="1"/>
  <c r="C31"/>
  <c r="G31"/>
  <c r="G37" s="1"/>
  <c r="G42" s="1"/>
  <c r="K31"/>
  <c r="K37" s="1"/>
  <c r="K42" s="1"/>
  <c r="O31"/>
  <c r="O37" s="1"/>
  <c r="O42" s="1"/>
  <c r="Q31"/>
  <c r="Q37" s="1"/>
  <c r="Q42" s="1"/>
  <c r="U31"/>
  <c r="U37" s="1"/>
  <c r="U42" s="1"/>
  <c r="AB31"/>
  <c r="AB37" s="1"/>
  <c r="AB42" s="1"/>
  <c r="AH31"/>
  <c r="AH37" s="1"/>
  <c r="AH42" s="1"/>
  <c r="AL31"/>
  <c r="AL37" s="1"/>
  <c r="AL42" s="1"/>
  <c r="AP31"/>
  <c r="AP37" s="1"/>
  <c r="AP42" s="1"/>
  <c r="AW31"/>
  <c r="AW37" s="1"/>
  <c r="AW42" s="1"/>
  <c r="BA31"/>
  <c r="BA37" s="1"/>
  <c r="BA42" s="1"/>
  <c r="BE31"/>
  <c r="BE37" s="1"/>
  <c r="BE42" s="1"/>
  <c r="BI31"/>
  <c r="BI37" s="1"/>
  <c r="BI42" s="1"/>
  <c r="BL31"/>
  <c r="BL37" s="1"/>
  <c r="BL42" s="1"/>
  <c r="BP31"/>
  <c r="BP37" s="1"/>
  <c r="BP42" s="1"/>
  <c r="BT31"/>
  <c r="BT37" s="1"/>
  <c r="BT42" s="1"/>
  <c r="BX31"/>
  <c r="BX37" s="1"/>
  <c r="BX42" s="1"/>
  <c r="F31"/>
  <c r="F37" s="1"/>
  <c r="F42" s="1"/>
  <c r="J31"/>
  <c r="J37" s="1"/>
  <c r="J42" s="1"/>
  <c r="N31"/>
  <c r="N37" s="1"/>
  <c r="N42" s="1"/>
  <c r="T31"/>
  <c r="T37" s="1"/>
  <c r="T42" s="1"/>
  <c r="X31"/>
  <c r="X37" s="1"/>
  <c r="X42" s="1"/>
  <c r="AE31"/>
  <c r="AE37" s="1"/>
  <c r="AE42" s="1"/>
  <c r="AG31"/>
  <c r="AG37" s="1"/>
  <c r="AG42" s="1"/>
  <c r="AK31"/>
  <c r="AK37" s="1"/>
  <c r="AK42" s="1"/>
  <c r="AO31"/>
  <c r="AO37" s="1"/>
  <c r="AO42" s="1"/>
  <c r="AV31"/>
  <c r="AV37" s="1"/>
  <c r="AV42" s="1"/>
  <c r="AZ31"/>
  <c r="AZ37" s="1"/>
  <c r="AZ42" s="1"/>
  <c r="BH31"/>
  <c r="BH37" s="1"/>
  <c r="BH42" s="1"/>
  <c r="BK31"/>
  <c r="BK37" s="1"/>
  <c r="BK42" s="1"/>
  <c r="BS31"/>
  <c r="BS37" s="1"/>
  <c r="BS42" s="1"/>
  <c r="AS31"/>
  <c r="AS37" s="1"/>
  <c r="AS42" s="1"/>
  <c r="BO31"/>
  <c r="BO37" s="1"/>
  <c r="BO42" s="1"/>
  <c r="BW31"/>
  <c r="BW37" s="1"/>
  <c r="BW42" s="1"/>
  <c r="C37" l="1"/>
  <c r="C42" s="1"/>
  <c r="AF32"/>
  <c r="AF36" s="1"/>
  <c r="Y32"/>
  <c r="Y36" s="1"/>
  <c r="V32"/>
  <c r="V36" s="1"/>
  <c r="AI32"/>
  <c r="AI36" s="1"/>
  <c r="AI39" s="1"/>
  <c r="AI41" s="1"/>
  <c r="AC32"/>
  <c r="AC36" s="1"/>
  <c r="AC39" s="1"/>
  <c r="AC41" s="1"/>
  <c r="AC44" s="1"/>
  <c r="R32"/>
  <c r="R36" s="1"/>
  <c r="L32"/>
  <c r="L36" s="1"/>
  <c r="H32"/>
  <c r="H36" s="1"/>
  <c r="D32"/>
  <c r="D36" s="1"/>
  <c r="BW32"/>
  <c r="BW36" s="1"/>
  <c r="BO32"/>
  <c r="BO36" s="1"/>
  <c r="AS32"/>
  <c r="AS36" s="1"/>
  <c r="BS32"/>
  <c r="BS36" s="1"/>
  <c r="BK32"/>
  <c r="BK36" s="1"/>
  <c r="BH32"/>
  <c r="BH36" s="1"/>
  <c r="AZ32"/>
  <c r="AZ36" s="1"/>
  <c r="AV32"/>
  <c r="AV36" s="1"/>
  <c r="AO32"/>
  <c r="AO36" s="1"/>
  <c r="AK32"/>
  <c r="AK36" s="1"/>
  <c r="AG32"/>
  <c r="AG36" s="1"/>
  <c r="AE32"/>
  <c r="AE36" s="1"/>
  <c r="X32"/>
  <c r="X36" s="1"/>
  <c r="T32"/>
  <c r="T36" s="1"/>
  <c r="N32"/>
  <c r="N36" s="1"/>
  <c r="J32"/>
  <c r="J36" s="1"/>
  <c r="F32"/>
  <c r="F36" s="1"/>
  <c r="BX32"/>
  <c r="BX36" s="1"/>
  <c r="BT32"/>
  <c r="BT36" s="1"/>
  <c r="BP32"/>
  <c r="BP36" s="1"/>
  <c r="BL32"/>
  <c r="BL36" s="1"/>
  <c r="BI32"/>
  <c r="BI36" s="1"/>
  <c r="BE32"/>
  <c r="BE36" s="1"/>
  <c r="BA32"/>
  <c r="BA36" s="1"/>
  <c r="AW32"/>
  <c r="AW36" s="1"/>
  <c r="AP32"/>
  <c r="AP36" s="1"/>
  <c r="AL32"/>
  <c r="AL36" s="1"/>
  <c r="AH32"/>
  <c r="AH36" s="1"/>
  <c r="AB32"/>
  <c r="AB36" s="1"/>
  <c r="U32"/>
  <c r="U36" s="1"/>
  <c r="Q32"/>
  <c r="Q36" s="1"/>
  <c r="O32"/>
  <c r="O36" s="1"/>
  <c r="K32"/>
  <c r="K36" s="1"/>
  <c r="G32"/>
  <c r="G36" s="1"/>
  <c r="C32"/>
  <c r="C36" s="1"/>
  <c r="BU32"/>
  <c r="BU36" s="1"/>
  <c r="BM32"/>
  <c r="BM36" s="1"/>
  <c r="BB32"/>
  <c r="BB36" s="1"/>
  <c r="AT32"/>
  <c r="AT36" s="1"/>
  <c r="BR32"/>
  <c r="BR36" s="1"/>
  <c r="BJ32"/>
  <c r="BJ36" s="1"/>
  <c r="BC32"/>
  <c r="BC36" s="1"/>
  <c r="AU32"/>
  <c r="AU36" s="1"/>
  <c r="AN32"/>
  <c r="AN36" s="1"/>
  <c r="AD32"/>
  <c r="AD36" s="1"/>
  <c r="W32"/>
  <c r="W36" s="1"/>
  <c r="P32"/>
  <c r="P36" s="1"/>
  <c r="E32"/>
  <c r="E36" s="1"/>
  <c r="BQ32"/>
  <c r="BQ36" s="1"/>
  <c r="BF32"/>
  <c r="BF36" s="1"/>
  <c r="AX32"/>
  <c r="AX36" s="1"/>
  <c r="AQ32"/>
  <c r="AQ36" s="1"/>
  <c r="AM32"/>
  <c r="AM36" s="1"/>
  <c r="BY32"/>
  <c r="BY36" s="1"/>
  <c r="BV32"/>
  <c r="BV36" s="1"/>
  <c r="BN32"/>
  <c r="BN36" s="1"/>
  <c r="BG32"/>
  <c r="BG36" s="1"/>
  <c r="AY32"/>
  <c r="AY36" s="1"/>
  <c r="AR32"/>
  <c r="AR36" s="1"/>
  <c r="AJ32"/>
  <c r="AJ36" s="1"/>
  <c r="Z32"/>
  <c r="Z36" s="1"/>
  <c r="S32"/>
  <c r="S36" s="1"/>
  <c r="M32"/>
  <c r="M36" s="1"/>
  <c r="I32"/>
  <c r="I36" s="1"/>
  <c r="AA32"/>
  <c r="AA36" s="1"/>
  <c r="BD32"/>
  <c r="BD36" s="1"/>
  <c r="R39"/>
  <c r="R41" s="1"/>
  <c r="L39"/>
  <c r="L41" s="1"/>
  <c r="D39"/>
  <c r="D41" s="1"/>
  <c r="AF39"/>
  <c r="AF41" s="1"/>
  <c r="Y39"/>
  <c r="Y41" s="1"/>
  <c r="V39"/>
  <c r="V41" s="1"/>
  <c r="H39"/>
  <c r="H41" s="1"/>
  <c r="BD39" l="1"/>
  <c r="BD41" s="1"/>
  <c r="I39"/>
  <c r="I41" s="1"/>
  <c r="S39"/>
  <c r="S41" s="1"/>
  <c r="AR39"/>
  <c r="AR41" s="1"/>
  <c r="BG39"/>
  <c r="BG41" s="1"/>
  <c r="BV39"/>
  <c r="BV41" s="1"/>
  <c r="AQ39"/>
  <c r="AQ41" s="1"/>
  <c r="BF39"/>
  <c r="BF41" s="1"/>
  <c r="E39"/>
  <c r="E41" s="1"/>
  <c r="W39"/>
  <c r="W41" s="1"/>
  <c r="AN39"/>
  <c r="AN41" s="1"/>
  <c r="BC39"/>
  <c r="BC41" s="1"/>
  <c r="BR39"/>
  <c r="BR41" s="1"/>
  <c r="AT39"/>
  <c r="AT41" s="1"/>
  <c r="BU39"/>
  <c r="BU41" s="1"/>
  <c r="C39"/>
  <c r="C41" s="1"/>
  <c r="K39"/>
  <c r="K41" s="1"/>
  <c r="Q39"/>
  <c r="Q41" s="1"/>
  <c r="AL39"/>
  <c r="AL41" s="1"/>
  <c r="BA39"/>
  <c r="BA41" s="1"/>
  <c r="BI39"/>
  <c r="BI41" s="1"/>
  <c r="BP39"/>
  <c r="BP41" s="1"/>
  <c r="BX39"/>
  <c r="BX41" s="1"/>
  <c r="F39"/>
  <c r="F41" s="1"/>
  <c r="N39"/>
  <c r="N41" s="1"/>
  <c r="T39"/>
  <c r="T41" s="1"/>
  <c r="AE39"/>
  <c r="AE41" s="1"/>
  <c r="AK39"/>
  <c r="AK41" s="1"/>
  <c r="AV39"/>
  <c r="AV41" s="1"/>
  <c r="BH39"/>
  <c r="BH41" s="1"/>
  <c r="BS39"/>
  <c r="BS41" s="1"/>
  <c r="BO39"/>
  <c r="BO41" s="1"/>
  <c r="H44"/>
  <c r="H45" s="1"/>
  <c r="H46" s="1"/>
  <c r="V44"/>
  <c r="V45" s="1"/>
  <c r="V46" s="1"/>
  <c r="AF44"/>
  <c r="AF45" s="1"/>
  <c r="AF46" s="1"/>
  <c r="L44"/>
  <c r="L45" s="1"/>
  <c r="L46" s="1"/>
  <c r="AA39"/>
  <c r="AA41" s="1"/>
  <c r="M39"/>
  <c r="M41" s="1"/>
  <c r="Z39"/>
  <c r="Z41" s="1"/>
  <c r="AJ39"/>
  <c r="AJ41" s="1"/>
  <c r="AY39"/>
  <c r="AY41" s="1"/>
  <c r="BN39"/>
  <c r="BN41" s="1"/>
  <c r="BY39"/>
  <c r="BY41" s="1"/>
  <c r="AM39"/>
  <c r="AM41" s="1"/>
  <c r="AX39"/>
  <c r="AX41" s="1"/>
  <c r="BQ39"/>
  <c r="BQ41" s="1"/>
  <c r="P39"/>
  <c r="P41" s="1"/>
  <c r="AD39"/>
  <c r="AD41" s="1"/>
  <c r="AU39"/>
  <c r="AU41" s="1"/>
  <c r="BJ39"/>
  <c r="BJ41" s="1"/>
  <c r="BB39"/>
  <c r="BB41" s="1"/>
  <c r="BM39"/>
  <c r="BM41" s="1"/>
  <c r="G39"/>
  <c r="G41" s="1"/>
  <c r="O39"/>
  <c r="O41" s="1"/>
  <c r="U39"/>
  <c r="U41" s="1"/>
  <c r="AB39"/>
  <c r="AB41" s="1"/>
  <c r="AH39"/>
  <c r="AH41" s="1"/>
  <c r="AP39"/>
  <c r="AP41" s="1"/>
  <c r="AW39"/>
  <c r="AW41" s="1"/>
  <c r="BE39"/>
  <c r="BE41" s="1"/>
  <c r="BL39"/>
  <c r="BL41" s="1"/>
  <c r="BT39"/>
  <c r="BT41" s="1"/>
  <c r="J39"/>
  <c r="J41" s="1"/>
  <c r="X39"/>
  <c r="X41" s="1"/>
  <c r="AG39"/>
  <c r="AG41" s="1"/>
  <c r="AO39"/>
  <c r="AO41" s="1"/>
  <c r="AZ39"/>
  <c r="AZ41" s="1"/>
  <c r="BK39"/>
  <c r="BK41" s="1"/>
  <c r="AS39"/>
  <c r="AS41" s="1"/>
  <c r="BW39"/>
  <c r="BW41" s="1"/>
  <c r="Y44"/>
  <c r="Y45" s="1"/>
  <c r="Y46" s="1"/>
  <c r="D44"/>
  <c r="D45" s="1"/>
  <c r="D46" s="1"/>
  <c r="R44"/>
  <c r="R45" s="1"/>
  <c r="R46" s="1"/>
  <c r="AI44"/>
  <c r="AI45" s="1"/>
  <c r="AI46" s="1"/>
  <c r="AC45"/>
  <c r="AC46" s="1"/>
  <c r="BW44" l="1"/>
  <c r="BW45" s="1"/>
  <c r="BW46" s="1"/>
  <c r="AS44"/>
  <c r="AS45" s="1"/>
  <c r="AS46" s="1"/>
  <c r="BK44"/>
  <c r="BK45" s="1"/>
  <c r="BK46" s="1"/>
  <c r="AZ44"/>
  <c r="AZ45" s="1"/>
  <c r="AZ46" s="1"/>
  <c r="AO44"/>
  <c r="AO45" s="1"/>
  <c r="AO46" s="1"/>
  <c r="AG44"/>
  <c r="AG45" s="1"/>
  <c r="AG46" s="1"/>
  <c r="X44"/>
  <c r="X45" s="1"/>
  <c r="X46" s="1"/>
  <c r="J44"/>
  <c r="J45" s="1"/>
  <c r="J46" s="1"/>
  <c r="BT44"/>
  <c r="BT45" s="1"/>
  <c r="BT46" s="1"/>
  <c r="BL44"/>
  <c r="BL45" s="1"/>
  <c r="BL46" s="1"/>
  <c r="BE44"/>
  <c r="BE45" s="1"/>
  <c r="BE46" s="1"/>
  <c r="AW44"/>
  <c r="AW45" s="1"/>
  <c r="AW46" s="1"/>
  <c r="AP44"/>
  <c r="AP45" s="1"/>
  <c r="AP46" s="1"/>
  <c r="AH44"/>
  <c r="AH45" s="1"/>
  <c r="AH46" s="1"/>
  <c r="AB44"/>
  <c r="AB45" s="1"/>
  <c r="AB46" s="1"/>
  <c r="U44"/>
  <c r="U45" s="1"/>
  <c r="U46" s="1"/>
  <c r="O44"/>
  <c r="O45" s="1"/>
  <c r="O46" s="1"/>
  <c r="G44"/>
  <c r="G45" s="1"/>
  <c r="G46" s="1"/>
  <c r="BM44"/>
  <c r="BM45" s="1"/>
  <c r="BM46" s="1"/>
  <c r="BB44"/>
  <c r="BB45" s="1"/>
  <c r="BB46" s="1"/>
  <c r="BJ44"/>
  <c r="BJ45" s="1"/>
  <c r="BJ46" s="1"/>
  <c r="AU44"/>
  <c r="AU45" s="1"/>
  <c r="AU46" s="1"/>
  <c r="AD44"/>
  <c r="AD45" s="1"/>
  <c r="AD46" s="1"/>
  <c r="P44"/>
  <c r="P45" s="1"/>
  <c r="P46" s="1"/>
  <c r="BQ44"/>
  <c r="BQ45" s="1"/>
  <c r="BQ46" s="1"/>
  <c r="AX44"/>
  <c r="AX45" s="1"/>
  <c r="AX46" s="1"/>
  <c r="AM44"/>
  <c r="AM45" s="1"/>
  <c r="AM46" s="1"/>
  <c r="BY44"/>
  <c r="BY45" s="1"/>
  <c r="BY46" s="1"/>
  <c r="BN44"/>
  <c r="BN45" s="1"/>
  <c r="BN46" s="1"/>
  <c r="AY44"/>
  <c r="AY45" s="1"/>
  <c r="AY46" s="1"/>
  <c r="AJ44"/>
  <c r="AJ45" s="1"/>
  <c r="AJ46" s="1"/>
  <c r="Z44"/>
  <c r="Z45" s="1"/>
  <c r="Z46" s="1"/>
  <c r="M44"/>
  <c r="M45" s="1"/>
  <c r="M46" s="1"/>
  <c r="AA44"/>
  <c r="AA45" s="1"/>
  <c r="AA46" s="1"/>
  <c r="BO44"/>
  <c r="BO45" s="1"/>
  <c r="BO46" s="1"/>
  <c r="BS44"/>
  <c r="BS45" s="1"/>
  <c r="BS46" s="1"/>
  <c r="BH44"/>
  <c r="BH45" s="1"/>
  <c r="BH46" s="1"/>
  <c r="AV44"/>
  <c r="AV45" s="1"/>
  <c r="AV46" s="1"/>
  <c r="AK44"/>
  <c r="AK45" s="1"/>
  <c r="AK46" s="1"/>
  <c r="AE44"/>
  <c r="AE45" s="1"/>
  <c r="AE46" s="1"/>
  <c r="T44"/>
  <c r="T45" s="1"/>
  <c r="T46" s="1"/>
  <c r="N44"/>
  <c r="N45" s="1"/>
  <c r="N46" s="1"/>
  <c r="F44"/>
  <c r="F45" s="1"/>
  <c r="F46" s="1"/>
  <c r="BX44"/>
  <c r="BX45" s="1"/>
  <c r="BX46" s="1"/>
  <c r="BP44"/>
  <c r="BP45" s="1"/>
  <c r="BP46" s="1"/>
  <c r="BI44"/>
  <c r="BI45" s="1"/>
  <c r="BI46" s="1"/>
  <c r="BA44"/>
  <c r="BA45" s="1"/>
  <c r="BA46" s="1"/>
  <c r="AL44"/>
  <c r="AL45" s="1"/>
  <c r="AL46" s="1"/>
  <c r="Q44"/>
  <c r="Q45" s="1"/>
  <c r="Q46" s="1"/>
  <c r="K44"/>
  <c r="K45" s="1"/>
  <c r="K46" s="1"/>
  <c r="C44"/>
  <c r="C45" s="1"/>
  <c r="C46" s="1"/>
  <c r="BU44"/>
  <c r="BU45" s="1"/>
  <c r="BU46" s="1"/>
  <c r="AT44"/>
  <c r="AT45" s="1"/>
  <c r="AT46" s="1"/>
  <c r="BR44"/>
  <c r="BR45" s="1"/>
  <c r="BR46" s="1"/>
  <c r="BC44"/>
  <c r="BC45" s="1"/>
  <c r="BC46" s="1"/>
  <c r="AN44"/>
  <c r="AN45" s="1"/>
  <c r="AN46" s="1"/>
  <c r="W44"/>
  <c r="W45" s="1"/>
  <c r="W46" s="1"/>
  <c r="E44"/>
  <c r="E45" s="1"/>
  <c r="E46" s="1"/>
  <c r="BF44"/>
  <c r="BF45" s="1"/>
  <c r="BF46" s="1"/>
  <c r="AQ44"/>
  <c r="AQ45" s="1"/>
  <c r="AQ46" s="1"/>
  <c r="BV44"/>
  <c r="BV45" s="1"/>
  <c r="BV46" s="1"/>
  <c r="BG44"/>
  <c r="BG45" s="1"/>
  <c r="BG46" s="1"/>
  <c r="AR44"/>
  <c r="AR45" s="1"/>
  <c r="AR46" s="1"/>
  <c r="S44"/>
  <c r="S45" s="1"/>
  <c r="S46" s="1"/>
  <c r="I44"/>
  <c r="I45" s="1"/>
  <c r="I46" s="1"/>
  <c r="BD44"/>
  <c r="BD45" s="1"/>
  <c r="BD46" s="1"/>
  <c r="C49" l="1"/>
</calcChain>
</file>

<file path=xl/comments1.xml><?xml version="1.0" encoding="utf-8"?>
<comments xmlns="http://schemas.openxmlformats.org/spreadsheetml/2006/main">
  <authors>
    <author>Dayavanti</author>
  </authors>
  <commentList>
    <comment ref="B21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Subject to the selection of the Ultimate Foreign Company</t>
        </r>
      </text>
    </comment>
    <comment ref="F23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35% tax rate for publicly traded companies</t>
        </r>
      </text>
    </comment>
    <comment ref="R23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This is maximum rate applicable otherwise the rate is 331/3% subject to certain conditions</t>
        </r>
      </text>
    </comment>
    <comment ref="S23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There is also a Trade Tax imposed by municipalities ranging from 23% to 33%. </t>
        </r>
      </text>
    </comment>
    <comment ref="W23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For Partnerships the rate is 23.5% and for International Trading Companies the rate is 5%</t>
        </r>
      </text>
    </comment>
    <comment ref="Y23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12.5% applicable to trading and dividend income.
For manufacturing and certain service income the reduced rate of 10% is applicable</t>
        </r>
      </text>
    </comment>
    <comment ref="AB23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22% if annual income is not more than </t>
        </r>
        <r>
          <rPr>
            <sz val="8"/>
            <color indexed="81"/>
            <rFont val="Calibri"/>
            <family val="2"/>
          </rPr>
          <t>¥ 8 Million</t>
        </r>
      </text>
    </comment>
    <comment ref="AE23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This is the maximum rate charged. Otherwise the rates are progressive</t>
        </r>
      </text>
    </comment>
    <comment ref="AG23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This is the Maximum rate charged. Otherwise there are progressive rates applicable.
This rate is exclusive of the Jihad tax rate of 4% applicable on profits</t>
        </r>
      </text>
    </comment>
    <comment ref="AH23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Resident Companies with paidup capital of RM 2.5 Million or less are taxed at 20% for the first RM 500000 of chargeable income and 25% for the balance</t>
        </r>
      </text>
    </comment>
    <comment ref="AK23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This is Maximum rate of tax. 25% tax rate is applicable for income greater than 3 billion MNT, otherwise 10% rate of tax is applicable</t>
        </r>
      </text>
    </comment>
    <comment ref="AP23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rate of 20% applies to first </t>
        </r>
        <r>
          <rPr>
            <sz val="8"/>
            <color indexed="81"/>
            <rFont val="Calibri"/>
            <family val="2"/>
          </rPr>
          <t>€</t>
        </r>
        <r>
          <rPr>
            <sz val="8"/>
            <color indexed="81"/>
            <rFont val="Tahoma"/>
            <family val="2"/>
          </rPr>
          <t xml:space="preserve"> 200000</t>
        </r>
      </text>
    </comment>
    <comment ref="AS23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This is maximum rate charged, otherwise there are progressive rates applicable ranging from 0% to 30%</t>
        </r>
      </text>
    </comment>
    <comment ref="AV23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12.5% rate to first </t>
        </r>
        <r>
          <rPr>
            <sz val="8"/>
            <color indexed="81"/>
            <rFont val="Calibri"/>
            <family val="2"/>
          </rPr>
          <t>€</t>
        </r>
        <r>
          <rPr>
            <sz val="8"/>
            <color indexed="81"/>
            <rFont val="Tahoma"/>
            <family val="2"/>
          </rPr>
          <t xml:space="preserve"> 12500 of taxable income.
There are rates specified for specific regions and companies engaged in specific activity</t>
        </r>
      </text>
    </comment>
    <comment ref="AW23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This is the maximum rate charged. Otherwise there are progressive rates applicable ranging from 0% to 35%</t>
        </r>
      </text>
    </comment>
    <comment ref="AY23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rate varies from 16% to 20% which is inclusive of the tax payable to central and regional governments</t>
        </r>
      </text>
    </comment>
    <comment ref="BB23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This is maximum rate of tax. Otherwise there are progressive rates applicable from 3% to 18%.</t>
        </r>
      </text>
    </comment>
    <comment ref="BD23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The tax rate on branch profits is 33%.
These rates is exclusive of the secondary tax on companies </t>
        </r>
      </text>
    </comment>
    <comment ref="BF23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A rate of 15% is applicable to a company which is not a subsidiary or associate company with taxable income of less than Rs. 5 million</t>
        </r>
      </text>
    </comment>
    <comment ref="BI23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This is maximum rate of tax. Otherwise the rates are progressive ranging from 12.7% to 25%, inclusive of federal tax.</t>
        </r>
      </text>
    </comment>
    <comment ref="BJ23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This is maximum standard rate of tax. Otherwise the rates are progressive ranging from 0% to 28%.
Private joint stock and limited liability companies are taxed at flat 22%.
These rates are exclusive of surcharge ranging from 4% to 10%</t>
        </r>
      </text>
    </comment>
    <comment ref="BM23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Progressive rates of 15% to 30% apply in case of locally incorporated companies with paidup capital of less than Baht 5 Million</t>
        </r>
      </text>
    </comment>
    <comment ref="BP23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The tax rate is 20% for non residents</t>
        </r>
      </text>
    </comment>
    <comment ref="BT23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The tax rates applicable are as follows:
 - 21% if taxable income is between </t>
        </r>
        <r>
          <rPr>
            <sz val="8"/>
            <color indexed="81"/>
            <rFont val="Calibri"/>
            <family val="2"/>
          </rPr>
          <t>£</t>
        </r>
        <r>
          <rPr>
            <sz val="8"/>
            <color indexed="81"/>
            <rFont val="Tahoma"/>
            <family val="2"/>
          </rPr>
          <t xml:space="preserve">1 to </t>
        </r>
        <r>
          <rPr>
            <sz val="8"/>
            <color indexed="81"/>
            <rFont val="Calibri"/>
            <family val="2"/>
          </rPr>
          <t>£</t>
        </r>
        <r>
          <rPr>
            <sz val="8"/>
            <color indexed="81"/>
            <rFont val="Tahoma"/>
            <family val="2"/>
          </rPr>
          <t>300000
 - 28% if taxable income is between £300001 to £1500000
 - 30% if the taxable income is greater than £1500000</t>
        </r>
      </text>
    </comment>
    <comment ref="BV23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This is the Maximum rate of tax. Otherwise there are progressive tax rates ranging from 15% to 35% with a special category of 38% and 39%</t>
        </r>
      </text>
    </comment>
    <comment ref="BY23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This rate is applicable to the trading, manufacturing or other activities carried out. However special rates are applicable to farming, banking and mining activities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Depends on the tax treaty between SPV and Ultimate Foreign Co.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Depends on the tax treaty between the SPV and the Ultimate Foreign Co.</t>
        </r>
      </text>
    </comment>
    <comment ref="F30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10% if the shareholding is more than 10%</t>
        </r>
      </text>
    </comment>
    <comment ref="G30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10% if shareholding is more than 25%</t>
        </r>
      </text>
    </comment>
    <comment ref="I30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7.5% if the shareholding is more than 25%</t>
        </r>
      </text>
    </comment>
    <comment ref="K30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Is it possible that the domestic rate of dividends is less than that in the tax treaty</t>
        </r>
      </text>
    </comment>
    <comment ref="L30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15% if shareholding is more than 10%</t>
        </r>
      </text>
    </comment>
    <comment ref="N30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10% if shareholding is more than 10%</t>
        </r>
      </text>
    </comment>
    <comment ref="P30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15% is the shareholding is more than 25% of the capital</t>
        </r>
      </text>
    </comment>
    <comment ref="S30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25% WHT for the Silent Partnership</t>
        </r>
      </text>
    </comment>
    <comment ref="X30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10% if the shareholding is more than 25%</t>
        </r>
      </text>
    </comment>
    <comment ref="AA30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15% is the shareholding is more than 10%</t>
        </r>
      </text>
    </comment>
    <comment ref="AE30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15% if the shareholding is more than 20%</t>
        </r>
      </text>
    </comment>
    <comment ref="AJ30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5% if the shareholding is more than 10%</t>
        </r>
      </text>
    </comment>
    <comment ref="AO30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10% if the shareholding is more than 10%</t>
        </r>
      </text>
    </comment>
    <comment ref="AR30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15% if the shareholding is more than 25% of the </t>
        </r>
        <r>
          <rPr>
            <b/>
            <sz val="8"/>
            <color indexed="81"/>
            <rFont val="Tahoma"/>
            <family val="2"/>
          </rPr>
          <t>new contribution</t>
        </r>
      </text>
    </comment>
    <comment ref="AS30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10% if the shareholding is more than 10%</t>
        </r>
      </text>
    </comment>
    <comment ref="AT30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15% if the shareholding is more than 10%</t>
        </r>
      </text>
    </comment>
    <comment ref="AV30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10% if the shareholding is more than 25%</t>
        </r>
      </text>
    </comment>
    <comment ref="AW30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5% if the shareholding is more than 10%</t>
        </r>
      </text>
    </comment>
    <comment ref="AX30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15% if the shareholding is more than 25%</t>
        </r>
      </text>
    </comment>
    <comment ref="BA30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5% if the shareholding is more than 25%</t>
        </r>
      </text>
    </comment>
    <comment ref="BB30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10% if the shareholding is more than 25%</t>
        </r>
      </text>
    </comment>
    <comment ref="BC30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5% if the shareholding is more than 10%</t>
        </r>
      </text>
    </comment>
    <comment ref="BJ30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5% if the shareholding is more than 10%</t>
        </r>
      </text>
    </comment>
    <comment ref="BK30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5% if the shareholding is more than 25%</t>
        </r>
      </text>
    </comment>
    <comment ref="BL30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10% if the shareholding is more than 10%</t>
        </r>
      </text>
    </comment>
    <comment ref="BM30" authorId="0">
      <text>
        <r>
          <rPr>
            <b/>
            <sz val="8"/>
            <color indexed="81"/>
            <rFont val="Tahoma"/>
            <family val="2"/>
          </rPr>
          <t xml:space="preserve">Dayavanti:
</t>
        </r>
        <r>
          <rPr>
            <u/>
            <sz val="8"/>
            <color indexed="81"/>
            <rFont val="Tahoma"/>
            <family val="2"/>
          </rPr>
          <t>Payer has to be an industrial undertaking</t>
        </r>
        <r>
          <rPr>
            <sz val="8"/>
            <color indexed="81"/>
            <rFont val="Tahoma"/>
            <family val="2"/>
          </rPr>
          <t xml:space="preserve">
rate of 20% is applicable if the shareholding is more than 25%
rate of 15% is applicable if the shareholding is more than 10%</t>
        </r>
      </text>
    </comment>
    <comment ref="BQ30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5% if the shareholding is more than 10%</t>
        </r>
      </text>
    </comment>
    <comment ref="BU30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10% if the Shareholding is more than 25%</t>
        </r>
      </text>
    </comment>
    <comment ref="BV30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15% if the shareholding is more than 10%</t>
        </r>
      </text>
    </comment>
    <comment ref="BY30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5% if the shareholding is more than 25%</t>
        </r>
      </text>
    </comment>
    <comment ref="BB38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Available subject to 25% shareholding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According to the DTAA between India and SPV</t>
        </r>
      </text>
    </comment>
    <comment ref="B43" authorId="0">
      <text>
        <r>
          <rPr>
            <b/>
            <sz val="8"/>
            <color indexed="81"/>
            <rFont val="Tahoma"/>
            <family val="2"/>
          </rPr>
          <t>Dayavanti:</t>
        </r>
        <r>
          <rPr>
            <sz val="8"/>
            <color indexed="81"/>
            <rFont val="Tahoma"/>
            <family val="2"/>
          </rPr>
          <t xml:space="preserve">
According to the DTAA between India and SPV</t>
        </r>
      </text>
    </comment>
  </commentList>
</comments>
</file>

<file path=xl/sharedStrings.xml><?xml version="1.0" encoding="utf-8"?>
<sst xmlns="http://schemas.openxmlformats.org/spreadsheetml/2006/main" count="1503" uniqueCount="613">
  <si>
    <t>Module - 1 Taxation in ultimate Foreign Co.</t>
  </si>
  <si>
    <t>Calculation of Total Taxes Paid in ____</t>
  </si>
  <si>
    <t>Amount</t>
  </si>
  <si>
    <t>Profit of the _____ Company</t>
  </si>
  <si>
    <t xml:space="preserve">Income Tax Rate </t>
  </si>
  <si>
    <t>Tax Paid</t>
  </si>
  <si>
    <t>Profit after tax</t>
  </si>
  <si>
    <t>With Holding Tax Rate</t>
  </si>
  <si>
    <t>WHt Paid</t>
  </si>
  <si>
    <t>After Tax</t>
  </si>
  <si>
    <t>Total Taxes Paid in ____</t>
  </si>
  <si>
    <t>Module - 2 Taxation in SPV</t>
  </si>
  <si>
    <t>Particulars</t>
  </si>
  <si>
    <t>Armenia</t>
  </si>
  <si>
    <t>Australia</t>
  </si>
  <si>
    <t>Austria</t>
  </si>
  <si>
    <t>Bangladesh</t>
  </si>
  <si>
    <t>Belarus</t>
  </si>
  <si>
    <t>Belgium</t>
  </si>
  <si>
    <t>Botswana</t>
  </si>
  <si>
    <t>Brazil</t>
  </si>
  <si>
    <t>Bulgaria</t>
  </si>
  <si>
    <t>Canada</t>
  </si>
  <si>
    <t>China</t>
  </si>
  <si>
    <t>Cyprus</t>
  </si>
  <si>
    <t>Czech Republic</t>
  </si>
  <si>
    <t>Denmark</t>
  </si>
  <si>
    <t>Finland</t>
  </si>
  <si>
    <t>France</t>
  </si>
  <si>
    <t>Germany</t>
  </si>
  <si>
    <t>Greece</t>
  </si>
  <si>
    <t>Hungary</t>
  </si>
  <si>
    <t>Iceland</t>
  </si>
  <si>
    <t>Indonesia</t>
  </si>
  <si>
    <t>Ireland</t>
  </si>
  <si>
    <t>Italy</t>
  </si>
  <si>
    <t>Japan</t>
  </si>
  <si>
    <t>Kazakstan</t>
  </si>
  <si>
    <t>Kenya</t>
  </si>
  <si>
    <t>Korea</t>
  </si>
  <si>
    <t>Kyrgyz Republic</t>
  </si>
  <si>
    <t>Malaysia</t>
  </si>
  <si>
    <t>Malta</t>
  </si>
  <si>
    <t>Mauritius</t>
  </si>
  <si>
    <t>Mongolia</t>
  </si>
  <si>
    <t>Morocco</t>
  </si>
  <si>
    <t>Myanmar</t>
  </si>
  <si>
    <t>Namibia</t>
  </si>
  <si>
    <t>Nepal</t>
  </si>
  <si>
    <t>Netherlands</t>
  </si>
  <si>
    <t>New Zealand</t>
  </si>
  <si>
    <t>Norway</t>
  </si>
  <si>
    <t>Oman</t>
  </si>
  <si>
    <t>Philippines</t>
  </si>
  <si>
    <t>Poland</t>
  </si>
  <si>
    <t>Portuguese</t>
  </si>
  <si>
    <t>Romania</t>
  </si>
  <si>
    <t>Russian Federation</t>
  </si>
  <si>
    <t>Saudi Arabia</t>
  </si>
  <si>
    <t>Serbia</t>
  </si>
  <si>
    <t>Singapore</t>
  </si>
  <si>
    <t>Slovenia</t>
  </si>
  <si>
    <t>South Africa</t>
  </si>
  <si>
    <t>Spain</t>
  </si>
  <si>
    <t>Sri Lanka</t>
  </si>
  <si>
    <t>Sudan</t>
  </si>
  <si>
    <t>Sweden</t>
  </si>
  <si>
    <t>Swiss Confederation</t>
  </si>
  <si>
    <t>Syria</t>
  </si>
  <si>
    <t>Tajikistan</t>
  </si>
  <si>
    <t>Tanzania</t>
  </si>
  <si>
    <t>Thailand</t>
  </si>
  <si>
    <t>Trinidad and Tobago</t>
  </si>
  <si>
    <t>Turkey</t>
  </si>
  <si>
    <t>Turkmenistan</t>
  </si>
  <si>
    <t>UAE</t>
  </si>
  <si>
    <t>UAR</t>
  </si>
  <si>
    <t>Uganda</t>
  </si>
  <si>
    <t>UK</t>
  </si>
  <si>
    <t>Ukraine</t>
  </si>
  <si>
    <t>USA</t>
  </si>
  <si>
    <t>Uzbekistan</t>
  </si>
  <si>
    <t>Vietnam</t>
  </si>
  <si>
    <t>Zambia</t>
  </si>
  <si>
    <t>Amount/Profit/Dividend received</t>
  </si>
  <si>
    <t>WHT paid</t>
  </si>
  <si>
    <t>Corporate Tax Paid</t>
  </si>
  <si>
    <t>Amount/Profit/Dividend grossed up</t>
  </si>
  <si>
    <t xml:space="preserve">Tax Rate in </t>
  </si>
  <si>
    <t xml:space="preserve">Tax payable in </t>
  </si>
  <si>
    <t>Less: Tax Credit - WHT</t>
  </si>
  <si>
    <t>Underlying Tax</t>
  </si>
  <si>
    <t>Available Underlying Tax Credit</t>
  </si>
  <si>
    <t>Net Tax</t>
  </si>
  <si>
    <t>Gross Amount/profit/dividend to India</t>
  </si>
  <si>
    <t xml:space="preserve">W.T. rate on Dividends </t>
  </si>
  <si>
    <t xml:space="preserve">W.T.  on Dividends </t>
  </si>
  <si>
    <t>Net Amount/profit/dividend to India</t>
  </si>
  <si>
    <t>Module - 3 Taxation in India</t>
  </si>
  <si>
    <t>Corporate tax paid</t>
  </si>
  <si>
    <t>Tax Rate in India</t>
  </si>
  <si>
    <t>Tax payable in India</t>
  </si>
  <si>
    <t>Net tax payable on amount received</t>
  </si>
  <si>
    <t>Final Cash Flow in India</t>
  </si>
  <si>
    <t>Final Option Selected</t>
  </si>
  <si>
    <t>Name of the Country</t>
  </si>
  <si>
    <t>Countries with which India has comprehensive DTAA</t>
  </si>
  <si>
    <t>Israel</t>
  </si>
  <si>
    <t>Jordan</t>
  </si>
  <si>
    <t xml:space="preserve">China </t>
  </si>
  <si>
    <t xml:space="preserve">Egypt </t>
  </si>
  <si>
    <t xml:space="preserve">Italy </t>
  </si>
  <si>
    <t xml:space="preserve">Japan </t>
  </si>
  <si>
    <t>Kazakhstan</t>
  </si>
  <si>
    <t xml:space="preserve">Kenya </t>
  </si>
  <si>
    <t xml:space="preserve">Libya </t>
  </si>
  <si>
    <t xml:space="preserve">Oman </t>
  </si>
  <si>
    <t xml:space="preserve">Qatar </t>
  </si>
  <si>
    <t>Russian federation</t>
  </si>
  <si>
    <t>Trinidad and tobago</t>
  </si>
  <si>
    <t>HK Jordan</t>
  </si>
  <si>
    <t>Libya</t>
  </si>
  <si>
    <t>Kyrgyztan</t>
  </si>
  <si>
    <t>Qatar</t>
  </si>
  <si>
    <t>Country</t>
  </si>
  <si>
    <t>Currency</t>
  </si>
  <si>
    <t>Symbol</t>
  </si>
  <si>
    <t>Albania</t>
  </si>
  <si>
    <t>Lek</t>
  </si>
  <si>
    <t>ALL</t>
  </si>
  <si>
    <t>Angola</t>
  </si>
  <si>
    <t>Kwanza</t>
  </si>
  <si>
    <t>Kz</t>
  </si>
  <si>
    <t>Argentina</t>
  </si>
  <si>
    <t>Peso</t>
  </si>
  <si>
    <t>AR$</t>
  </si>
  <si>
    <t>Aruba</t>
  </si>
  <si>
    <t>Afl</t>
  </si>
  <si>
    <t>Dollar</t>
  </si>
  <si>
    <t>A$</t>
  </si>
  <si>
    <t>Euro</t>
  </si>
  <si>
    <t>€</t>
  </si>
  <si>
    <t>Azerbaijan</t>
  </si>
  <si>
    <t>Manat</t>
  </si>
  <si>
    <t>MAN</t>
  </si>
  <si>
    <t>Bahamas</t>
  </si>
  <si>
    <t>B$</t>
  </si>
  <si>
    <t>Bahrain</t>
  </si>
  <si>
    <t>Dinar</t>
  </si>
  <si>
    <t>BD</t>
  </si>
  <si>
    <t>Barbados</t>
  </si>
  <si>
    <t>BDS$</t>
  </si>
  <si>
    <t>Ruble</t>
  </si>
  <si>
    <t>Br</t>
  </si>
  <si>
    <t>Bermuda</t>
  </si>
  <si>
    <t>$</t>
  </si>
  <si>
    <t>Bolivia</t>
  </si>
  <si>
    <t>Boliviano</t>
  </si>
  <si>
    <t>Bs</t>
  </si>
  <si>
    <t>Pula</t>
  </si>
  <si>
    <t>P</t>
  </si>
  <si>
    <t>Real</t>
  </si>
  <si>
    <t>R$</t>
  </si>
  <si>
    <t>US$</t>
  </si>
  <si>
    <t>Leva</t>
  </si>
  <si>
    <t>BGN</t>
  </si>
  <si>
    <t>Cambodia</t>
  </si>
  <si>
    <t>KHR</t>
  </si>
  <si>
    <t>Cameroon</t>
  </si>
  <si>
    <t>Franc</t>
  </si>
  <si>
    <t>FCFA</t>
  </si>
  <si>
    <t>C$</t>
  </si>
  <si>
    <t>Cayman</t>
  </si>
  <si>
    <t>Chile</t>
  </si>
  <si>
    <t>Ch$</t>
  </si>
  <si>
    <t>Republic</t>
  </si>
  <si>
    <t>of</t>
  </si>
  <si>
    <t>RMB</t>
  </si>
  <si>
    <t>Colombia</t>
  </si>
  <si>
    <t>Col$</t>
  </si>
  <si>
    <t>Congo</t>
  </si>
  <si>
    <t>Colon</t>
  </si>
  <si>
    <t>¢</t>
  </si>
  <si>
    <t>Croatia</t>
  </si>
  <si>
    <t>Kuna</t>
  </si>
  <si>
    <t>HRK</t>
  </si>
  <si>
    <t>Czech</t>
  </si>
  <si>
    <t>Koruna</t>
  </si>
  <si>
    <t>CZK</t>
  </si>
  <si>
    <t>Krone</t>
  </si>
  <si>
    <t>DKK</t>
  </si>
  <si>
    <t>Dominican</t>
  </si>
  <si>
    <t>RD$</t>
  </si>
  <si>
    <t>Ecuador</t>
  </si>
  <si>
    <t>Egypt</t>
  </si>
  <si>
    <t>Pound</t>
  </si>
  <si>
    <t>LE</t>
  </si>
  <si>
    <t>SVC</t>
  </si>
  <si>
    <t>Guinea</t>
  </si>
  <si>
    <t>Estonia</t>
  </si>
  <si>
    <t>Kroon</t>
  </si>
  <si>
    <t>EEK</t>
  </si>
  <si>
    <t>Ethiopia</t>
  </si>
  <si>
    <t>Birr</t>
  </si>
  <si>
    <t>Fiji</t>
  </si>
  <si>
    <t>F$</t>
  </si>
  <si>
    <t>Gabon</t>
  </si>
  <si>
    <t>Georgia</t>
  </si>
  <si>
    <t>Lari</t>
  </si>
  <si>
    <t>GEL</t>
  </si>
  <si>
    <t>Ghana</t>
  </si>
  <si>
    <t>Cedi</t>
  </si>
  <si>
    <t>Guam</t>
  </si>
  <si>
    <t>Guatemala</t>
  </si>
  <si>
    <t>Quetzal</t>
  </si>
  <si>
    <t>GTQ</t>
  </si>
  <si>
    <t>Guernsey</t>
  </si>
  <si>
    <t>£</t>
  </si>
  <si>
    <t>FG</t>
  </si>
  <si>
    <t>Honduras</t>
  </si>
  <si>
    <t>Lempira</t>
  </si>
  <si>
    <t>L</t>
  </si>
  <si>
    <t>Hong</t>
  </si>
  <si>
    <t>HK$</t>
  </si>
  <si>
    <t>Forint</t>
  </si>
  <si>
    <t>HUF</t>
  </si>
  <si>
    <t>Krona</t>
  </si>
  <si>
    <t>ISK</t>
  </si>
  <si>
    <t>India</t>
  </si>
  <si>
    <t>Rupee</t>
  </si>
  <si>
    <t>INR</t>
  </si>
  <si>
    <t>Rupiah</t>
  </si>
  <si>
    <t>IDR</t>
  </si>
  <si>
    <t>Iraq</t>
  </si>
  <si>
    <t>New</t>
  </si>
  <si>
    <t>NID</t>
  </si>
  <si>
    <t>Isle</t>
  </si>
  <si>
    <t>NIS</t>
  </si>
  <si>
    <t>Jamaica</t>
  </si>
  <si>
    <t>J$</t>
  </si>
  <si>
    <t>Yen</t>
  </si>
  <si>
    <t>¥</t>
  </si>
  <si>
    <t>Jersey</t>
  </si>
  <si>
    <t>JD</t>
  </si>
  <si>
    <t>Tenge</t>
  </si>
  <si>
    <t>Shilling</t>
  </si>
  <si>
    <t>KSH</t>
  </si>
  <si>
    <t>Won</t>
  </si>
  <si>
    <t>W</t>
  </si>
  <si>
    <t>Kuwait</t>
  </si>
  <si>
    <t>KD</t>
  </si>
  <si>
    <t>Laos</t>
  </si>
  <si>
    <t>Kip</t>
  </si>
  <si>
    <t>LAK</t>
  </si>
  <si>
    <t>Latvia</t>
  </si>
  <si>
    <t>Lats</t>
  </si>
  <si>
    <t>LVL</t>
  </si>
  <si>
    <t>Lebanon</t>
  </si>
  <si>
    <t>LL</t>
  </si>
  <si>
    <t>Lesotho</t>
  </si>
  <si>
    <t>Maloti</t>
  </si>
  <si>
    <t>M</t>
  </si>
  <si>
    <t>LD</t>
  </si>
  <si>
    <t>Liechtenstein</t>
  </si>
  <si>
    <t>CHF</t>
  </si>
  <si>
    <t>Lithuania</t>
  </si>
  <si>
    <t>Litas</t>
  </si>
  <si>
    <t>LTL</t>
  </si>
  <si>
    <t>Luxembourg</t>
  </si>
  <si>
    <t>Macau</t>
  </si>
  <si>
    <t>Pataca</t>
  </si>
  <si>
    <t>MOP</t>
  </si>
  <si>
    <t>Macedonia</t>
  </si>
  <si>
    <t>Denar</t>
  </si>
  <si>
    <t>MKD</t>
  </si>
  <si>
    <t>Madagascar</t>
  </si>
  <si>
    <t>Ariary</t>
  </si>
  <si>
    <t>MGA</t>
  </si>
  <si>
    <t>Malawi</t>
  </si>
  <si>
    <t>Kwacha</t>
  </si>
  <si>
    <t>K</t>
  </si>
  <si>
    <t>Ringgit</t>
  </si>
  <si>
    <t>RM</t>
  </si>
  <si>
    <t>Maldives</t>
  </si>
  <si>
    <t>Rufiyaa</t>
  </si>
  <si>
    <t>Mrf</t>
  </si>
  <si>
    <t>Mauritania</t>
  </si>
  <si>
    <t>Ouguiya</t>
  </si>
  <si>
    <t>MRO</t>
  </si>
  <si>
    <t>Rs.</t>
  </si>
  <si>
    <t>Mexico</t>
  </si>
  <si>
    <t>Moldova</t>
  </si>
  <si>
    <t>Leu</t>
  </si>
  <si>
    <t>MDL</t>
  </si>
  <si>
    <t>Dirham</t>
  </si>
  <si>
    <t>DH</t>
  </si>
  <si>
    <t>Mozambique</t>
  </si>
  <si>
    <t>Metical</t>
  </si>
  <si>
    <t>MT</t>
  </si>
  <si>
    <t>N$</t>
  </si>
  <si>
    <t>Guilder</t>
  </si>
  <si>
    <t>ANG</t>
  </si>
  <si>
    <t>NZ$</t>
  </si>
  <si>
    <t>Nicaragua</t>
  </si>
  <si>
    <t>Cordoba</t>
  </si>
  <si>
    <t>Nigeria</t>
  </si>
  <si>
    <t>Naira</t>
  </si>
  <si>
    <t>N</t>
  </si>
  <si>
    <t>NOK</t>
  </si>
  <si>
    <t>Rial</t>
  </si>
  <si>
    <t>RO</t>
  </si>
  <si>
    <t>Pakistan</t>
  </si>
  <si>
    <t>None</t>
  </si>
  <si>
    <t>—</t>
  </si>
  <si>
    <t>Panama</t>
  </si>
  <si>
    <t>Balboa</t>
  </si>
  <si>
    <t>B/.</t>
  </si>
  <si>
    <t>Paraguay</t>
  </si>
  <si>
    <t>Guarani</t>
  </si>
  <si>
    <t>G</t>
  </si>
  <si>
    <t>Peru</t>
  </si>
  <si>
    <t>S/.</t>
  </si>
  <si>
    <t>Zloty</t>
  </si>
  <si>
    <t>PLN</t>
  </si>
  <si>
    <t>Portugal</t>
  </si>
  <si>
    <t>Puerto</t>
  </si>
  <si>
    <t>Riyal</t>
  </si>
  <si>
    <t>QR</t>
  </si>
  <si>
    <t>RON</t>
  </si>
  <si>
    <t>RUR</t>
  </si>
  <si>
    <t>Rwanda</t>
  </si>
  <si>
    <t>Frw</t>
  </si>
  <si>
    <t>Saudi</t>
  </si>
  <si>
    <t>SR</t>
  </si>
  <si>
    <t>Senegal</t>
  </si>
  <si>
    <t>CSD</t>
  </si>
  <si>
    <t>Seychelles</t>
  </si>
  <si>
    <t>S$</t>
  </si>
  <si>
    <t>Slovak</t>
  </si>
  <si>
    <t>South</t>
  </si>
  <si>
    <t>Rand</t>
  </si>
  <si>
    <t>R</t>
  </si>
  <si>
    <t>SEK</t>
  </si>
  <si>
    <t>Switzerland</t>
  </si>
  <si>
    <t>SYP</t>
  </si>
  <si>
    <t>Taiwan</t>
  </si>
  <si>
    <t>NT$</t>
  </si>
  <si>
    <t>TSHS</t>
  </si>
  <si>
    <t>Baht</t>
  </si>
  <si>
    <t>and</t>
  </si>
  <si>
    <t>TT$</t>
  </si>
  <si>
    <t>Tunisia</t>
  </si>
  <si>
    <t>TD</t>
  </si>
  <si>
    <t>Lira</t>
  </si>
  <si>
    <t>YTL</t>
  </si>
  <si>
    <t>Hryvnia</t>
  </si>
  <si>
    <t>UAH</t>
  </si>
  <si>
    <t>United</t>
  </si>
  <si>
    <t>Arab</t>
  </si>
  <si>
    <t>AED</t>
  </si>
  <si>
    <t>Uruguay</t>
  </si>
  <si>
    <t>Soum</t>
  </si>
  <si>
    <t>UZS</t>
  </si>
  <si>
    <t>Venezuela</t>
  </si>
  <si>
    <t>Bolivar</t>
  </si>
  <si>
    <t>Bs.F</t>
  </si>
  <si>
    <t>Dong</t>
  </si>
  <si>
    <t>VND</t>
  </si>
  <si>
    <t>Zimbabwe</t>
  </si>
  <si>
    <t>Z$</t>
  </si>
  <si>
    <t>China, People’s Republic of</t>
  </si>
  <si>
    <t>Aruban Florin</t>
  </si>
  <si>
    <t>British Virgin Islands</t>
  </si>
  <si>
    <t>U.S. Dollar</t>
  </si>
  <si>
    <t>Brunei Darussalam</t>
  </si>
  <si>
    <t>Khmer Riel</t>
  </si>
  <si>
    <t>Franc CFA</t>
  </si>
  <si>
    <t>Cayman Islands</t>
  </si>
  <si>
    <t>Renminbi Yuan</t>
  </si>
  <si>
    <t>Costa Rica</t>
  </si>
  <si>
    <t>Côte d’Ivoire</t>
  </si>
  <si>
    <t>Dominican Republic</t>
  </si>
  <si>
    <t>El Salvador</t>
  </si>
  <si>
    <t>Equatorial Guinea</t>
  </si>
  <si>
    <t>European Monetary Union</t>
  </si>
  <si>
    <t>Guinea Franc</t>
  </si>
  <si>
    <t>Hong Kong</t>
  </si>
  <si>
    <t>New Dinar</t>
  </si>
  <si>
    <t>Isle of Man</t>
  </si>
  <si>
    <t>New Shekel</t>
  </si>
  <si>
    <t>Swiss Franc</t>
  </si>
  <si>
    <t>Netherlands Antilles</t>
  </si>
  <si>
    <t>Northern Mariana Islands</t>
  </si>
  <si>
    <t>Palestinian Authority</t>
  </si>
  <si>
    <t>New Sol</t>
  </si>
  <si>
    <t>Puerto Rico</t>
  </si>
  <si>
    <t>U Shs</t>
  </si>
  <si>
    <t>United Arab Emirates</t>
  </si>
  <si>
    <t>United Kingdom</t>
  </si>
  <si>
    <t>United States</t>
  </si>
  <si>
    <t xml:space="preserve">U.S. Virgin Islands </t>
  </si>
  <si>
    <t>New Peso</t>
  </si>
  <si>
    <t>Afghanistan</t>
  </si>
  <si>
    <t>Iran</t>
  </si>
  <si>
    <t>Labuan (Malaysia)</t>
  </si>
  <si>
    <t>Papua New Guinea</t>
  </si>
  <si>
    <t>Turks and Caicos Islands</t>
  </si>
  <si>
    <t>Vanuatu</t>
  </si>
  <si>
    <t>Yemen Arab Republic</t>
  </si>
  <si>
    <t>Angola........................................................................................................1</t>
  </si>
  <si>
    <t>Argentina....................................................................................................4</t>
  </si>
  <si>
    <t>Australia...................................................................................................12</t>
  </si>
  <si>
    <t>Austria......................................................................................................21</t>
  </si>
  <si>
    <t>Bahamas..................................................................................................26</t>
  </si>
  <si>
    <t>Bahrain.....................................................................................................27</t>
  </si>
  <si>
    <t>Belgium....................................................................................................28</t>
  </si>
  <si>
    <t>Belize.......................................................................................................35</t>
  </si>
  <si>
    <t>Bermuda..................................................................................................36</t>
  </si>
  <si>
    <t>Brazil........................................................................................................38</t>
  </si>
  <si>
    <t>Bulgaria....................................................................................................42</t>
  </si>
  <si>
    <t>Canada....................................................................................................47</t>
  </si>
  <si>
    <t>Islands.......................................................................................55</t>
  </si>
  <si>
    <t>Chile.........................................................................................................56</t>
  </si>
  <si>
    <t>Colombia.................................................................................................63</t>
  </si>
  <si>
    <t>Cyprus.....................................................................................................65</t>
  </si>
  <si>
    <t>Republic........................................................................................69</t>
  </si>
  <si>
    <t>Denmark..................................................................................................74</t>
  </si>
  <si>
    <t>Republic.................................................................................80</t>
  </si>
  <si>
    <t>Ecuador...................................................................................................82</t>
  </si>
  <si>
    <t>Egypt.......................................................................................................85</t>
  </si>
  <si>
    <t>Estonia.....................................................................................................90</t>
  </si>
  <si>
    <t>Fiji.............................................................................................................92</t>
  </si>
  <si>
    <t>Finland.....................................................................................................95</t>
  </si>
  <si>
    <t>France....................................................................................................100</t>
  </si>
  <si>
    <t>Germany................................................................................................111</t>
  </si>
  <si>
    <t>Ghana....................................................................................................118</t>
  </si>
  <si>
    <t>Greece...................................................................................................124</t>
  </si>
  <si>
    <t>Grenada.................................................................................................128</t>
  </si>
  <si>
    <t>Guatemala.............................................................................................132</t>
  </si>
  <si>
    <t>Guernsey...............................................................................................135</t>
  </si>
  <si>
    <t>Kong............................................................................................139</t>
  </si>
  <si>
    <t>Hungary.................................................................................................144</t>
  </si>
  <si>
    <t>India.......................................................................................................150</t>
  </si>
  <si>
    <t>Indonesia...............................................................................................161</t>
  </si>
  <si>
    <t>Ireland....................................................................................................169</t>
  </si>
  <si>
    <t>Israel......................................................................................................178</t>
  </si>
  <si>
    <t>Italy........................................................................................................185</t>
  </si>
  <si>
    <t>Jamaica.................................................................................................191</t>
  </si>
  <si>
    <t>Japan.....................................................................................................195</t>
  </si>
  <si>
    <t>Jersey....................................................................................................202</t>
  </si>
  <si>
    <t>IV</t>
  </si>
  <si>
    <t>Jordan....................................................................................................206</t>
  </si>
  <si>
    <t>Kenya.....................................................................................................210</t>
  </si>
  <si>
    <t>Kuwait....................................................................................................221</t>
  </si>
  <si>
    <t>Latvia.....................................................................................................223</t>
  </si>
  <si>
    <t>Lebanon.................................................................................................229</t>
  </si>
  <si>
    <t>Luxembourg...........................................................................................232</t>
  </si>
  <si>
    <t>Malaysia.................................................................................................241</t>
  </si>
  <si>
    <t>Malta......................................................................................................246</t>
  </si>
  <si>
    <t>Mauritius................................................................................................253</t>
  </si>
  <si>
    <t>Mexico...................................................................................................257</t>
  </si>
  <si>
    <t>Namibia..................................................................................................263</t>
  </si>
  <si>
    <t>Antilles................................................................................265</t>
  </si>
  <si>
    <t>The</t>
  </si>
  <si>
    <t>Netherlands.....................................................................................270</t>
  </si>
  <si>
    <t>Zealand..........................................................................................279</t>
  </si>
  <si>
    <t>Norway..................................................................................................284</t>
  </si>
  <si>
    <t>Oman.....................................................................................................289</t>
  </si>
  <si>
    <t>Panama.................................................................................................293</t>
  </si>
  <si>
    <t>Papua</t>
  </si>
  <si>
    <t>Philippines..............................................................................................300</t>
  </si>
  <si>
    <t>Poland....................................................................................................307</t>
  </si>
  <si>
    <t>Portugal.................................................................................................313</t>
  </si>
  <si>
    <t>Rico............................................................................................319</t>
  </si>
  <si>
    <t>Russia....................................................................................................322</t>
  </si>
  <si>
    <t>Arabia...........................................................................................328</t>
  </si>
  <si>
    <t>Sierra</t>
  </si>
  <si>
    <t>Leone...........................................................................................333</t>
  </si>
  <si>
    <t>Singapore...............................................................................................336</t>
  </si>
  <si>
    <t>Republic.....................................................................................344</t>
  </si>
  <si>
    <t>Slovenia.................................................................................................349</t>
  </si>
  <si>
    <t>Africa...........................................................................................357</t>
  </si>
  <si>
    <t>Spain......................................................................................................364</t>
  </si>
  <si>
    <t>Swaziland...............................................................................................368</t>
  </si>
  <si>
    <t>Sweden..................................................................................................371</t>
  </si>
  <si>
    <t>Switzerland............................................................................................376</t>
  </si>
  <si>
    <t>(Republic</t>
  </si>
  <si>
    <t>Tanzania.................................................................................................391</t>
  </si>
  <si>
    <t>Thailand.................................................................................................394</t>
  </si>
  <si>
    <t>Turkey....................................................................................................403</t>
  </si>
  <si>
    <t>Turks</t>
  </si>
  <si>
    <t>Uganda..................................................................................................409</t>
  </si>
  <si>
    <t>Kingdom.....................................................................................414</t>
  </si>
  <si>
    <t>States.........................................................................................423</t>
  </si>
  <si>
    <t>Uruguay.................................................................................................431</t>
  </si>
  <si>
    <t>Vanuatu..................................................................................................434</t>
  </si>
  <si>
    <t>Venezuela...............................................................................................435</t>
  </si>
  <si>
    <t>Belize</t>
  </si>
  <si>
    <t>Grenada</t>
  </si>
  <si>
    <t>Sierra Leone</t>
  </si>
  <si>
    <t>Swaziland</t>
  </si>
  <si>
    <t>Hawaii</t>
  </si>
  <si>
    <t>Cuba</t>
  </si>
  <si>
    <t>Algeria</t>
  </si>
  <si>
    <t>Andorra</t>
  </si>
  <si>
    <t>Benin</t>
  </si>
  <si>
    <t>Bhutan</t>
  </si>
  <si>
    <t>Bosnia Herzegovina</t>
  </si>
  <si>
    <t>Burkina</t>
  </si>
  <si>
    <t>Burundi</t>
  </si>
  <si>
    <t>Cape Verde</t>
  </si>
  <si>
    <t>Chad</t>
  </si>
  <si>
    <t>Comoros</t>
  </si>
  <si>
    <t>Djibouti</t>
  </si>
  <si>
    <t>Dominica</t>
  </si>
  <si>
    <t>East Timor</t>
  </si>
  <si>
    <t>Eritrea</t>
  </si>
  <si>
    <t>Gambia</t>
  </si>
  <si>
    <t>Guinea-Bissau</t>
  </si>
  <si>
    <t>Guyana</t>
  </si>
  <si>
    <t>Haiti</t>
  </si>
  <si>
    <t>Ivory Coast</t>
  </si>
  <si>
    <t>Kiribati</t>
  </si>
  <si>
    <t>Korea North</t>
  </si>
  <si>
    <t>Korea South</t>
  </si>
  <si>
    <t>Kosovo</t>
  </si>
  <si>
    <t>Liberia</t>
  </si>
  <si>
    <t>Mali</t>
  </si>
  <si>
    <t>Marshall Islands</t>
  </si>
  <si>
    <t>Micronesia</t>
  </si>
  <si>
    <t>Monaco</t>
  </si>
  <si>
    <t>Montenegro</t>
  </si>
  <si>
    <t>Nauru</t>
  </si>
  <si>
    <t>Niger</t>
  </si>
  <si>
    <t>Palau</t>
  </si>
  <si>
    <t>St Kitts &amp; Nevis</t>
  </si>
  <si>
    <t>St Lucia</t>
  </si>
  <si>
    <t>Saint Vincent &amp; the Grenadines</t>
  </si>
  <si>
    <t>Samoa</t>
  </si>
  <si>
    <t>San Marino</t>
  </si>
  <si>
    <t>Sao Tome &amp; Principe</t>
  </si>
  <si>
    <t>Slovakia</t>
  </si>
  <si>
    <t>Solomon Islands</t>
  </si>
  <si>
    <t>Somalia</t>
  </si>
  <si>
    <t>Suriname</t>
  </si>
  <si>
    <t>Togo</t>
  </si>
  <si>
    <t>Tonga</t>
  </si>
  <si>
    <t>Tuvalu</t>
  </si>
  <si>
    <t>Vatican City</t>
  </si>
  <si>
    <t>Yemen</t>
  </si>
  <si>
    <t>Antigua &amp; Barbuda</t>
  </si>
  <si>
    <t>Central African Republic</t>
  </si>
  <si>
    <t>#</t>
  </si>
  <si>
    <t>Akrotiri</t>
  </si>
  <si>
    <t>American Samoa</t>
  </si>
  <si>
    <t>Anguilla</t>
  </si>
  <si>
    <t>Antarctica</t>
  </si>
  <si>
    <t>Ashmore and Cartier Islands</t>
  </si>
  <si>
    <t>Bassas da India</t>
  </si>
  <si>
    <t>Bouvet Island</t>
  </si>
  <si>
    <t>British Indian Ocean Territory</t>
  </si>
  <si>
    <t>Burkina Faso</t>
  </si>
  <si>
    <t>Christmas Island</t>
  </si>
  <si>
    <t>Clipperton Island</t>
  </si>
  <si>
    <t>Cocos (Keeling) Islands</t>
  </si>
  <si>
    <t>Congo, Republic of the</t>
  </si>
  <si>
    <t>Cook Islands</t>
  </si>
  <si>
    <t>Coral Sea Islands</t>
  </si>
  <si>
    <t>Dhekelia</t>
  </si>
  <si>
    <t>Europa Island</t>
  </si>
  <si>
    <t>Falkland Islands (Islas Malvinas)</t>
  </si>
  <si>
    <t>Faroe Islands</t>
  </si>
  <si>
    <t>French Guiana</t>
  </si>
  <si>
    <t>French Polynesia</t>
  </si>
  <si>
    <t>French Southern and Antarctic Lands</t>
  </si>
  <si>
    <t>Gaza Strip</t>
  </si>
  <si>
    <t>Gibraltar</t>
  </si>
  <si>
    <t>Glorioso Islands</t>
  </si>
  <si>
    <t>Greenland</t>
  </si>
  <si>
    <t>Guadeloupe</t>
  </si>
  <si>
    <t>Heard Island and McDonald Islands</t>
  </si>
  <si>
    <t>Holy See (Vatican City)</t>
  </si>
  <si>
    <t>Jan Mayen</t>
  </si>
  <si>
    <t>Juan de Nova Island</t>
  </si>
  <si>
    <t>Korea, North</t>
  </si>
  <si>
    <t>Korea, South</t>
  </si>
  <si>
    <t>Martinique</t>
  </si>
  <si>
    <t>Mayotte</t>
  </si>
  <si>
    <t>Montserrat</t>
  </si>
  <si>
    <t>Navassa Island</t>
  </si>
  <si>
    <t>New Caledonia</t>
  </si>
  <si>
    <t>Niue</t>
  </si>
  <si>
    <t>Norfolk Island</t>
  </si>
  <si>
    <t>Paracel Islands</t>
  </si>
  <si>
    <t>Pitcairn Islands</t>
  </si>
  <si>
    <t>Reunion</t>
  </si>
  <si>
    <t>Saint Helena</t>
  </si>
  <si>
    <t>Saint Pierre and Miquelon</t>
  </si>
  <si>
    <t>South Georgia and the South Sandwich Islands</t>
  </si>
  <si>
    <t>Spratly Islands</t>
  </si>
  <si>
    <t>Svalbard</t>
  </si>
  <si>
    <t>Timor-Leste</t>
  </si>
  <si>
    <t>Tokelau</t>
  </si>
  <si>
    <t>Tromelin Island</t>
  </si>
  <si>
    <t>Wake Island</t>
  </si>
  <si>
    <t>Wallis and Futuna</t>
  </si>
  <si>
    <t>West Bank</t>
  </si>
  <si>
    <t>Western Sahara</t>
  </si>
  <si>
    <t>Corporate Tax rate</t>
  </si>
  <si>
    <t>Are there more than one countries selected</t>
  </si>
  <si>
    <t>Name of the Countries *</t>
  </si>
  <si>
    <t>*applies if more than one country (scroll right)</t>
  </si>
  <si>
    <t>Number of Countries (if more than one)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</si>
</sst>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1">
    <font>
      <sz val="10"/>
      <name val="Arial"/>
    </font>
    <font>
      <sz val="10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color rgb="FFFF0000"/>
      <name val="Calibri"/>
      <family val="2"/>
    </font>
    <font>
      <u/>
      <sz val="8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ACD3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43" fontId="3" fillId="0" borderId="0" xfId="1" applyFont="1"/>
    <xf numFmtId="0" fontId="3" fillId="0" borderId="0" xfId="0" applyFont="1"/>
    <xf numFmtId="0" fontId="2" fillId="2" borderId="1" xfId="0" applyFont="1" applyFill="1" applyBorder="1"/>
    <xf numFmtId="43" fontId="2" fillId="3" borderId="2" xfId="1" applyFont="1" applyFill="1" applyBorder="1"/>
    <xf numFmtId="0" fontId="3" fillId="0" borderId="3" xfId="0" applyFont="1" applyBorder="1"/>
    <xf numFmtId="43" fontId="3" fillId="0" borderId="4" xfId="1" applyFont="1" applyBorder="1"/>
    <xf numFmtId="9" fontId="3" fillId="0" borderId="4" xfId="2" applyFont="1" applyBorder="1"/>
    <xf numFmtId="0" fontId="3" fillId="0" borderId="5" xfId="0" applyFont="1" applyBorder="1"/>
    <xf numFmtId="43" fontId="3" fillId="0" borderId="6" xfId="1" applyFont="1" applyBorder="1"/>
    <xf numFmtId="0" fontId="2" fillId="0" borderId="0" xfId="0" applyFont="1" applyAlignment="1">
      <alignment horizontal="left" vertical="center"/>
    </xf>
    <xf numFmtId="43" fontId="2" fillId="0" borderId="0" xfId="1" applyFont="1"/>
    <xf numFmtId="0" fontId="2" fillId="3" borderId="7" xfId="0" applyFont="1" applyFill="1" applyBorder="1" applyAlignment="1">
      <alignment horizontal="center" vertical="center" wrapText="1"/>
    </xf>
    <xf numFmtId="43" fontId="2" fillId="3" borderId="8" xfId="1" applyFont="1" applyFill="1" applyBorder="1" applyAlignment="1">
      <alignment horizontal="center" vertical="center"/>
    </xf>
    <xf numFmtId="43" fontId="2" fillId="3" borderId="9" xfId="1" applyFont="1" applyFill="1" applyBorder="1" applyAlignment="1">
      <alignment horizontal="center" vertical="center"/>
    </xf>
    <xf numFmtId="0" fontId="3" fillId="0" borderId="10" xfId="0" applyFont="1" applyBorder="1"/>
    <xf numFmtId="43" fontId="3" fillId="0" borderId="11" xfId="1" applyFont="1" applyBorder="1"/>
    <xf numFmtId="43" fontId="3" fillId="0" borderId="12" xfId="1" applyFont="1" applyBorder="1"/>
    <xf numFmtId="43" fontId="3" fillId="0" borderId="13" xfId="1" applyFont="1" applyBorder="1"/>
    <xf numFmtId="43" fontId="3" fillId="4" borderId="13" xfId="1" applyFont="1" applyFill="1" applyBorder="1"/>
    <xf numFmtId="43" fontId="3" fillId="4" borderId="4" xfId="1" applyFont="1" applyFill="1" applyBorder="1"/>
    <xf numFmtId="9" fontId="3" fillId="0" borderId="13" xfId="2" applyFont="1" applyBorder="1"/>
    <xf numFmtId="43" fontId="3" fillId="0" borderId="14" xfId="1" applyFont="1" applyBorder="1"/>
    <xf numFmtId="0" fontId="8" fillId="0" borderId="0" xfId="0" applyFont="1"/>
    <xf numFmtId="0" fontId="9" fillId="0" borderId="0" xfId="0" applyFont="1"/>
    <xf numFmtId="9" fontId="3" fillId="0" borderId="13" xfId="2" applyFont="1" applyFill="1" applyBorder="1"/>
    <xf numFmtId="9" fontId="6" fillId="0" borderId="13" xfId="2" applyFont="1" applyFill="1" applyBorder="1"/>
    <xf numFmtId="9" fontId="3" fillId="0" borderId="4" xfId="2" applyFont="1" applyFill="1" applyBorder="1"/>
    <xf numFmtId="43" fontId="3" fillId="0" borderId="13" xfId="1" applyFont="1" applyFill="1" applyBorder="1"/>
    <xf numFmtId="43" fontId="3" fillId="0" borderId="4" xfId="1" applyFont="1" applyFill="1" applyBorder="1"/>
    <xf numFmtId="0" fontId="3" fillId="0" borderId="0" xfId="0" applyFont="1" applyBorder="1"/>
    <xf numFmtId="0" fontId="2" fillId="5" borderId="0" xfId="0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9" fontId="3" fillId="0" borderId="11" xfId="2" applyFont="1" applyBorder="1"/>
    <xf numFmtId="43" fontId="3" fillId="0" borderId="0" xfId="1" applyFont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Y54"/>
  <sheetViews>
    <sheetView workbookViewId="0"/>
  </sheetViews>
  <sheetFormatPr defaultRowHeight="12.75"/>
  <cols>
    <col min="1" max="1" width="9.7109375" style="3" bestFit="1" customWidth="1"/>
    <col min="2" max="2" width="38.7109375" style="3" bestFit="1" customWidth="1"/>
    <col min="3" max="3" width="10.5703125" style="2" customWidth="1"/>
    <col min="4" max="4" width="9" style="2" bestFit="1" customWidth="1"/>
    <col min="5" max="5" width="7.7109375" style="2" bestFit="1" customWidth="1"/>
    <col min="6" max="6" width="10.85546875" style="2" bestFit="1" customWidth="1"/>
    <col min="7" max="7" width="7.85546875" style="2" bestFit="1" customWidth="1"/>
    <col min="8" max="8" width="8.42578125" style="2" bestFit="1" customWidth="1"/>
    <col min="9" max="9" width="9.7109375" style="2" bestFit="1" customWidth="1"/>
    <col min="10" max="10" width="7.5703125" style="2" bestFit="1" customWidth="1"/>
    <col min="11" max="11" width="8.28515625" style="2" bestFit="1" customWidth="1"/>
    <col min="12" max="12" width="7.7109375" style="2" bestFit="1" customWidth="1"/>
    <col min="13" max="14" width="7.5703125" style="2" bestFit="1" customWidth="1"/>
    <col min="15" max="15" width="13.7109375" style="2" bestFit="1" customWidth="1"/>
    <col min="16" max="16" width="9.28515625" style="2" bestFit="1" customWidth="1"/>
    <col min="17" max="17" width="7.7109375" style="2" bestFit="1" customWidth="1"/>
    <col min="18" max="18" width="7.5703125" style="2" bestFit="1" customWidth="1"/>
    <col min="19" max="19" width="9.28515625" style="2" bestFit="1" customWidth="1"/>
    <col min="20" max="20" width="7.7109375" style="2" bestFit="1" customWidth="1"/>
    <col min="21" max="21" width="9.85546875" style="2" bestFit="1" customWidth="1"/>
    <col min="22" max="22" width="8.5703125" style="2" bestFit="1" customWidth="1"/>
    <col min="23" max="23" width="7.5703125" style="2" bestFit="1" customWidth="1"/>
    <col min="24" max="24" width="9.5703125" style="2" bestFit="1" customWidth="1"/>
    <col min="25" max="28" width="7.5703125" style="2" bestFit="1" customWidth="1"/>
    <col min="29" max="29" width="9.7109375" style="2" bestFit="1" customWidth="1"/>
    <col min="30" max="31" width="7.5703125" style="2" bestFit="1" customWidth="1"/>
    <col min="32" max="32" width="9.7109375" style="2" bestFit="1" customWidth="1"/>
    <col min="33" max="33" width="7.5703125" style="2" bestFit="1" customWidth="1"/>
    <col min="34" max="34" width="8.7109375" style="2" bestFit="1" customWidth="1"/>
    <col min="35" max="35" width="7.5703125" style="2" bestFit="1" customWidth="1"/>
    <col min="36" max="36" width="9.5703125" style="2" bestFit="1" customWidth="1"/>
    <col min="37" max="37" width="9.28515625" style="2" bestFit="1" customWidth="1"/>
    <col min="38" max="38" width="8.85546875" style="2" bestFit="1" customWidth="1"/>
    <col min="39" max="39" width="9.5703125" style="2" bestFit="1" customWidth="1"/>
    <col min="40" max="40" width="8.5703125" style="2" bestFit="1" customWidth="1"/>
    <col min="41" max="41" width="7.5703125" style="2" bestFit="1" customWidth="1"/>
    <col min="42" max="42" width="11.85546875" style="2" bestFit="1" customWidth="1"/>
    <col min="43" max="43" width="12.28515625" style="2" bestFit="1" customWidth="1"/>
    <col min="44" max="44" width="8.28515625" style="2" bestFit="1" customWidth="1"/>
    <col min="45" max="45" width="7.5703125" style="2" bestFit="1" customWidth="1"/>
    <col min="46" max="46" width="10.5703125" style="2" bestFit="1" customWidth="1"/>
    <col min="47" max="47" width="7.5703125" style="2" bestFit="1" customWidth="1"/>
    <col min="48" max="48" width="11.140625" style="2" bestFit="1" customWidth="1"/>
    <col min="49" max="49" width="7.5703125" style="2" bestFit="1" customWidth="1"/>
    <col min="50" max="50" width="8.85546875" style="2" bestFit="1" customWidth="1"/>
    <col min="51" max="51" width="17" style="2" bestFit="1" customWidth="1"/>
    <col min="52" max="52" width="11.7109375" style="2" bestFit="1" customWidth="1"/>
    <col min="53" max="53" width="7.5703125" style="2" bestFit="1" customWidth="1"/>
    <col min="54" max="54" width="9.85546875" style="2" bestFit="1" customWidth="1"/>
    <col min="55" max="55" width="8.5703125" style="2" bestFit="1" customWidth="1"/>
    <col min="56" max="56" width="11.5703125" style="2" bestFit="1" customWidth="1"/>
    <col min="57" max="57" width="7.5703125" style="2" bestFit="1" customWidth="1"/>
    <col min="58" max="58" width="9" style="2" bestFit="1" customWidth="1"/>
    <col min="59" max="59" width="7.5703125" style="2" bestFit="1" customWidth="1"/>
    <col min="60" max="60" width="8.42578125" style="2" bestFit="1" customWidth="1"/>
    <col min="61" max="61" width="18.28515625" style="2" bestFit="1" customWidth="1"/>
    <col min="62" max="62" width="7.5703125" style="2" bestFit="1" customWidth="1"/>
    <col min="63" max="63" width="9.28515625" style="2" bestFit="1" customWidth="1"/>
    <col min="64" max="64" width="8.7109375" style="2" bestFit="1" customWidth="1"/>
    <col min="65" max="65" width="8.5703125" style="2" bestFit="1" customWidth="1"/>
    <col min="66" max="66" width="18" style="2" bestFit="1" customWidth="1"/>
    <col min="67" max="67" width="7.5703125" style="2" bestFit="1" customWidth="1"/>
    <col min="68" max="68" width="12.85546875" style="2" bestFit="1" customWidth="1"/>
    <col min="69" max="70" width="7.5703125" style="2" bestFit="1" customWidth="1"/>
    <col min="71" max="71" width="7.85546875" style="2" bestFit="1" customWidth="1"/>
    <col min="72" max="72" width="7.5703125" style="2" bestFit="1" customWidth="1"/>
    <col min="73" max="73" width="8.140625" style="2" bestFit="1" customWidth="1"/>
    <col min="74" max="74" width="7.5703125" style="2" bestFit="1" customWidth="1"/>
    <col min="75" max="75" width="10.5703125" style="2" bestFit="1" customWidth="1"/>
    <col min="76" max="76" width="8.85546875" style="2" bestFit="1" customWidth="1"/>
    <col min="77" max="78" width="7.7109375" style="2" bestFit="1" customWidth="1"/>
    <col min="79" max="79" width="12.42578125" style="2" bestFit="1" customWidth="1"/>
    <col min="80" max="80" width="11.42578125" style="2" bestFit="1" customWidth="1"/>
    <col min="81" max="16384" width="9.140625" style="2"/>
  </cols>
  <sheetData>
    <row r="2" spans="2:3">
      <c r="B2" s="1" t="s">
        <v>0</v>
      </c>
    </row>
    <row r="3" spans="2:3" ht="13.5" thickBot="1"/>
    <row r="4" spans="2:3">
      <c r="B4" s="4" t="s">
        <v>1</v>
      </c>
      <c r="C4" s="5" t="s">
        <v>2</v>
      </c>
    </row>
    <row r="5" spans="2:3">
      <c r="B5" s="6"/>
      <c r="C5" s="7"/>
    </row>
    <row r="6" spans="2:3">
      <c r="B6" s="6" t="s">
        <v>3</v>
      </c>
      <c r="C6" s="7">
        <v>100</v>
      </c>
    </row>
    <row r="7" spans="2:3">
      <c r="B7" s="6" t="s">
        <v>4</v>
      </c>
      <c r="C7" s="8">
        <v>0</v>
      </c>
    </row>
    <row r="8" spans="2:3">
      <c r="B8" s="6" t="s">
        <v>5</v>
      </c>
      <c r="C8" s="7">
        <f>C6*C7</f>
        <v>0</v>
      </c>
    </row>
    <row r="9" spans="2:3">
      <c r="B9" s="6" t="s">
        <v>6</v>
      </c>
      <c r="C9" s="7">
        <f>C6-C8</f>
        <v>100</v>
      </c>
    </row>
    <row r="10" spans="2:3">
      <c r="B10" s="6" t="s">
        <v>7</v>
      </c>
      <c r="C10" s="8">
        <v>0</v>
      </c>
    </row>
    <row r="11" spans="2:3">
      <c r="B11" s="6" t="s">
        <v>8</v>
      </c>
      <c r="C11" s="7">
        <f>C9*C10</f>
        <v>0</v>
      </c>
    </row>
    <row r="12" spans="2:3">
      <c r="B12" s="6" t="s">
        <v>9</v>
      </c>
      <c r="C12" s="7">
        <f>C9-C11</f>
        <v>100</v>
      </c>
    </row>
    <row r="13" spans="2:3">
      <c r="B13" s="6"/>
      <c r="C13" s="7"/>
    </row>
    <row r="14" spans="2:3" ht="13.5" thickBot="1">
      <c r="B14" s="9" t="s">
        <v>10</v>
      </c>
      <c r="C14" s="10">
        <f>C11+C8</f>
        <v>0</v>
      </c>
    </row>
    <row r="16" spans="2:3" ht="13.5" thickBot="1">
      <c r="B16" s="11" t="s">
        <v>11</v>
      </c>
      <c r="C16" s="12" t="s">
        <v>106</v>
      </c>
    </row>
    <row r="17" spans="2:77" ht="13.5" thickBot="1">
      <c r="B17" s="13" t="s">
        <v>12</v>
      </c>
      <c r="C17" s="14" t="s">
        <v>13</v>
      </c>
      <c r="D17" s="14" t="s">
        <v>14</v>
      </c>
      <c r="E17" s="14" t="s">
        <v>15</v>
      </c>
      <c r="F17" s="14" t="s">
        <v>16</v>
      </c>
      <c r="G17" s="14" t="s">
        <v>17</v>
      </c>
      <c r="H17" s="14" t="s">
        <v>18</v>
      </c>
      <c r="I17" s="14" t="s">
        <v>19</v>
      </c>
      <c r="J17" s="14" t="s">
        <v>20</v>
      </c>
      <c r="K17" s="14" t="s">
        <v>21</v>
      </c>
      <c r="L17" s="14" t="s">
        <v>22</v>
      </c>
      <c r="M17" s="14" t="s">
        <v>23</v>
      </c>
      <c r="N17" s="14" t="s">
        <v>24</v>
      </c>
      <c r="O17" s="14" t="s">
        <v>25</v>
      </c>
      <c r="P17" s="14" t="s">
        <v>26</v>
      </c>
      <c r="Q17" s="14" t="s">
        <v>27</v>
      </c>
      <c r="R17" s="14" t="s">
        <v>28</v>
      </c>
      <c r="S17" s="14" t="s">
        <v>29</v>
      </c>
      <c r="T17" s="14" t="s">
        <v>30</v>
      </c>
      <c r="U17" s="14" t="s">
        <v>120</v>
      </c>
      <c r="V17" s="14" t="s">
        <v>31</v>
      </c>
      <c r="W17" s="14" t="s">
        <v>32</v>
      </c>
      <c r="X17" s="14" t="s">
        <v>33</v>
      </c>
      <c r="Y17" s="14" t="s">
        <v>34</v>
      </c>
      <c r="Z17" s="14" t="s">
        <v>107</v>
      </c>
      <c r="AA17" s="14" t="s">
        <v>35</v>
      </c>
      <c r="AB17" s="14" t="s">
        <v>36</v>
      </c>
      <c r="AC17" s="14" t="s">
        <v>37</v>
      </c>
      <c r="AD17" s="14" t="s">
        <v>38</v>
      </c>
      <c r="AE17" s="14" t="s">
        <v>39</v>
      </c>
      <c r="AF17" s="14" t="s">
        <v>122</v>
      </c>
      <c r="AG17" s="14" t="s">
        <v>121</v>
      </c>
      <c r="AH17" s="14" t="s">
        <v>41</v>
      </c>
      <c r="AI17" s="14" t="s">
        <v>42</v>
      </c>
      <c r="AJ17" s="14" t="s">
        <v>43</v>
      </c>
      <c r="AK17" s="14" t="s">
        <v>44</v>
      </c>
      <c r="AL17" s="14" t="s">
        <v>45</v>
      </c>
      <c r="AM17" s="14" t="s">
        <v>46</v>
      </c>
      <c r="AN17" s="14" t="s">
        <v>47</v>
      </c>
      <c r="AO17" s="14" t="s">
        <v>48</v>
      </c>
      <c r="AP17" s="14" t="s">
        <v>49</v>
      </c>
      <c r="AQ17" s="14" t="s">
        <v>50</v>
      </c>
      <c r="AR17" s="14" t="s">
        <v>51</v>
      </c>
      <c r="AS17" s="14" t="s">
        <v>52</v>
      </c>
      <c r="AT17" s="14" t="s">
        <v>53</v>
      </c>
      <c r="AU17" s="14" t="s">
        <v>54</v>
      </c>
      <c r="AV17" s="14" t="s">
        <v>55</v>
      </c>
      <c r="AW17" s="14" t="s">
        <v>123</v>
      </c>
      <c r="AX17" s="14" t="s">
        <v>56</v>
      </c>
      <c r="AY17" s="14" t="s">
        <v>57</v>
      </c>
      <c r="AZ17" s="14" t="s">
        <v>58</v>
      </c>
      <c r="BA17" s="14" t="s">
        <v>59</v>
      </c>
      <c r="BB17" s="14" t="s">
        <v>60</v>
      </c>
      <c r="BC17" s="14" t="s">
        <v>61</v>
      </c>
      <c r="BD17" s="14" t="s">
        <v>62</v>
      </c>
      <c r="BE17" s="14" t="s">
        <v>63</v>
      </c>
      <c r="BF17" s="14" t="s">
        <v>64</v>
      </c>
      <c r="BG17" s="14" t="s">
        <v>65</v>
      </c>
      <c r="BH17" s="14" t="s">
        <v>66</v>
      </c>
      <c r="BI17" s="14" t="s">
        <v>67</v>
      </c>
      <c r="BJ17" s="14" t="s">
        <v>68</v>
      </c>
      <c r="BK17" s="14" t="s">
        <v>69</v>
      </c>
      <c r="BL17" s="14" t="s">
        <v>70</v>
      </c>
      <c r="BM17" s="14" t="s">
        <v>71</v>
      </c>
      <c r="BN17" s="14" t="s">
        <v>72</v>
      </c>
      <c r="BO17" s="14" t="s">
        <v>73</v>
      </c>
      <c r="BP17" s="14" t="s">
        <v>74</v>
      </c>
      <c r="BQ17" s="14" t="s">
        <v>75</v>
      </c>
      <c r="BR17" s="14" t="s">
        <v>76</v>
      </c>
      <c r="BS17" s="14" t="s">
        <v>77</v>
      </c>
      <c r="BT17" s="14" t="s">
        <v>78</v>
      </c>
      <c r="BU17" s="14" t="s">
        <v>79</v>
      </c>
      <c r="BV17" s="14" t="s">
        <v>80</v>
      </c>
      <c r="BW17" s="14" t="s">
        <v>81</v>
      </c>
      <c r="BX17" s="14" t="s">
        <v>82</v>
      </c>
      <c r="BY17" s="15" t="s">
        <v>83</v>
      </c>
    </row>
    <row r="18" spans="2:77">
      <c r="B18" s="16" t="s">
        <v>84</v>
      </c>
      <c r="C18" s="17">
        <f t="shared" ref="C18:BH18" si="0">$C$12</f>
        <v>100</v>
      </c>
      <c r="D18" s="17">
        <f t="shared" si="0"/>
        <v>100</v>
      </c>
      <c r="E18" s="17">
        <f t="shared" si="0"/>
        <v>100</v>
      </c>
      <c r="F18" s="17">
        <f t="shared" si="0"/>
        <v>100</v>
      </c>
      <c r="G18" s="17">
        <f t="shared" si="0"/>
        <v>100</v>
      </c>
      <c r="H18" s="17">
        <f t="shared" si="0"/>
        <v>100</v>
      </c>
      <c r="I18" s="17">
        <f t="shared" si="0"/>
        <v>100</v>
      </c>
      <c r="J18" s="17">
        <f t="shared" si="0"/>
        <v>100</v>
      </c>
      <c r="K18" s="17">
        <f t="shared" si="0"/>
        <v>100</v>
      </c>
      <c r="L18" s="17">
        <f t="shared" si="0"/>
        <v>100</v>
      </c>
      <c r="M18" s="17">
        <f t="shared" si="0"/>
        <v>100</v>
      </c>
      <c r="N18" s="17">
        <f t="shared" si="0"/>
        <v>100</v>
      </c>
      <c r="O18" s="17">
        <f t="shared" si="0"/>
        <v>100</v>
      </c>
      <c r="P18" s="17">
        <f t="shared" si="0"/>
        <v>100</v>
      </c>
      <c r="Q18" s="17">
        <f t="shared" si="0"/>
        <v>100</v>
      </c>
      <c r="R18" s="17">
        <f t="shared" si="0"/>
        <v>100</v>
      </c>
      <c r="S18" s="17">
        <f t="shared" si="0"/>
        <v>100</v>
      </c>
      <c r="T18" s="17">
        <f t="shared" si="0"/>
        <v>100</v>
      </c>
      <c r="U18" s="17">
        <f t="shared" si="0"/>
        <v>100</v>
      </c>
      <c r="V18" s="17">
        <f t="shared" si="0"/>
        <v>100</v>
      </c>
      <c r="W18" s="17">
        <f t="shared" si="0"/>
        <v>100</v>
      </c>
      <c r="X18" s="17">
        <f t="shared" si="0"/>
        <v>100</v>
      </c>
      <c r="Y18" s="17">
        <f t="shared" si="0"/>
        <v>100</v>
      </c>
      <c r="Z18" s="17">
        <f t="shared" si="0"/>
        <v>100</v>
      </c>
      <c r="AA18" s="17">
        <f t="shared" si="0"/>
        <v>100</v>
      </c>
      <c r="AB18" s="17">
        <f t="shared" si="0"/>
        <v>100</v>
      </c>
      <c r="AC18" s="17">
        <f t="shared" si="0"/>
        <v>100</v>
      </c>
      <c r="AD18" s="17">
        <f t="shared" si="0"/>
        <v>100</v>
      </c>
      <c r="AE18" s="17">
        <f t="shared" si="0"/>
        <v>100</v>
      </c>
      <c r="AF18" s="17">
        <f t="shared" si="0"/>
        <v>100</v>
      </c>
      <c r="AG18" s="17">
        <f t="shared" si="0"/>
        <v>100</v>
      </c>
      <c r="AH18" s="17">
        <f t="shared" si="0"/>
        <v>100</v>
      </c>
      <c r="AI18" s="17">
        <f t="shared" si="0"/>
        <v>100</v>
      </c>
      <c r="AJ18" s="17">
        <f t="shared" si="0"/>
        <v>100</v>
      </c>
      <c r="AK18" s="17">
        <f t="shared" si="0"/>
        <v>100</v>
      </c>
      <c r="AL18" s="17">
        <f t="shared" si="0"/>
        <v>100</v>
      </c>
      <c r="AM18" s="17">
        <f t="shared" si="0"/>
        <v>100</v>
      </c>
      <c r="AN18" s="17">
        <f t="shared" si="0"/>
        <v>100</v>
      </c>
      <c r="AO18" s="17">
        <f t="shared" si="0"/>
        <v>100</v>
      </c>
      <c r="AP18" s="17">
        <f t="shared" si="0"/>
        <v>100</v>
      </c>
      <c r="AQ18" s="17">
        <f t="shared" si="0"/>
        <v>100</v>
      </c>
      <c r="AR18" s="17">
        <f t="shared" si="0"/>
        <v>100</v>
      </c>
      <c r="AS18" s="17">
        <f t="shared" si="0"/>
        <v>100</v>
      </c>
      <c r="AT18" s="17">
        <f t="shared" si="0"/>
        <v>100</v>
      </c>
      <c r="AU18" s="17">
        <f t="shared" si="0"/>
        <v>100</v>
      </c>
      <c r="AV18" s="17">
        <f t="shared" si="0"/>
        <v>100</v>
      </c>
      <c r="AW18" s="17">
        <f t="shared" si="0"/>
        <v>100</v>
      </c>
      <c r="AX18" s="17">
        <f t="shared" si="0"/>
        <v>100</v>
      </c>
      <c r="AY18" s="17">
        <f t="shared" si="0"/>
        <v>100</v>
      </c>
      <c r="AZ18" s="17">
        <f t="shared" si="0"/>
        <v>100</v>
      </c>
      <c r="BA18" s="17">
        <f t="shared" si="0"/>
        <v>100</v>
      </c>
      <c r="BB18" s="17">
        <f t="shared" si="0"/>
        <v>100</v>
      </c>
      <c r="BC18" s="17">
        <f t="shared" si="0"/>
        <v>100</v>
      </c>
      <c r="BD18" s="17">
        <f t="shared" si="0"/>
        <v>100</v>
      </c>
      <c r="BE18" s="17">
        <f t="shared" si="0"/>
        <v>100</v>
      </c>
      <c r="BF18" s="17">
        <f t="shared" si="0"/>
        <v>100</v>
      </c>
      <c r="BG18" s="17">
        <f t="shared" si="0"/>
        <v>100</v>
      </c>
      <c r="BH18" s="17">
        <f t="shared" si="0"/>
        <v>100</v>
      </c>
      <c r="BI18" s="17">
        <f t="shared" ref="BI18:BY18" si="1">$C$12</f>
        <v>100</v>
      </c>
      <c r="BJ18" s="17">
        <f t="shared" si="1"/>
        <v>100</v>
      </c>
      <c r="BK18" s="17">
        <f t="shared" si="1"/>
        <v>100</v>
      </c>
      <c r="BL18" s="17">
        <f t="shared" si="1"/>
        <v>100</v>
      </c>
      <c r="BM18" s="17">
        <f t="shared" si="1"/>
        <v>100</v>
      </c>
      <c r="BN18" s="17">
        <f t="shared" si="1"/>
        <v>100</v>
      </c>
      <c r="BO18" s="17">
        <f t="shared" si="1"/>
        <v>100</v>
      </c>
      <c r="BP18" s="17">
        <f t="shared" si="1"/>
        <v>100</v>
      </c>
      <c r="BQ18" s="17">
        <f t="shared" si="1"/>
        <v>100</v>
      </c>
      <c r="BR18" s="17">
        <f t="shared" si="1"/>
        <v>100</v>
      </c>
      <c r="BS18" s="17">
        <f t="shared" si="1"/>
        <v>100</v>
      </c>
      <c r="BT18" s="17">
        <f t="shared" si="1"/>
        <v>100</v>
      </c>
      <c r="BU18" s="17">
        <f t="shared" si="1"/>
        <v>100</v>
      </c>
      <c r="BV18" s="17">
        <f t="shared" si="1"/>
        <v>100</v>
      </c>
      <c r="BW18" s="17">
        <f t="shared" si="1"/>
        <v>100</v>
      </c>
      <c r="BX18" s="17">
        <f t="shared" si="1"/>
        <v>100</v>
      </c>
      <c r="BY18" s="18">
        <f t="shared" si="1"/>
        <v>100</v>
      </c>
    </row>
    <row r="19" spans="2:77">
      <c r="B19" s="6" t="s">
        <v>7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  <c r="AI19" s="34">
        <v>0</v>
      </c>
      <c r="AJ19" s="34">
        <v>0</v>
      </c>
      <c r="AK19" s="34">
        <v>0</v>
      </c>
      <c r="AL19" s="34">
        <v>0</v>
      </c>
      <c r="AM19" s="34">
        <v>0</v>
      </c>
      <c r="AN19" s="34">
        <v>0</v>
      </c>
      <c r="AO19" s="34">
        <v>0</v>
      </c>
      <c r="AP19" s="34">
        <v>0</v>
      </c>
      <c r="AQ19" s="34">
        <v>0</v>
      </c>
      <c r="AR19" s="34">
        <v>0</v>
      </c>
      <c r="AS19" s="34">
        <v>0</v>
      </c>
      <c r="AT19" s="34">
        <v>0</v>
      </c>
      <c r="AU19" s="34">
        <v>0</v>
      </c>
      <c r="AV19" s="34">
        <v>0</v>
      </c>
      <c r="AW19" s="34">
        <v>0</v>
      </c>
      <c r="AX19" s="34">
        <v>0</v>
      </c>
      <c r="AY19" s="34">
        <v>0</v>
      </c>
      <c r="AZ19" s="34">
        <v>0</v>
      </c>
      <c r="BA19" s="34">
        <v>0</v>
      </c>
      <c r="BB19" s="34">
        <v>0</v>
      </c>
      <c r="BC19" s="34">
        <v>0</v>
      </c>
      <c r="BD19" s="34">
        <v>0</v>
      </c>
      <c r="BE19" s="34">
        <v>0</v>
      </c>
      <c r="BF19" s="34">
        <v>0</v>
      </c>
      <c r="BG19" s="34">
        <v>0</v>
      </c>
      <c r="BH19" s="34">
        <v>0</v>
      </c>
      <c r="BI19" s="34">
        <v>0</v>
      </c>
      <c r="BJ19" s="34">
        <v>0</v>
      </c>
      <c r="BK19" s="34">
        <v>0</v>
      </c>
      <c r="BL19" s="34">
        <v>0</v>
      </c>
      <c r="BM19" s="34">
        <v>0</v>
      </c>
      <c r="BN19" s="34">
        <v>0</v>
      </c>
      <c r="BO19" s="34">
        <v>0</v>
      </c>
      <c r="BP19" s="34">
        <v>0</v>
      </c>
      <c r="BQ19" s="34">
        <v>0</v>
      </c>
      <c r="BR19" s="34">
        <v>0</v>
      </c>
      <c r="BS19" s="34">
        <v>0</v>
      </c>
      <c r="BT19" s="34">
        <v>0</v>
      </c>
      <c r="BU19" s="34">
        <v>0</v>
      </c>
      <c r="BV19" s="34">
        <v>0</v>
      </c>
      <c r="BW19" s="34">
        <v>0</v>
      </c>
      <c r="BX19" s="34">
        <v>0</v>
      </c>
      <c r="BY19" s="8">
        <v>0</v>
      </c>
    </row>
    <row r="20" spans="2:77">
      <c r="B20" s="6" t="s">
        <v>85</v>
      </c>
      <c r="C20" s="19">
        <f>C18*C19</f>
        <v>0</v>
      </c>
      <c r="D20" s="19">
        <f t="shared" ref="D20:BO20" si="2">D18*D19</f>
        <v>0</v>
      </c>
      <c r="E20" s="19">
        <f t="shared" si="2"/>
        <v>0</v>
      </c>
      <c r="F20" s="19">
        <f t="shared" si="2"/>
        <v>0</v>
      </c>
      <c r="G20" s="19">
        <f t="shared" si="2"/>
        <v>0</v>
      </c>
      <c r="H20" s="19">
        <f t="shared" si="2"/>
        <v>0</v>
      </c>
      <c r="I20" s="19">
        <f t="shared" si="2"/>
        <v>0</v>
      </c>
      <c r="J20" s="19">
        <f t="shared" si="2"/>
        <v>0</v>
      </c>
      <c r="K20" s="19">
        <f t="shared" si="2"/>
        <v>0</v>
      </c>
      <c r="L20" s="19">
        <f t="shared" si="2"/>
        <v>0</v>
      </c>
      <c r="M20" s="19">
        <f t="shared" si="2"/>
        <v>0</v>
      </c>
      <c r="N20" s="19">
        <f t="shared" si="2"/>
        <v>0</v>
      </c>
      <c r="O20" s="19">
        <f t="shared" si="2"/>
        <v>0</v>
      </c>
      <c r="P20" s="19">
        <f t="shared" si="2"/>
        <v>0</v>
      </c>
      <c r="Q20" s="19">
        <f t="shared" si="2"/>
        <v>0</v>
      </c>
      <c r="R20" s="19">
        <f t="shared" si="2"/>
        <v>0</v>
      </c>
      <c r="S20" s="19">
        <f t="shared" si="2"/>
        <v>0</v>
      </c>
      <c r="T20" s="19">
        <f t="shared" si="2"/>
        <v>0</v>
      </c>
      <c r="U20" s="19">
        <f t="shared" si="2"/>
        <v>0</v>
      </c>
      <c r="V20" s="19">
        <f t="shared" si="2"/>
        <v>0</v>
      </c>
      <c r="W20" s="19">
        <f t="shared" si="2"/>
        <v>0</v>
      </c>
      <c r="X20" s="19">
        <f t="shared" si="2"/>
        <v>0</v>
      </c>
      <c r="Y20" s="19">
        <f t="shared" si="2"/>
        <v>0</v>
      </c>
      <c r="Z20" s="19">
        <f t="shared" si="2"/>
        <v>0</v>
      </c>
      <c r="AA20" s="19">
        <f t="shared" si="2"/>
        <v>0</v>
      </c>
      <c r="AB20" s="19">
        <f t="shared" si="2"/>
        <v>0</v>
      </c>
      <c r="AC20" s="19">
        <f t="shared" si="2"/>
        <v>0</v>
      </c>
      <c r="AD20" s="19">
        <f t="shared" si="2"/>
        <v>0</v>
      </c>
      <c r="AE20" s="19">
        <f t="shared" si="2"/>
        <v>0</v>
      </c>
      <c r="AF20" s="19">
        <f t="shared" si="2"/>
        <v>0</v>
      </c>
      <c r="AG20" s="19">
        <f t="shared" si="2"/>
        <v>0</v>
      </c>
      <c r="AH20" s="19">
        <f t="shared" si="2"/>
        <v>0</v>
      </c>
      <c r="AI20" s="19">
        <f t="shared" si="2"/>
        <v>0</v>
      </c>
      <c r="AJ20" s="19">
        <f t="shared" si="2"/>
        <v>0</v>
      </c>
      <c r="AK20" s="19">
        <f t="shared" si="2"/>
        <v>0</v>
      </c>
      <c r="AL20" s="19">
        <f t="shared" si="2"/>
        <v>0</v>
      </c>
      <c r="AM20" s="19">
        <f t="shared" si="2"/>
        <v>0</v>
      </c>
      <c r="AN20" s="19">
        <f t="shared" si="2"/>
        <v>0</v>
      </c>
      <c r="AO20" s="19">
        <f t="shared" si="2"/>
        <v>0</v>
      </c>
      <c r="AP20" s="19">
        <f t="shared" si="2"/>
        <v>0</v>
      </c>
      <c r="AQ20" s="19">
        <f t="shared" si="2"/>
        <v>0</v>
      </c>
      <c r="AR20" s="19">
        <f t="shared" si="2"/>
        <v>0</v>
      </c>
      <c r="AS20" s="19">
        <f t="shared" si="2"/>
        <v>0</v>
      </c>
      <c r="AT20" s="19">
        <f t="shared" si="2"/>
        <v>0</v>
      </c>
      <c r="AU20" s="19">
        <f t="shared" si="2"/>
        <v>0</v>
      </c>
      <c r="AV20" s="19">
        <f t="shared" si="2"/>
        <v>0</v>
      </c>
      <c r="AW20" s="19">
        <f t="shared" si="2"/>
        <v>0</v>
      </c>
      <c r="AX20" s="19">
        <f t="shared" si="2"/>
        <v>0</v>
      </c>
      <c r="AY20" s="19">
        <f t="shared" si="2"/>
        <v>0</v>
      </c>
      <c r="AZ20" s="19">
        <f t="shared" si="2"/>
        <v>0</v>
      </c>
      <c r="BA20" s="19">
        <f t="shared" si="2"/>
        <v>0</v>
      </c>
      <c r="BB20" s="19">
        <f t="shared" si="2"/>
        <v>0</v>
      </c>
      <c r="BC20" s="19">
        <f t="shared" si="2"/>
        <v>0</v>
      </c>
      <c r="BD20" s="19">
        <f t="shared" si="2"/>
        <v>0</v>
      </c>
      <c r="BE20" s="19">
        <f t="shared" si="2"/>
        <v>0</v>
      </c>
      <c r="BF20" s="19">
        <f t="shared" si="2"/>
        <v>0</v>
      </c>
      <c r="BG20" s="19">
        <f t="shared" si="2"/>
        <v>0</v>
      </c>
      <c r="BH20" s="19">
        <f t="shared" si="2"/>
        <v>0</v>
      </c>
      <c r="BI20" s="19">
        <f t="shared" si="2"/>
        <v>0</v>
      </c>
      <c r="BJ20" s="19">
        <f t="shared" si="2"/>
        <v>0</v>
      </c>
      <c r="BK20" s="19">
        <f t="shared" si="2"/>
        <v>0</v>
      </c>
      <c r="BL20" s="19">
        <f t="shared" si="2"/>
        <v>0</v>
      </c>
      <c r="BM20" s="19">
        <f t="shared" si="2"/>
        <v>0</v>
      </c>
      <c r="BN20" s="19">
        <f t="shared" si="2"/>
        <v>0</v>
      </c>
      <c r="BO20" s="19">
        <f t="shared" si="2"/>
        <v>0</v>
      </c>
      <c r="BP20" s="19">
        <f t="shared" ref="BP20:BY20" si="3">BP18*BP19</f>
        <v>0</v>
      </c>
      <c r="BQ20" s="19">
        <f t="shared" si="3"/>
        <v>0</v>
      </c>
      <c r="BR20" s="19">
        <f t="shared" si="3"/>
        <v>0</v>
      </c>
      <c r="BS20" s="19">
        <f t="shared" si="3"/>
        <v>0</v>
      </c>
      <c r="BT20" s="19">
        <f t="shared" si="3"/>
        <v>0</v>
      </c>
      <c r="BU20" s="19">
        <f t="shared" si="3"/>
        <v>0</v>
      </c>
      <c r="BV20" s="19">
        <f t="shared" si="3"/>
        <v>0</v>
      </c>
      <c r="BW20" s="19">
        <f t="shared" si="3"/>
        <v>0</v>
      </c>
      <c r="BX20" s="19">
        <f t="shared" si="3"/>
        <v>0</v>
      </c>
      <c r="BY20" s="7">
        <f t="shared" si="3"/>
        <v>0</v>
      </c>
    </row>
    <row r="21" spans="2:77">
      <c r="B21" s="6" t="s">
        <v>86</v>
      </c>
      <c r="C21" s="20">
        <f t="shared" ref="C21:BH21" si="4">$C$8</f>
        <v>0</v>
      </c>
      <c r="D21" s="20">
        <f t="shared" si="4"/>
        <v>0</v>
      </c>
      <c r="E21" s="20">
        <f t="shared" si="4"/>
        <v>0</v>
      </c>
      <c r="F21" s="20">
        <f t="shared" si="4"/>
        <v>0</v>
      </c>
      <c r="G21" s="20">
        <f t="shared" si="4"/>
        <v>0</v>
      </c>
      <c r="H21" s="20">
        <f t="shared" si="4"/>
        <v>0</v>
      </c>
      <c r="I21" s="20">
        <f t="shared" si="4"/>
        <v>0</v>
      </c>
      <c r="J21" s="20">
        <f t="shared" si="4"/>
        <v>0</v>
      </c>
      <c r="K21" s="20">
        <f t="shared" si="4"/>
        <v>0</v>
      </c>
      <c r="L21" s="20">
        <f t="shared" si="4"/>
        <v>0</v>
      </c>
      <c r="M21" s="20">
        <f t="shared" si="4"/>
        <v>0</v>
      </c>
      <c r="N21" s="20">
        <f t="shared" si="4"/>
        <v>0</v>
      </c>
      <c r="O21" s="20">
        <f t="shared" si="4"/>
        <v>0</v>
      </c>
      <c r="P21" s="20">
        <f t="shared" si="4"/>
        <v>0</v>
      </c>
      <c r="Q21" s="20">
        <f t="shared" si="4"/>
        <v>0</v>
      </c>
      <c r="R21" s="20">
        <f t="shared" si="4"/>
        <v>0</v>
      </c>
      <c r="S21" s="20">
        <f t="shared" si="4"/>
        <v>0</v>
      </c>
      <c r="T21" s="20">
        <f t="shared" si="4"/>
        <v>0</v>
      </c>
      <c r="U21" s="20">
        <f t="shared" si="4"/>
        <v>0</v>
      </c>
      <c r="V21" s="20">
        <f t="shared" si="4"/>
        <v>0</v>
      </c>
      <c r="W21" s="20">
        <f t="shared" si="4"/>
        <v>0</v>
      </c>
      <c r="X21" s="20">
        <f t="shared" si="4"/>
        <v>0</v>
      </c>
      <c r="Y21" s="20">
        <f t="shared" si="4"/>
        <v>0</v>
      </c>
      <c r="Z21" s="20">
        <f t="shared" si="4"/>
        <v>0</v>
      </c>
      <c r="AA21" s="20">
        <f t="shared" si="4"/>
        <v>0</v>
      </c>
      <c r="AB21" s="20">
        <f t="shared" si="4"/>
        <v>0</v>
      </c>
      <c r="AC21" s="20">
        <f t="shared" si="4"/>
        <v>0</v>
      </c>
      <c r="AD21" s="20">
        <f t="shared" si="4"/>
        <v>0</v>
      </c>
      <c r="AE21" s="20">
        <f t="shared" si="4"/>
        <v>0</v>
      </c>
      <c r="AF21" s="20">
        <f t="shared" si="4"/>
        <v>0</v>
      </c>
      <c r="AG21" s="20">
        <f t="shared" si="4"/>
        <v>0</v>
      </c>
      <c r="AH21" s="20">
        <f t="shared" si="4"/>
        <v>0</v>
      </c>
      <c r="AI21" s="20">
        <f t="shared" si="4"/>
        <v>0</v>
      </c>
      <c r="AJ21" s="20">
        <f t="shared" si="4"/>
        <v>0</v>
      </c>
      <c r="AK21" s="20">
        <f t="shared" si="4"/>
        <v>0</v>
      </c>
      <c r="AL21" s="20">
        <f t="shared" si="4"/>
        <v>0</v>
      </c>
      <c r="AM21" s="20">
        <f t="shared" si="4"/>
        <v>0</v>
      </c>
      <c r="AN21" s="20">
        <f t="shared" si="4"/>
        <v>0</v>
      </c>
      <c r="AO21" s="20">
        <f t="shared" si="4"/>
        <v>0</v>
      </c>
      <c r="AP21" s="20">
        <f t="shared" si="4"/>
        <v>0</v>
      </c>
      <c r="AQ21" s="20">
        <f t="shared" si="4"/>
        <v>0</v>
      </c>
      <c r="AR21" s="20">
        <f t="shared" si="4"/>
        <v>0</v>
      </c>
      <c r="AS21" s="20">
        <f t="shared" si="4"/>
        <v>0</v>
      </c>
      <c r="AT21" s="20">
        <f t="shared" si="4"/>
        <v>0</v>
      </c>
      <c r="AU21" s="20">
        <f t="shared" si="4"/>
        <v>0</v>
      </c>
      <c r="AV21" s="20">
        <f t="shared" si="4"/>
        <v>0</v>
      </c>
      <c r="AW21" s="20">
        <f t="shared" si="4"/>
        <v>0</v>
      </c>
      <c r="AX21" s="20">
        <f t="shared" si="4"/>
        <v>0</v>
      </c>
      <c r="AY21" s="20">
        <f t="shared" si="4"/>
        <v>0</v>
      </c>
      <c r="AZ21" s="20">
        <f t="shared" si="4"/>
        <v>0</v>
      </c>
      <c r="BA21" s="20">
        <f t="shared" si="4"/>
        <v>0</v>
      </c>
      <c r="BB21" s="20">
        <f t="shared" si="4"/>
        <v>0</v>
      </c>
      <c r="BC21" s="20">
        <f t="shared" si="4"/>
        <v>0</v>
      </c>
      <c r="BD21" s="20">
        <f t="shared" si="4"/>
        <v>0</v>
      </c>
      <c r="BE21" s="20">
        <f t="shared" si="4"/>
        <v>0</v>
      </c>
      <c r="BF21" s="20">
        <f t="shared" si="4"/>
        <v>0</v>
      </c>
      <c r="BG21" s="20">
        <f t="shared" si="4"/>
        <v>0</v>
      </c>
      <c r="BH21" s="20">
        <f t="shared" si="4"/>
        <v>0</v>
      </c>
      <c r="BI21" s="20">
        <f t="shared" ref="BI21:BY21" si="5">$C$8</f>
        <v>0</v>
      </c>
      <c r="BJ21" s="20">
        <f t="shared" si="5"/>
        <v>0</v>
      </c>
      <c r="BK21" s="20">
        <f t="shared" si="5"/>
        <v>0</v>
      </c>
      <c r="BL21" s="20">
        <f t="shared" si="5"/>
        <v>0</v>
      </c>
      <c r="BM21" s="20">
        <f t="shared" si="5"/>
        <v>0</v>
      </c>
      <c r="BN21" s="20">
        <f t="shared" si="5"/>
        <v>0</v>
      </c>
      <c r="BO21" s="20">
        <f t="shared" si="5"/>
        <v>0</v>
      </c>
      <c r="BP21" s="20">
        <f t="shared" si="5"/>
        <v>0</v>
      </c>
      <c r="BQ21" s="20">
        <f t="shared" si="5"/>
        <v>0</v>
      </c>
      <c r="BR21" s="20">
        <f t="shared" si="5"/>
        <v>0</v>
      </c>
      <c r="BS21" s="20">
        <f t="shared" si="5"/>
        <v>0</v>
      </c>
      <c r="BT21" s="20">
        <f t="shared" si="5"/>
        <v>0</v>
      </c>
      <c r="BU21" s="20">
        <f t="shared" si="5"/>
        <v>0</v>
      </c>
      <c r="BV21" s="20">
        <f t="shared" si="5"/>
        <v>0</v>
      </c>
      <c r="BW21" s="20">
        <f t="shared" si="5"/>
        <v>0</v>
      </c>
      <c r="BX21" s="20">
        <f t="shared" si="5"/>
        <v>0</v>
      </c>
      <c r="BY21" s="21">
        <f t="shared" si="5"/>
        <v>0</v>
      </c>
    </row>
    <row r="22" spans="2:77">
      <c r="B22" s="6" t="s">
        <v>87</v>
      </c>
      <c r="C22" s="19">
        <f t="shared" ref="C22:BH22" si="6">C18+SUM(C20:C21)</f>
        <v>100</v>
      </c>
      <c r="D22" s="19">
        <f t="shared" si="6"/>
        <v>100</v>
      </c>
      <c r="E22" s="19">
        <f t="shared" si="6"/>
        <v>100</v>
      </c>
      <c r="F22" s="19">
        <f t="shared" si="6"/>
        <v>100</v>
      </c>
      <c r="G22" s="19">
        <f t="shared" si="6"/>
        <v>100</v>
      </c>
      <c r="H22" s="19">
        <f t="shared" si="6"/>
        <v>100</v>
      </c>
      <c r="I22" s="19">
        <f t="shared" si="6"/>
        <v>100</v>
      </c>
      <c r="J22" s="19">
        <f t="shared" si="6"/>
        <v>100</v>
      </c>
      <c r="K22" s="19">
        <f t="shared" si="6"/>
        <v>100</v>
      </c>
      <c r="L22" s="19">
        <f t="shared" si="6"/>
        <v>100</v>
      </c>
      <c r="M22" s="19">
        <f t="shared" si="6"/>
        <v>100</v>
      </c>
      <c r="N22" s="19">
        <f t="shared" si="6"/>
        <v>100</v>
      </c>
      <c r="O22" s="19">
        <f t="shared" si="6"/>
        <v>100</v>
      </c>
      <c r="P22" s="19">
        <f t="shared" si="6"/>
        <v>100</v>
      </c>
      <c r="Q22" s="19">
        <f t="shared" si="6"/>
        <v>100</v>
      </c>
      <c r="R22" s="19">
        <f t="shared" si="6"/>
        <v>100</v>
      </c>
      <c r="S22" s="19">
        <f t="shared" si="6"/>
        <v>100</v>
      </c>
      <c r="T22" s="19">
        <f t="shared" si="6"/>
        <v>100</v>
      </c>
      <c r="U22" s="19">
        <f>U18+SUM(U20:U21)</f>
        <v>100</v>
      </c>
      <c r="V22" s="19">
        <f t="shared" si="6"/>
        <v>100</v>
      </c>
      <c r="W22" s="19">
        <f t="shared" si="6"/>
        <v>100</v>
      </c>
      <c r="X22" s="19">
        <f t="shared" si="6"/>
        <v>100</v>
      </c>
      <c r="Y22" s="19">
        <f t="shared" si="6"/>
        <v>100</v>
      </c>
      <c r="Z22" s="19">
        <f t="shared" si="6"/>
        <v>100</v>
      </c>
      <c r="AA22" s="19">
        <f t="shared" si="6"/>
        <v>100</v>
      </c>
      <c r="AB22" s="19">
        <f t="shared" si="6"/>
        <v>100</v>
      </c>
      <c r="AC22" s="19">
        <f t="shared" si="6"/>
        <v>100</v>
      </c>
      <c r="AD22" s="19">
        <f t="shared" si="6"/>
        <v>100</v>
      </c>
      <c r="AE22" s="19">
        <f t="shared" si="6"/>
        <v>100</v>
      </c>
      <c r="AF22" s="19">
        <f t="shared" si="6"/>
        <v>100</v>
      </c>
      <c r="AG22" s="19">
        <f t="shared" si="6"/>
        <v>100</v>
      </c>
      <c r="AH22" s="19">
        <f t="shared" si="6"/>
        <v>100</v>
      </c>
      <c r="AI22" s="19">
        <f t="shared" si="6"/>
        <v>100</v>
      </c>
      <c r="AJ22" s="19">
        <f t="shared" si="6"/>
        <v>100</v>
      </c>
      <c r="AK22" s="19">
        <f t="shared" si="6"/>
        <v>100</v>
      </c>
      <c r="AL22" s="19">
        <f t="shared" si="6"/>
        <v>100</v>
      </c>
      <c r="AM22" s="19">
        <f t="shared" si="6"/>
        <v>100</v>
      </c>
      <c r="AN22" s="19">
        <f t="shared" si="6"/>
        <v>100</v>
      </c>
      <c r="AO22" s="19">
        <f t="shared" si="6"/>
        <v>100</v>
      </c>
      <c r="AP22" s="19">
        <f t="shared" si="6"/>
        <v>100</v>
      </c>
      <c r="AQ22" s="19">
        <f t="shared" si="6"/>
        <v>100</v>
      </c>
      <c r="AR22" s="19">
        <f t="shared" si="6"/>
        <v>100</v>
      </c>
      <c r="AS22" s="19">
        <f t="shared" si="6"/>
        <v>100</v>
      </c>
      <c r="AT22" s="19">
        <f t="shared" si="6"/>
        <v>100</v>
      </c>
      <c r="AU22" s="19">
        <f t="shared" si="6"/>
        <v>100</v>
      </c>
      <c r="AV22" s="19">
        <f t="shared" si="6"/>
        <v>100</v>
      </c>
      <c r="AW22" s="19">
        <f t="shared" si="6"/>
        <v>100</v>
      </c>
      <c r="AX22" s="19">
        <f t="shared" si="6"/>
        <v>100</v>
      </c>
      <c r="AY22" s="19">
        <f t="shared" si="6"/>
        <v>100</v>
      </c>
      <c r="AZ22" s="19">
        <f t="shared" si="6"/>
        <v>100</v>
      </c>
      <c r="BA22" s="19">
        <f t="shared" si="6"/>
        <v>100</v>
      </c>
      <c r="BB22" s="19">
        <f t="shared" si="6"/>
        <v>100</v>
      </c>
      <c r="BC22" s="19">
        <f t="shared" si="6"/>
        <v>100</v>
      </c>
      <c r="BD22" s="19">
        <f t="shared" si="6"/>
        <v>100</v>
      </c>
      <c r="BE22" s="19">
        <f t="shared" si="6"/>
        <v>100</v>
      </c>
      <c r="BF22" s="19">
        <f t="shared" si="6"/>
        <v>100</v>
      </c>
      <c r="BG22" s="19">
        <f t="shared" si="6"/>
        <v>100</v>
      </c>
      <c r="BH22" s="19">
        <f t="shared" si="6"/>
        <v>100</v>
      </c>
      <c r="BI22" s="19">
        <f t="shared" ref="BI22:BY22" si="7">BI18+SUM(BI20:BI21)</f>
        <v>100</v>
      </c>
      <c r="BJ22" s="19">
        <f t="shared" si="7"/>
        <v>100</v>
      </c>
      <c r="BK22" s="19">
        <f t="shared" si="7"/>
        <v>100</v>
      </c>
      <c r="BL22" s="19">
        <f t="shared" si="7"/>
        <v>100</v>
      </c>
      <c r="BM22" s="19">
        <f t="shared" si="7"/>
        <v>100</v>
      </c>
      <c r="BN22" s="19">
        <f t="shared" si="7"/>
        <v>100</v>
      </c>
      <c r="BO22" s="19">
        <f t="shared" si="7"/>
        <v>100</v>
      </c>
      <c r="BP22" s="19">
        <f t="shared" si="7"/>
        <v>100</v>
      </c>
      <c r="BQ22" s="19">
        <f t="shared" si="7"/>
        <v>100</v>
      </c>
      <c r="BR22" s="19">
        <f t="shared" si="7"/>
        <v>100</v>
      </c>
      <c r="BS22" s="19">
        <f t="shared" si="7"/>
        <v>100</v>
      </c>
      <c r="BT22" s="19">
        <f t="shared" si="7"/>
        <v>100</v>
      </c>
      <c r="BU22" s="19">
        <f t="shared" si="7"/>
        <v>100</v>
      </c>
      <c r="BV22" s="19">
        <f t="shared" si="7"/>
        <v>100</v>
      </c>
      <c r="BW22" s="19">
        <f t="shared" si="7"/>
        <v>100</v>
      </c>
      <c r="BX22" s="19">
        <f t="shared" si="7"/>
        <v>100</v>
      </c>
      <c r="BY22" s="7">
        <f t="shared" si="7"/>
        <v>100</v>
      </c>
    </row>
    <row r="23" spans="2:77">
      <c r="B23" s="6" t="s">
        <v>88</v>
      </c>
      <c r="C23" s="26">
        <v>0.2</v>
      </c>
      <c r="D23" s="26">
        <v>0.3</v>
      </c>
      <c r="E23" s="26">
        <v>0.25</v>
      </c>
      <c r="F23" s="26">
        <v>0.4</v>
      </c>
      <c r="G23" s="26">
        <v>0.24</v>
      </c>
      <c r="H23" s="26">
        <f>33%+(33%*3%)</f>
        <v>0.33990000000000004</v>
      </c>
      <c r="I23" s="26">
        <f>15%+(15%*10%)</f>
        <v>0.16499999999999998</v>
      </c>
      <c r="J23" s="26">
        <f>15%+(15%*10%)</f>
        <v>0.16499999999999998</v>
      </c>
      <c r="K23" s="26">
        <v>0.1</v>
      </c>
      <c r="L23" s="26">
        <f>38%-10%-10%</f>
        <v>0.18000000000000002</v>
      </c>
      <c r="M23" s="26">
        <v>0.25</v>
      </c>
      <c r="N23" s="26">
        <v>0.1</v>
      </c>
      <c r="O23" s="26">
        <v>0.19</v>
      </c>
      <c r="P23" s="26">
        <v>0.25</v>
      </c>
      <c r="Q23" s="26">
        <v>0.26</v>
      </c>
      <c r="R23" s="26">
        <f>33.33%+(33.33%*3.3%)</f>
        <v>0.34429889999999996</v>
      </c>
      <c r="S23" s="26">
        <v>0.15</v>
      </c>
      <c r="T23" s="26">
        <v>0.24</v>
      </c>
      <c r="U23" s="26">
        <v>0.25</v>
      </c>
      <c r="V23" s="26">
        <v>0.16</v>
      </c>
      <c r="W23" s="26">
        <v>0.15</v>
      </c>
      <c r="X23" s="26">
        <v>0.25</v>
      </c>
      <c r="Y23" s="26">
        <v>0.125</v>
      </c>
      <c r="Z23" s="26">
        <v>0.25</v>
      </c>
      <c r="AA23" s="26">
        <v>0.27500000000000002</v>
      </c>
      <c r="AB23" s="26">
        <v>0.3</v>
      </c>
      <c r="AC23" s="26">
        <v>0.2</v>
      </c>
      <c r="AD23" s="26">
        <v>0.3</v>
      </c>
      <c r="AE23" s="26">
        <v>0.22</v>
      </c>
      <c r="AF23" s="26">
        <v>0.2</v>
      </c>
      <c r="AG23" s="26">
        <v>0.4</v>
      </c>
      <c r="AH23" s="26">
        <v>0.25</v>
      </c>
      <c r="AI23" s="26">
        <v>0.35</v>
      </c>
      <c r="AJ23" s="26">
        <v>0.15</v>
      </c>
      <c r="AK23" s="26">
        <v>0.25</v>
      </c>
      <c r="AL23" s="26">
        <v>0.3</v>
      </c>
      <c r="AM23" s="26">
        <v>0.3</v>
      </c>
      <c r="AN23" s="26">
        <v>0.35</v>
      </c>
      <c r="AO23" s="26">
        <v>0.25</v>
      </c>
      <c r="AP23" s="26">
        <v>0.255</v>
      </c>
      <c r="AQ23" s="26">
        <v>0.3</v>
      </c>
      <c r="AR23" s="26">
        <v>0.28000000000000003</v>
      </c>
      <c r="AS23" s="26">
        <v>0.3</v>
      </c>
      <c r="AT23" s="26">
        <v>0.3</v>
      </c>
      <c r="AU23" s="26">
        <v>0.19</v>
      </c>
      <c r="AV23" s="26">
        <v>0.25</v>
      </c>
      <c r="AW23" s="26">
        <v>0.35</v>
      </c>
      <c r="AX23" s="26">
        <v>0.16</v>
      </c>
      <c r="AY23" s="26">
        <v>0.2</v>
      </c>
      <c r="AZ23" s="26">
        <v>0.2</v>
      </c>
      <c r="BA23" s="26">
        <v>0.1</v>
      </c>
      <c r="BB23" s="26">
        <v>0.18</v>
      </c>
      <c r="BC23" s="26">
        <v>0.2</v>
      </c>
      <c r="BD23" s="26">
        <v>0.28000000000000003</v>
      </c>
      <c r="BE23" s="26">
        <v>0.3</v>
      </c>
      <c r="BF23" s="26">
        <v>0.35</v>
      </c>
      <c r="BG23" s="26">
        <v>0.13800000000000001</v>
      </c>
      <c r="BH23" s="26">
        <v>0.26300000000000001</v>
      </c>
      <c r="BI23" s="26">
        <v>0.25</v>
      </c>
      <c r="BJ23" s="26">
        <v>0.28000000000000003</v>
      </c>
      <c r="BK23" s="26">
        <v>0.25</v>
      </c>
      <c r="BL23" s="26">
        <v>0.2</v>
      </c>
      <c r="BM23" s="26">
        <v>0.3</v>
      </c>
      <c r="BN23" s="26">
        <v>0.25</v>
      </c>
      <c r="BO23" s="26">
        <v>0.2</v>
      </c>
      <c r="BP23" s="26">
        <v>0.08</v>
      </c>
      <c r="BQ23" s="26">
        <v>0</v>
      </c>
      <c r="BR23" s="26">
        <v>0.2</v>
      </c>
      <c r="BS23" s="26">
        <v>0.3</v>
      </c>
      <c r="BT23" s="26">
        <v>0.28000000000000003</v>
      </c>
      <c r="BU23" s="26">
        <v>0.25</v>
      </c>
      <c r="BV23" s="26">
        <v>0.35</v>
      </c>
      <c r="BW23" s="26">
        <v>0.1</v>
      </c>
      <c r="BX23" s="26">
        <v>0.25</v>
      </c>
      <c r="BY23" s="28">
        <v>0.35</v>
      </c>
    </row>
    <row r="24" spans="2:77">
      <c r="B24" s="6" t="s">
        <v>89</v>
      </c>
      <c r="C24" s="19">
        <f t="shared" ref="C24:BH24" si="8">C22*C23</f>
        <v>20</v>
      </c>
      <c r="D24" s="19">
        <f t="shared" si="8"/>
        <v>30</v>
      </c>
      <c r="E24" s="19">
        <f t="shared" si="8"/>
        <v>25</v>
      </c>
      <c r="F24" s="19">
        <f t="shared" si="8"/>
        <v>40</v>
      </c>
      <c r="G24" s="19">
        <f t="shared" si="8"/>
        <v>24</v>
      </c>
      <c r="H24" s="19">
        <f t="shared" si="8"/>
        <v>33.99</v>
      </c>
      <c r="I24" s="19">
        <f t="shared" si="8"/>
        <v>16.499999999999996</v>
      </c>
      <c r="J24" s="19">
        <f t="shared" si="8"/>
        <v>16.499999999999996</v>
      </c>
      <c r="K24" s="19">
        <f t="shared" si="8"/>
        <v>10</v>
      </c>
      <c r="L24" s="19">
        <f t="shared" si="8"/>
        <v>18.000000000000004</v>
      </c>
      <c r="M24" s="19">
        <f t="shared" si="8"/>
        <v>25</v>
      </c>
      <c r="N24" s="19">
        <f t="shared" si="8"/>
        <v>10</v>
      </c>
      <c r="O24" s="19">
        <f t="shared" si="8"/>
        <v>19</v>
      </c>
      <c r="P24" s="19">
        <f t="shared" si="8"/>
        <v>25</v>
      </c>
      <c r="Q24" s="19">
        <f t="shared" si="8"/>
        <v>26</v>
      </c>
      <c r="R24" s="19">
        <f t="shared" si="8"/>
        <v>34.429889999999993</v>
      </c>
      <c r="S24" s="19">
        <f t="shared" si="8"/>
        <v>15</v>
      </c>
      <c r="T24" s="19">
        <f t="shared" si="8"/>
        <v>24</v>
      </c>
      <c r="U24" s="19">
        <f>U22*U23</f>
        <v>25</v>
      </c>
      <c r="V24" s="19">
        <f t="shared" si="8"/>
        <v>16</v>
      </c>
      <c r="W24" s="19">
        <f t="shared" si="8"/>
        <v>15</v>
      </c>
      <c r="X24" s="19">
        <f t="shared" si="8"/>
        <v>25</v>
      </c>
      <c r="Y24" s="19">
        <f t="shared" si="8"/>
        <v>12.5</v>
      </c>
      <c r="Z24" s="19">
        <f t="shared" si="8"/>
        <v>25</v>
      </c>
      <c r="AA24" s="19">
        <f t="shared" si="8"/>
        <v>27.500000000000004</v>
      </c>
      <c r="AB24" s="19">
        <f t="shared" si="8"/>
        <v>30</v>
      </c>
      <c r="AC24" s="19">
        <f t="shared" si="8"/>
        <v>20</v>
      </c>
      <c r="AD24" s="19">
        <f t="shared" si="8"/>
        <v>30</v>
      </c>
      <c r="AE24" s="19">
        <f t="shared" si="8"/>
        <v>22</v>
      </c>
      <c r="AF24" s="19">
        <f t="shared" si="8"/>
        <v>20</v>
      </c>
      <c r="AG24" s="19">
        <f t="shared" si="8"/>
        <v>40</v>
      </c>
      <c r="AH24" s="19">
        <f t="shared" si="8"/>
        <v>25</v>
      </c>
      <c r="AI24" s="19">
        <f t="shared" si="8"/>
        <v>35</v>
      </c>
      <c r="AJ24" s="19">
        <f t="shared" si="8"/>
        <v>15</v>
      </c>
      <c r="AK24" s="19">
        <f t="shared" si="8"/>
        <v>25</v>
      </c>
      <c r="AL24" s="19">
        <f t="shared" si="8"/>
        <v>30</v>
      </c>
      <c r="AM24" s="19">
        <f t="shared" si="8"/>
        <v>30</v>
      </c>
      <c r="AN24" s="19">
        <f t="shared" si="8"/>
        <v>35</v>
      </c>
      <c r="AO24" s="19">
        <f t="shared" si="8"/>
        <v>25</v>
      </c>
      <c r="AP24" s="19">
        <f t="shared" si="8"/>
        <v>25.5</v>
      </c>
      <c r="AQ24" s="19">
        <f t="shared" si="8"/>
        <v>30</v>
      </c>
      <c r="AR24" s="19">
        <f t="shared" si="8"/>
        <v>28.000000000000004</v>
      </c>
      <c r="AS24" s="19">
        <f t="shared" si="8"/>
        <v>30</v>
      </c>
      <c r="AT24" s="19">
        <f t="shared" si="8"/>
        <v>30</v>
      </c>
      <c r="AU24" s="19">
        <f t="shared" si="8"/>
        <v>19</v>
      </c>
      <c r="AV24" s="19">
        <f t="shared" si="8"/>
        <v>25</v>
      </c>
      <c r="AW24" s="19">
        <f t="shared" si="8"/>
        <v>35</v>
      </c>
      <c r="AX24" s="19">
        <f t="shared" si="8"/>
        <v>16</v>
      </c>
      <c r="AY24" s="19">
        <f t="shared" si="8"/>
        <v>20</v>
      </c>
      <c r="AZ24" s="19">
        <f t="shared" si="8"/>
        <v>20</v>
      </c>
      <c r="BA24" s="19">
        <f t="shared" si="8"/>
        <v>10</v>
      </c>
      <c r="BB24" s="19">
        <f t="shared" si="8"/>
        <v>18</v>
      </c>
      <c r="BC24" s="19">
        <f t="shared" si="8"/>
        <v>20</v>
      </c>
      <c r="BD24" s="19">
        <f t="shared" si="8"/>
        <v>28.000000000000004</v>
      </c>
      <c r="BE24" s="19">
        <f t="shared" si="8"/>
        <v>30</v>
      </c>
      <c r="BF24" s="19">
        <f t="shared" si="8"/>
        <v>35</v>
      </c>
      <c r="BG24" s="19">
        <f t="shared" si="8"/>
        <v>13.8</v>
      </c>
      <c r="BH24" s="19">
        <f t="shared" si="8"/>
        <v>26.3</v>
      </c>
      <c r="BI24" s="19">
        <f t="shared" ref="BI24:BY24" si="9">BI22*BI23</f>
        <v>25</v>
      </c>
      <c r="BJ24" s="19">
        <f t="shared" si="9"/>
        <v>28.000000000000004</v>
      </c>
      <c r="BK24" s="19">
        <f t="shared" si="9"/>
        <v>25</v>
      </c>
      <c r="BL24" s="19">
        <f t="shared" si="9"/>
        <v>20</v>
      </c>
      <c r="BM24" s="19">
        <f t="shared" si="9"/>
        <v>30</v>
      </c>
      <c r="BN24" s="19">
        <f t="shared" si="9"/>
        <v>25</v>
      </c>
      <c r="BO24" s="19">
        <f t="shared" si="9"/>
        <v>20</v>
      </c>
      <c r="BP24" s="19">
        <f t="shared" si="9"/>
        <v>8</v>
      </c>
      <c r="BQ24" s="19">
        <f t="shared" si="9"/>
        <v>0</v>
      </c>
      <c r="BR24" s="19">
        <f t="shared" si="9"/>
        <v>20</v>
      </c>
      <c r="BS24" s="19">
        <f t="shared" si="9"/>
        <v>30</v>
      </c>
      <c r="BT24" s="19">
        <f t="shared" si="9"/>
        <v>28.000000000000004</v>
      </c>
      <c r="BU24" s="19">
        <f t="shared" si="9"/>
        <v>25</v>
      </c>
      <c r="BV24" s="19">
        <f t="shared" si="9"/>
        <v>35</v>
      </c>
      <c r="BW24" s="19">
        <f t="shared" si="9"/>
        <v>10</v>
      </c>
      <c r="BX24" s="19">
        <f t="shared" si="9"/>
        <v>25</v>
      </c>
      <c r="BY24" s="7">
        <f t="shared" si="9"/>
        <v>35</v>
      </c>
    </row>
    <row r="25" spans="2:77">
      <c r="B25" s="6" t="s">
        <v>90</v>
      </c>
      <c r="C25" s="20">
        <f t="shared" ref="C25:BH26" si="10">C20</f>
        <v>0</v>
      </c>
      <c r="D25" s="20">
        <f t="shared" si="10"/>
        <v>0</v>
      </c>
      <c r="E25" s="20">
        <f t="shared" si="10"/>
        <v>0</v>
      </c>
      <c r="F25" s="20">
        <f t="shared" si="10"/>
        <v>0</v>
      </c>
      <c r="G25" s="20">
        <f t="shared" si="10"/>
        <v>0</v>
      </c>
      <c r="H25" s="20">
        <f t="shared" si="10"/>
        <v>0</v>
      </c>
      <c r="I25" s="20">
        <f t="shared" si="10"/>
        <v>0</v>
      </c>
      <c r="J25" s="20">
        <f t="shared" si="10"/>
        <v>0</v>
      </c>
      <c r="K25" s="20">
        <f t="shared" si="10"/>
        <v>0</v>
      </c>
      <c r="L25" s="20">
        <f t="shared" si="10"/>
        <v>0</v>
      </c>
      <c r="M25" s="20">
        <f t="shared" si="10"/>
        <v>0</v>
      </c>
      <c r="N25" s="20">
        <f t="shared" si="10"/>
        <v>0</v>
      </c>
      <c r="O25" s="20">
        <f t="shared" si="10"/>
        <v>0</v>
      </c>
      <c r="P25" s="20">
        <f t="shared" si="10"/>
        <v>0</v>
      </c>
      <c r="Q25" s="20">
        <f t="shared" si="10"/>
        <v>0</v>
      </c>
      <c r="R25" s="20">
        <f t="shared" si="10"/>
        <v>0</v>
      </c>
      <c r="S25" s="20">
        <f t="shared" si="10"/>
        <v>0</v>
      </c>
      <c r="T25" s="20">
        <f t="shared" si="10"/>
        <v>0</v>
      </c>
      <c r="U25" s="20">
        <f>U20</f>
        <v>0</v>
      </c>
      <c r="V25" s="20">
        <f t="shared" si="10"/>
        <v>0</v>
      </c>
      <c r="W25" s="20">
        <f t="shared" si="10"/>
        <v>0</v>
      </c>
      <c r="X25" s="20">
        <f t="shared" si="10"/>
        <v>0</v>
      </c>
      <c r="Y25" s="20">
        <f t="shared" si="10"/>
        <v>0</v>
      </c>
      <c r="Z25" s="20">
        <f t="shared" si="10"/>
        <v>0</v>
      </c>
      <c r="AA25" s="20">
        <f t="shared" si="10"/>
        <v>0</v>
      </c>
      <c r="AB25" s="20">
        <f t="shared" si="10"/>
        <v>0</v>
      </c>
      <c r="AC25" s="20">
        <f t="shared" si="10"/>
        <v>0</v>
      </c>
      <c r="AD25" s="20">
        <f t="shared" si="10"/>
        <v>0</v>
      </c>
      <c r="AE25" s="20">
        <f t="shared" si="10"/>
        <v>0</v>
      </c>
      <c r="AF25" s="20">
        <f t="shared" si="10"/>
        <v>0</v>
      </c>
      <c r="AG25" s="20">
        <f t="shared" si="10"/>
        <v>0</v>
      </c>
      <c r="AH25" s="20">
        <f t="shared" si="10"/>
        <v>0</v>
      </c>
      <c r="AI25" s="20">
        <f t="shared" si="10"/>
        <v>0</v>
      </c>
      <c r="AJ25" s="20">
        <f t="shared" si="10"/>
        <v>0</v>
      </c>
      <c r="AK25" s="20">
        <f t="shared" si="10"/>
        <v>0</v>
      </c>
      <c r="AL25" s="20">
        <f t="shared" si="10"/>
        <v>0</v>
      </c>
      <c r="AM25" s="20">
        <f t="shared" si="10"/>
        <v>0</v>
      </c>
      <c r="AN25" s="20">
        <f t="shared" si="10"/>
        <v>0</v>
      </c>
      <c r="AO25" s="20">
        <f t="shared" si="10"/>
        <v>0</v>
      </c>
      <c r="AP25" s="20">
        <f t="shared" si="10"/>
        <v>0</v>
      </c>
      <c r="AQ25" s="20">
        <f t="shared" si="10"/>
        <v>0</v>
      </c>
      <c r="AR25" s="20">
        <f t="shared" si="10"/>
        <v>0</v>
      </c>
      <c r="AS25" s="20">
        <f t="shared" si="10"/>
        <v>0</v>
      </c>
      <c r="AT25" s="20">
        <f t="shared" si="10"/>
        <v>0</v>
      </c>
      <c r="AU25" s="20">
        <f t="shared" si="10"/>
        <v>0</v>
      </c>
      <c r="AV25" s="20">
        <f t="shared" si="10"/>
        <v>0</v>
      </c>
      <c r="AW25" s="20">
        <f t="shared" si="10"/>
        <v>0</v>
      </c>
      <c r="AX25" s="20">
        <f t="shared" si="10"/>
        <v>0</v>
      </c>
      <c r="AY25" s="20">
        <f t="shared" si="10"/>
        <v>0</v>
      </c>
      <c r="AZ25" s="20">
        <f t="shared" si="10"/>
        <v>0</v>
      </c>
      <c r="BA25" s="20">
        <f t="shared" si="10"/>
        <v>0</v>
      </c>
      <c r="BB25" s="20">
        <f t="shared" si="10"/>
        <v>0</v>
      </c>
      <c r="BC25" s="20">
        <f t="shared" si="10"/>
        <v>0</v>
      </c>
      <c r="BD25" s="20">
        <f t="shared" si="10"/>
        <v>0</v>
      </c>
      <c r="BE25" s="20">
        <f t="shared" si="10"/>
        <v>0</v>
      </c>
      <c r="BF25" s="20">
        <f t="shared" si="10"/>
        <v>0</v>
      </c>
      <c r="BG25" s="20">
        <f t="shared" si="10"/>
        <v>0</v>
      </c>
      <c r="BH25" s="20">
        <f t="shared" si="10"/>
        <v>0</v>
      </c>
      <c r="BI25" s="20">
        <f t="shared" ref="BI25:BY26" si="11">BI20</f>
        <v>0</v>
      </c>
      <c r="BJ25" s="20">
        <f t="shared" si="11"/>
        <v>0</v>
      </c>
      <c r="BK25" s="20">
        <f t="shared" si="11"/>
        <v>0</v>
      </c>
      <c r="BL25" s="20">
        <f t="shared" si="11"/>
        <v>0</v>
      </c>
      <c r="BM25" s="20">
        <f t="shared" si="11"/>
        <v>0</v>
      </c>
      <c r="BN25" s="20">
        <f t="shared" si="11"/>
        <v>0</v>
      </c>
      <c r="BO25" s="20">
        <f t="shared" si="11"/>
        <v>0</v>
      </c>
      <c r="BP25" s="20">
        <f t="shared" si="11"/>
        <v>0</v>
      </c>
      <c r="BQ25" s="20">
        <f t="shared" si="11"/>
        <v>0</v>
      </c>
      <c r="BR25" s="20">
        <f t="shared" si="11"/>
        <v>0</v>
      </c>
      <c r="BS25" s="20">
        <f t="shared" si="11"/>
        <v>0</v>
      </c>
      <c r="BT25" s="20">
        <f t="shared" si="11"/>
        <v>0</v>
      </c>
      <c r="BU25" s="20">
        <f t="shared" si="11"/>
        <v>0</v>
      </c>
      <c r="BV25" s="20">
        <f t="shared" si="11"/>
        <v>0</v>
      </c>
      <c r="BW25" s="20">
        <f t="shared" si="11"/>
        <v>0</v>
      </c>
      <c r="BX25" s="20">
        <f t="shared" si="11"/>
        <v>0</v>
      </c>
      <c r="BY25" s="21">
        <f t="shared" si="11"/>
        <v>0</v>
      </c>
    </row>
    <row r="26" spans="2:77">
      <c r="B26" s="6" t="s">
        <v>91</v>
      </c>
      <c r="C26" s="20">
        <f t="shared" si="10"/>
        <v>0</v>
      </c>
      <c r="D26" s="20">
        <f t="shared" si="10"/>
        <v>0</v>
      </c>
      <c r="E26" s="20">
        <f t="shared" si="10"/>
        <v>0</v>
      </c>
      <c r="F26" s="20">
        <f t="shared" si="10"/>
        <v>0</v>
      </c>
      <c r="G26" s="20">
        <f t="shared" si="10"/>
        <v>0</v>
      </c>
      <c r="H26" s="20">
        <f t="shared" si="10"/>
        <v>0</v>
      </c>
      <c r="I26" s="20">
        <f t="shared" si="10"/>
        <v>0</v>
      </c>
      <c r="J26" s="20">
        <f t="shared" si="10"/>
        <v>0</v>
      </c>
      <c r="K26" s="20">
        <f t="shared" si="10"/>
        <v>0</v>
      </c>
      <c r="L26" s="20">
        <f t="shared" si="10"/>
        <v>0</v>
      </c>
      <c r="M26" s="20">
        <f t="shared" si="10"/>
        <v>0</v>
      </c>
      <c r="N26" s="20">
        <f t="shared" si="10"/>
        <v>0</v>
      </c>
      <c r="O26" s="20">
        <f t="shared" si="10"/>
        <v>0</v>
      </c>
      <c r="P26" s="20">
        <f t="shared" si="10"/>
        <v>0</v>
      </c>
      <c r="Q26" s="20">
        <f t="shared" si="10"/>
        <v>0</v>
      </c>
      <c r="R26" s="20">
        <f t="shared" si="10"/>
        <v>0</v>
      </c>
      <c r="S26" s="20">
        <f t="shared" si="10"/>
        <v>0</v>
      </c>
      <c r="T26" s="20">
        <f t="shared" si="10"/>
        <v>0</v>
      </c>
      <c r="U26" s="20">
        <f>U21</f>
        <v>0</v>
      </c>
      <c r="V26" s="20">
        <f t="shared" si="10"/>
        <v>0</v>
      </c>
      <c r="W26" s="20">
        <f t="shared" si="10"/>
        <v>0</v>
      </c>
      <c r="X26" s="20">
        <f t="shared" si="10"/>
        <v>0</v>
      </c>
      <c r="Y26" s="20">
        <f t="shared" si="10"/>
        <v>0</v>
      </c>
      <c r="Z26" s="20">
        <f t="shared" si="10"/>
        <v>0</v>
      </c>
      <c r="AA26" s="20">
        <f t="shared" si="10"/>
        <v>0</v>
      </c>
      <c r="AB26" s="20">
        <f t="shared" si="10"/>
        <v>0</v>
      </c>
      <c r="AC26" s="20">
        <f t="shared" si="10"/>
        <v>0</v>
      </c>
      <c r="AD26" s="20">
        <f t="shared" si="10"/>
        <v>0</v>
      </c>
      <c r="AE26" s="20">
        <f t="shared" si="10"/>
        <v>0</v>
      </c>
      <c r="AF26" s="20">
        <f t="shared" si="10"/>
        <v>0</v>
      </c>
      <c r="AG26" s="20">
        <f t="shared" si="10"/>
        <v>0</v>
      </c>
      <c r="AH26" s="20">
        <f t="shared" si="10"/>
        <v>0</v>
      </c>
      <c r="AI26" s="20">
        <f t="shared" si="10"/>
        <v>0</v>
      </c>
      <c r="AJ26" s="20">
        <f t="shared" si="10"/>
        <v>0</v>
      </c>
      <c r="AK26" s="20">
        <f t="shared" si="10"/>
        <v>0</v>
      </c>
      <c r="AL26" s="20">
        <f t="shared" si="10"/>
        <v>0</v>
      </c>
      <c r="AM26" s="20">
        <f t="shared" si="10"/>
        <v>0</v>
      </c>
      <c r="AN26" s="20">
        <f t="shared" si="10"/>
        <v>0</v>
      </c>
      <c r="AO26" s="20">
        <f t="shared" si="10"/>
        <v>0</v>
      </c>
      <c r="AP26" s="20">
        <f t="shared" si="10"/>
        <v>0</v>
      </c>
      <c r="AQ26" s="20">
        <f t="shared" si="10"/>
        <v>0</v>
      </c>
      <c r="AR26" s="20">
        <f t="shared" si="10"/>
        <v>0</v>
      </c>
      <c r="AS26" s="20">
        <f t="shared" si="10"/>
        <v>0</v>
      </c>
      <c r="AT26" s="20">
        <f t="shared" si="10"/>
        <v>0</v>
      </c>
      <c r="AU26" s="20">
        <f t="shared" si="10"/>
        <v>0</v>
      </c>
      <c r="AV26" s="20">
        <f t="shared" si="10"/>
        <v>0</v>
      </c>
      <c r="AW26" s="20">
        <f t="shared" si="10"/>
        <v>0</v>
      </c>
      <c r="AX26" s="20">
        <f t="shared" si="10"/>
        <v>0</v>
      </c>
      <c r="AY26" s="20">
        <f t="shared" si="10"/>
        <v>0</v>
      </c>
      <c r="AZ26" s="20">
        <f t="shared" si="10"/>
        <v>0</v>
      </c>
      <c r="BA26" s="20">
        <f t="shared" si="10"/>
        <v>0</v>
      </c>
      <c r="BB26" s="20">
        <f t="shared" si="10"/>
        <v>0</v>
      </c>
      <c r="BC26" s="20">
        <f t="shared" si="10"/>
        <v>0</v>
      </c>
      <c r="BD26" s="20">
        <f t="shared" si="10"/>
        <v>0</v>
      </c>
      <c r="BE26" s="20">
        <f t="shared" si="10"/>
        <v>0</v>
      </c>
      <c r="BF26" s="20">
        <f t="shared" si="10"/>
        <v>0</v>
      </c>
      <c r="BG26" s="20">
        <f t="shared" si="10"/>
        <v>0</v>
      </c>
      <c r="BH26" s="20">
        <f t="shared" si="10"/>
        <v>0</v>
      </c>
      <c r="BI26" s="20">
        <f t="shared" si="11"/>
        <v>0</v>
      </c>
      <c r="BJ26" s="20">
        <f t="shared" si="11"/>
        <v>0</v>
      </c>
      <c r="BK26" s="20">
        <f t="shared" si="11"/>
        <v>0</v>
      </c>
      <c r="BL26" s="20">
        <f t="shared" si="11"/>
        <v>0</v>
      </c>
      <c r="BM26" s="20">
        <f t="shared" si="11"/>
        <v>0</v>
      </c>
      <c r="BN26" s="20">
        <f t="shared" si="11"/>
        <v>0</v>
      </c>
      <c r="BO26" s="20">
        <f t="shared" si="11"/>
        <v>0</v>
      </c>
      <c r="BP26" s="20">
        <f t="shared" si="11"/>
        <v>0</v>
      </c>
      <c r="BQ26" s="20">
        <f t="shared" si="11"/>
        <v>0</v>
      </c>
      <c r="BR26" s="20">
        <f t="shared" si="11"/>
        <v>0</v>
      </c>
      <c r="BS26" s="20">
        <f t="shared" si="11"/>
        <v>0</v>
      </c>
      <c r="BT26" s="20">
        <f t="shared" si="11"/>
        <v>0</v>
      </c>
      <c r="BU26" s="20">
        <f t="shared" si="11"/>
        <v>0</v>
      </c>
      <c r="BV26" s="20">
        <f t="shared" si="11"/>
        <v>0</v>
      </c>
      <c r="BW26" s="20">
        <f t="shared" si="11"/>
        <v>0</v>
      </c>
      <c r="BX26" s="20">
        <f t="shared" si="11"/>
        <v>0</v>
      </c>
      <c r="BY26" s="21">
        <f t="shared" si="11"/>
        <v>0</v>
      </c>
    </row>
    <row r="27" spans="2:77">
      <c r="B27" s="6" t="s">
        <v>92</v>
      </c>
      <c r="C27" s="19">
        <f t="shared" ref="C27:BH27" si="12">MIN(C24,SUM(C25:C26))</f>
        <v>0</v>
      </c>
      <c r="D27" s="19">
        <f t="shared" si="12"/>
        <v>0</v>
      </c>
      <c r="E27" s="19">
        <f t="shared" si="12"/>
        <v>0</v>
      </c>
      <c r="F27" s="19">
        <f t="shared" si="12"/>
        <v>0</v>
      </c>
      <c r="G27" s="19">
        <f t="shared" si="12"/>
        <v>0</v>
      </c>
      <c r="H27" s="19">
        <f t="shared" si="12"/>
        <v>0</v>
      </c>
      <c r="I27" s="19">
        <f t="shared" si="12"/>
        <v>0</v>
      </c>
      <c r="J27" s="19">
        <f t="shared" si="12"/>
        <v>0</v>
      </c>
      <c r="K27" s="19">
        <f t="shared" si="12"/>
        <v>0</v>
      </c>
      <c r="L27" s="19">
        <f t="shared" si="12"/>
        <v>0</v>
      </c>
      <c r="M27" s="19">
        <f t="shared" si="12"/>
        <v>0</v>
      </c>
      <c r="N27" s="19">
        <f t="shared" si="12"/>
        <v>0</v>
      </c>
      <c r="O27" s="19">
        <f t="shared" si="12"/>
        <v>0</v>
      </c>
      <c r="P27" s="19">
        <f t="shared" si="12"/>
        <v>0</v>
      </c>
      <c r="Q27" s="19">
        <f t="shared" si="12"/>
        <v>0</v>
      </c>
      <c r="R27" s="19">
        <f t="shared" si="12"/>
        <v>0</v>
      </c>
      <c r="S27" s="19">
        <f t="shared" si="12"/>
        <v>0</v>
      </c>
      <c r="T27" s="19">
        <f t="shared" si="12"/>
        <v>0</v>
      </c>
      <c r="U27" s="19">
        <f>MIN(U24,SUM(U25:U26))</f>
        <v>0</v>
      </c>
      <c r="V27" s="19">
        <f t="shared" si="12"/>
        <v>0</v>
      </c>
      <c r="W27" s="19">
        <f t="shared" si="12"/>
        <v>0</v>
      </c>
      <c r="X27" s="19">
        <f t="shared" si="12"/>
        <v>0</v>
      </c>
      <c r="Y27" s="19">
        <f t="shared" si="12"/>
        <v>0</v>
      </c>
      <c r="Z27" s="19">
        <f t="shared" si="12"/>
        <v>0</v>
      </c>
      <c r="AA27" s="19">
        <f t="shared" si="12"/>
        <v>0</v>
      </c>
      <c r="AB27" s="19">
        <f t="shared" si="12"/>
        <v>0</v>
      </c>
      <c r="AC27" s="19">
        <f t="shared" si="12"/>
        <v>0</v>
      </c>
      <c r="AD27" s="19">
        <f t="shared" si="12"/>
        <v>0</v>
      </c>
      <c r="AE27" s="19">
        <f t="shared" si="12"/>
        <v>0</v>
      </c>
      <c r="AF27" s="19">
        <f t="shared" si="12"/>
        <v>0</v>
      </c>
      <c r="AG27" s="19">
        <f t="shared" si="12"/>
        <v>0</v>
      </c>
      <c r="AH27" s="19">
        <f t="shared" si="12"/>
        <v>0</v>
      </c>
      <c r="AI27" s="19">
        <f t="shared" si="12"/>
        <v>0</v>
      </c>
      <c r="AJ27" s="19">
        <f t="shared" si="12"/>
        <v>0</v>
      </c>
      <c r="AK27" s="19">
        <f t="shared" si="12"/>
        <v>0</v>
      </c>
      <c r="AL27" s="19">
        <f t="shared" si="12"/>
        <v>0</v>
      </c>
      <c r="AM27" s="19">
        <f t="shared" si="12"/>
        <v>0</v>
      </c>
      <c r="AN27" s="19">
        <f t="shared" si="12"/>
        <v>0</v>
      </c>
      <c r="AO27" s="19">
        <f t="shared" si="12"/>
        <v>0</v>
      </c>
      <c r="AP27" s="19">
        <f t="shared" si="12"/>
        <v>0</v>
      </c>
      <c r="AQ27" s="19">
        <f t="shared" si="12"/>
        <v>0</v>
      </c>
      <c r="AR27" s="19">
        <f t="shared" si="12"/>
        <v>0</v>
      </c>
      <c r="AS27" s="19">
        <f t="shared" si="12"/>
        <v>0</v>
      </c>
      <c r="AT27" s="19">
        <f t="shared" si="12"/>
        <v>0</v>
      </c>
      <c r="AU27" s="19">
        <f t="shared" si="12"/>
        <v>0</v>
      </c>
      <c r="AV27" s="19">
        <f t="shared" si="12"/>
        <v>0</v>
      </c>
      <c r="AW27" s="19">
        <f t="shared" si="12"/>
        <v>0</v>
      </c>
      <c r="AX27" s="19">
        <f t="shared" si="12"/>
        <v>0</v>
      </c>
      <c r="AY27" s="19">
        <f t="shared" si="12"/>
        <v>0</v>
      </c>
      <c r="AZ27" s="19">
        <f t="shared" si="12"/>
        <v>0</v>
      </c>
      <c r="BA27" s="19">
        <f t="shared" si="12"/>
        <v>0</v>
      </c>
      <c r="BB27" s="19">
        <f t="shared" si="12"/>
        <v>0</v>
      </c>
      <c r="BC27" s="19">
        <f t="shared" si="12"/>
        <v>0</v>
      </c>
      <c r="BD27" s="19">
        <f t="shared" si="12"/>
        <v>0</v>
      </c>
      <c r="BE27" s="19">
        <f t="shared" si="12"/>
        <v>0</v>
      </c>
      <c r="BF27" s="19">
        <f t="shared" si="12"/>
        <v>0</v>
      </c>
      <c r="BG27" s="19">
        <f t="shared" si="12"/>
        <v>0</v>
      </c>
      <c r="BH27" s="19">
        <f t="shared" si="12"/>
        <v>0</v>
      </c>
      <c r="BI27" s="19">
        <f t="shared" ref="BI27:BY27" si="13">MIN(BI24,SUM(BI25:BI26))</f>
        <v>0</v>
      </c>
      <c r="BJ27" s="19">
        <f t="shared" si="13"/>
        <v>0</v>
      </c>
      <c r="BK27" s="19">
        <f t="shared" si="13"/>
        <v>0</v>
      </c>
      <c r="BL27" s="19">
        <f t="shared" si="13"/>
        <v>0</v>
      </c>
      <c r="BM27" s="19">
        <f t="shared" si="13"/>
        <v>0</v>
      </c>
      <c r="BN27" s="19">
        <f t="shared" si="13"/>
        <v>0</v>
      </c>
      <c r="BO27" s="19">
        <f t="shared" si="13"/>
        <v>0</v>
      </c>
      <c r="BP27" s="19">
        <f t="shared" si="13"/>
        <v>0</v>
      </c>
      <c r="BQ27" s="19">
        <f t="shared" si="13"/>
        <v>0</v>
      </c>
      <c r="BR27" s="19">
        <f t="shared" si="13"/>
        <v>0</v>
      </c>
      <c r="BS27" s="19">
        <f t="shared" si="13"/>
        <v>0</v>
      </c>
      <c r="BT27" s="19">
        <f t="shared" si="13"/>
        <v>0</v>
      </c>
      <c r="BU27" s="19">
        <f t="shared" si="13"/>
        <v>0</v>
      </c>
      <c r="BV27" s="19">
        <f t="shared" si="13"/>
        <v>0</v>
      </c>
      <c r="BW27" s="19">
        <f t="shared" si="13"/>
        <v>0</v>
      </c>
      <c r="BX27" s="19">
        <f t="shared" si="13"/>
        <v>0</v>
      </c>
      <c r="BY27" s="7">
        <f t="shared" si="13"/>
        <v>0</v>
      </c>
    </row>
    <row r="28" spans="2:77">
      <c r="B28" s="6" t="s">
        <v>93</v>
      </c>
      <c r="C28" s="19">
        <f t="shared" ref="C28:BH28" si="14">C24-C27</f>
        <v>20</v>
      </c>
      <c r="D28" s="19">
        <f t="shared" si="14"/>
        <v>30</v>
      </c>
      <c r="E28" s="19">
        <f t="shared" si="14"/>
        <v>25</v>
      </c>
      <c r="F28" s="19">
        <f t="shared" si="14"/>
        <v>40</v>
      </c>
      <c r="G28" s="19">
        <f t="shared" si="14"/>
        <v>24</v>
      </c>
      <c r="H28" s="19">
        <f t="shared" si="14"/>
        <v>33.99</v>
      </c>
      <c r="I28" s="19">
        <f t="shared" si="14"/>
        <v>16.499999999999996</v>
      </c>
      <c r="J28" s="19">
        <f t="shared" si="14"/>
        <v>16.499999999999996</v>
      </c>
      <c r="K28" s="19">
        <f t="shared" si="14"/>
        <v>10</v>
      </c>
      <c r="L28" s="19">
        <f t="shared" si="14"/>
        <v>18.000000000000004</v>
      </c>
      <c r="M28" s="19">
        <f t="shared" si="14"/>
        <v>25</v>
      </c>
      <c r="N28" s="19">
        <f t="shared" si="14"/>
        <v>10</v>
      </c>
      <c r="O28" s="19">
        <f t="shared" si="14"/>
        <v>19</v>
      </c>
      <c r="P28" s="19">
        <f t="shared" si="14"/>
        <v>25</v>
      </c>
      <c r="Q28" s="19">
        <f t="shared" si="14"/>
        <v>26</v>
      </c>
      <c r="R28" s="19">
        <f t="shared" si="14"/>
        <v>34.429889999999993</v>
      </c>
      <c r="S28" s="19">
        <f t="shared" si="14"/>
        <v>15</v>
      </c>
      <c r="T28" s="19">
        <f t="shared" si="14"/>
        <v>24</v>
      </c>
      <c r="U28" s="19">
        <f>U24-U27</f>
        <v>25</v>
      </c>
      <c r="V28" s="19">
        <f t="shared" si="14"/>
        <v>16</v>
      </c>
      <c r="W28" s="19">
        <f t="shared" si="14"/>
        <v>15</v>
      </c>
      <c r="X28" s="19">
        <f t="shared" si="14"/>
        <v>25</v>
      </c>
      <c r="Y28" s="19">
        <f t="shared" si="14"/>
        <v>12.5</v>
      </c>
      <c r="Z28" s="19">
        <f t="shared" si="14"/>
        <v>25</v>
      </c>
      <c r="AA28" s="19">
        <f t="shared" si="14"/>
        <v>27.500000000000004</v>
      </c>
      <c r="AB28" s="19">
        <f t="shared" si="14"/>
        <v>30</v>
      </c>
      <c r="AC28" s="19">
        <f t="shared" si="14"/>
        <v>20</v>
      </c>
      <c r="AD28" s="19">
        <f t="shared" si="14"/>
        <v>30</v>
      </c>
      <c r="AE28" s="19">
        <f t="shared" si="14"/>
        <v>22</v>
      </c>
      <c r="AF28" s="19">
        <f t="shared" si="14"/>
        <v>20</v>
      </c>
      <c r="AG28" s="19">
        <f t="shared" si="14"/>
        <v>40</v>
      </c>
      <c r="AH28" s="19">
        <f t="shared" si="14"/>
        <v>25</v>
      </c>
      <c r="AI28" s="19">
        <f t="shared" si="14"/>
        <v>35</v>
      </c>
      <c r="AJ28" s="19">
        <f t="shared" si="14"/>
        <v>15</v>
      </c>
      <c r="AK28" s="19">
        <f t="shared" si="14"/>
        <v>25</v>
      </c>
      <c r="AL28" s="19">
        <f t="shared" si="14"/>
        <v>30</v>
      </c>
      <c r="AM28" s="19">
        <f t="shared" si="14"/>
        <v>30</v>
      </c>
      <c r="AN28" s="19">
        <f t="shared" si="14"/>
        <v>35</v>
      </c>
      <c r="AO28" s="19">
        <f t="shared" si="14"/>
        <v>25</v>
      </c>
      <c r="AP28" s="19">
        <f t="shared" si="14"/>
        <v>25.5</v>
      </c>
      <c r="AQ28" s="19">
        <f t="shared" si="14"/>
        <v>30</v>
      </c>
      <c r="AR28" s="19">
        <f t="shared" si="14"/>
        <v>28.000000000000004</v>
      </c>
      <c r="AS28" s="19">
        <f t="shared" si="14"/>
        <v>30</v>
      </c>
      <c r="AT28" s="19">
        <f t="shared" si="14"/>
        <v>30</v>
      </c>
      <c r="AU28" s="19">
        <f t="shared" si="14"/>
        <v>19</v>
      </c>
      <c r="AV28" s="19">
        <f t="shared" si="14"/>
        <v>25</v>
      </c>
      <c r="AW28" s="19">
        <f t="shared" si="14"/>
        <v>35</v>
      </c>
      <c r="AX28" s="19">
        <f t="shared" si="14"/>
        <v>16</v>
      </c>
      <c r="AY28" s="19">
        <f t="shared" si="14"/>
        <v>20</v>
      </c>
      <c r="AZ28" s="19">
        <f t="shared" si="14"/>
        <v>20</v>
      </c>
      <c r="BA28" s="19">
        <f t="shared" si="14"/>
        <v>10</v>
      </c>
      <c r="BB28" s="19">
        <f t="shared" si="14"/>
        <v>18</v>
      </c>
      <c r="BC28" s="19">
        <f t="shared" si="14"/>
        <v>20</v>
      </c>
      <c r="BD28" s="19">
        <f t="shared" si="14"/>
        <v>28.000000000000004</v>
      </c>
      <c r="BE28" s="19">
        <f t="shared" si="14"/>
        <v>30</v>
      </c>
      <c r="BF28" s="19">
        <f t="shared" si="14"/>
        <v>35</v>
      </c>
      <c r="BG28" s="19">
        <f t="shared" si="14"/>
        <v>13.8</v>
      </c>
      <c r="BH28" s="19">
        <f t="shared" si="14"/>
        <v>26.3</v>
      </c>
      <c r="BI28" s="19">
        <f t="shared" ref="BI28:BY28" si="15">BI24-BI27</f>
        <v>25</v>
      </c>
      <c r="BJ28" s="19">
        <f t="shared" si="15"/>
        <v>28.000000000000004</v>
      </c>
      <c r="BK28" s="19">
        <f t="shared" si="15"/>
        <v>25</v>
      </c>
      <c r="BL28" s="19">
        <f t="shared" si="15"/>
        <v>20</v>
      </c>
      <c r="BM28" s="19">
        <f t="shared" si="15"/>
        <v>30</v>
      </c>
      <c r="BN28" s="19">
        <f t="shared" si="15"/>
        <v>25</v>
      </c>
      <c r="BO28" s="19">
        <f t="shared" si="15"/>
        <v>20</v>
      </c>
      <c r="BP28" s="19">
        <f t="shared" si="15"/>
        <v>8</v>
      </c>
      <c r="BQ28" s="19">
        <f t="shared" si="15"/>
        <v>0</v>
      </c>
      <c r="BR28" s="19">
        <f t="shared" si="15"/>
        <v>20</v>
      </c>
      <c r="BS28" s="19">
        <f t="shared" si="15"/>
        <v>30</v>
      </c>
      <c r="BT28" s="19">
        <f t="shared" si="15"/>
        <v>28.000000000000004</v>
      </c>
      <c r="BU28" s="19">
        <f t="shared" si="15"/>
        <v>25</v>
      </c>
      <c r="BV28" s="19">
        <f t="shared" si="15"/>
        <v>35</v>
      </c>
      <c r="BW28" s="19">
        <f t="shared" si="15"/>
        <v>10</v>
      </c>
      <c r="BX28" s="19">
        <f t="shared" si="15"/>
        <v>25</v>
      </c>
      <c r="BY28" s="7">
        <f t="shared" si="15"/>
        <v>35</v>
      </c>
    </row>
    <row r="29" spans="2:77">
      <c r="B29" s="6" t="s">
        <v>94</v>
      </c>
      <c r="C29" s="19">
        <f t="shared" ref="C29:BH29" si="16">C18-C28</f>
        <v>80</v>
      </c>
      <c r="D29" s="19">
        <f t="shared" si="16"/>
        <v>70</v>
      </c>
      <c r="E29" s="19">
        <f t="shared" si="16"/>
        <v>75</v>
      </c>
      <c r="F29" s="19">
        <f t="shared" si="16"/>
        <v>60</v>
      </c>
      <c r="G29" s="19">
        <f t="shared" si="16"/>
        <v>76</v>
      </c>
      <c r="H29" s="19">
        <f t="shared" si="16"/>
        <v>66.009999999999991</v>
      </c>
      <c r="I29" s="19">
        <f t="shared" si="16"/>
        <v>83.5</v>
      </c>
      <c r="J29" s="19">
        <f t="shared" si="16"/>
        <v>83.5</v>
      </c>
      <c r="K29" s="19">
        <f t="shared" si="16"/>
        <v>90</v>
      </c>
      <c r="L29" s="19">
        <f t="shared" si="16"/>
        <v>82</v>
      </c>
      <c r="M29" s="19">
        <f t="shared" si="16"/>
        <v>75</v>
      </c>
      <c r="N29" s="19">
        <f t="shared" si="16"/>
        <v>90</v>
      </c>
      <c r="O29" s="19">
        <f t="shared" si="16"/>
        <v>81</v>
      </c>
      <c r="P29" s="19">
        <f t="shared" si="16"/>
        <v>75</v>
      </c>
      <c r="Q29" s="19">
        <f t="shared" si="16"/>
        <v>74</v>
      </c>
      <c r="R29" s="19">
        <f t="shared" si="16"/>
        <v>65.57011</v>
      </c>
      <c r="S29" s="19">
        <f t="shared" si="16"/>
        <v>85</v>
      </c>
      <c r="T29" s="19">
        <f t="shared" si="16"/>
        <v>76</v>
      </c>
      <c r="U29" s="19">
        <f>U18-U28</f>
        <v>75</v>
      </c>
      <c r="V29" s="19">
        <f t="shared" si="16"/>
        <v>84</v>
      </c>
      <c r="W29" s="19">
        <f t="shared" si="16"/>
        <v>85</v>
      </c>
      <c r="X29" s="19">
        <f t="shared" si="16"/>
        <v>75</v>
      </c>
      <c r="Y29" s="19">
        <f t="shared" si="16"/>
        <v>87.5</v>
      </c>
      <c r="Z29" s="19">
        <f t="shared" si="16"/>
        <v>75</v>
      </c>
      <c r="AA29" s="19">
        <f t="shared" si="16"/>
        <v>72.5</v>
      </c>
      <c r="AB29" s="19">
        <f t="shared" si="16"/>
        <v>70</v>
      </c>
      <c r="AC29" s="19">
        <f t="shared" si="16"/>
        <v>80</v>
      </c>
      <c r="AD29" s="19">
        <f t="shared" si="16"/>
        <v>70</v>
      </c>
      <c r="AE29" s="19">
        <f t="shared" si="16"/>
        <v>78</v>
      </c>
      <c r="AF29" s="19">
        <f t="shared" si="16"/>
        <v>80</v>
      </c>
      <c r="AG29" s="19">
        <f t="shared" si="16"/>
        <v>60</v>
      </c>
      <c r="AH29" s="19">
        <f t="shared" si="16"/>
        <v>75</v>
      </c>
      <c r="AI29" s="19">
        <f t="shared" si="16"/>
        <v>65</v>
      </c>
      <c r="AJ29" s="19">
        <f t="shared" si="16"/>
        <v>85</v>
      </c>
      <c r="AK29" s="19">
        <f t="shared" si="16"/>
        <v>75</v>
      </c>
      <c r="AL29" s="19">
        <f t="shared" si="16"/>
        <v>70</v>
      </c>
      <c r="AM29" s="19">
        <f t="shared" si="16"/>
        <v>70</v>
      </c>
      <c r="AN29" s="19">
        <f t="shared" si="16"/>
        <v>65</v>
      </c>
      <c r="AO29" s="19">
        <f t="shared" si="16"/>
        <v>75</v>
      </c>
      <c r="AP29" s="19">
        <f t="shared" si="16"/>
        <v>74.5</v>
      </c>
      <c r="AQ29" s="19">
        <f t="shared" si="16"/>
        <v>70</v>
      </c>
      <c r="AR29" s="19">
        <f t="shared" si="16"/>
        <v>72</v>
      </c>
      <c r="AS29" s="19">
        <f t="shared" si="16"/>
        <v>70</v>
      </c>
      <c r="AT29" s="19">
        <f t="shared" si="16"/>
        <v>70</v>
      </c>
      <c r="AU29" s="19">
        <f t="shared" si="16"/>
        <v>81</v>
      </c>
      <c r="AV29" s="19">
        <f t="shared" si="16"/>
        <v>75</v>
      </c>
      <c r="AW29" s="19">
        <f t="shared" si="16"/>
        <v>65</v>
      </c>
      <c r="AX29" s="19">
        <f t="shared" si="16"/>
        <v>84</v>
      </c>
      <c r="AY29" s="19">
        <f t="shared" si="16"/>
        <v>80</v>
      </c>
      <c r="AZ29" s="19">
        <f t="shared" si="16"/>
        <v>80</v>
      </c>
      <c r="BA29" s="19">
        <f t="shared" si="16"/>
        <v>90</v>
      </c>
      <c r="BB29" s="19">
        <f t="shared" si="16"/>
        <v>82</v>
      </c>
      <c r="BC29" s="19">
        <f t="shared" si="16"/>
        <v>80</v>
      </c>
      <c r="BD29" s="19">
        <f t="shared" si="16"/>
        <v>72</v>
      </c>
      <c r="BE29" s="19">
        <f t="shared" si="16"/>
        <v>70</v>
      </c>
      <c r="BF29" s="19">
        <f t="shared" si="16"/>
        <v>65</v>
      </c>
      <c r="BG29" s="19">
        <f t="shared" si="16"/>
        <v>86.2</v>
      </c>
      <c r="BH29" s="19">
        <f t="shared" si="16"/>
        <v>73.7</v>
      </c>
      <c r="BI29" s="19">
        <f t="shared" ref="BI29:BY29" si="17">BI18-BI28</f>
        <v>75</v>
      </c>
      <c r="BJ29" s="19">
        <f t="shared" si="17"/>
        <v>72</v>
      </c>
      <c r="BK29" s="19">
        <f t="shared" si="17"/>
        <v>75</v>
      </c>
      <c r="BL29" s="19">
        <f t="shared" si="17"/>
        <v>80</v>
      </c>
      <c r="BM29" s="19">
        <f t="shared" si="17"/>
        <v>70</v>
      </c>
      <c r="BN29" s="19">
        <f t="shared" si="17"/>
        <v>75</v>
      </c>
      <c r="BO29" s="19">
        <f t="shared" si="17"/>
        <v>80</v>
      </c>
      <c r="BP29" s="19">
        <f t="shared" si="17"/>
        <v>92</v>
      </c>
      <c r="BQ29" s="19">
        <f t="shared" si="17"/>
        <v>100</v>
      </c>
      <c r="BR29" s="19">
        <f t="shared" si="17"/>
        <v>80</v>
      </c>
      <c r="BS29" s="19">
        <f t="shared" si="17"/>
        <v>70</v>
      </c>
      <c r="BT29" s="19">
        <f t="shared" si="17"/>
        <v>72</v>
      </c>
      <c r="BU29" s="19">
        <f t="shared" si="17"/>
        <v>75</v>
      </c>
      <c r="BV29" s="19">
        <f t="shared" si="17"/>
        <v>65</v>
      </c>
      <c r="BW29" s="19">
        <f t="shared" si="17"/>
        <v>90</v>
      </c>
      <c r="BX29" s="19">
        <f t="shared" si="17"/>
        <v>75</v>
      </c>
      <c r="BY29" s="7">
        <f t="shared" si="17"/>
        <v>65</v>
      </c>
    </row>
    <row r="30" spans="2:77">
      <c r="B30" s="6" t="s">
        <v>95</v>
      </c>
      <c r="C30" s="26">
        <v>0.1</v>
      </c>
      <c r="D30" s="26">
        <v>0.15</v>
      </c>
      <c r="E30" s="26">
        <v>0.25</v>
      </c>
      <c r="F30" s="26">
        <v>0.15</v>
      </c>
      <c r="G30" s="26">
        <v>0.15</v>
      </c>
      <c r="H30" s="26">
        <v>0.15</v>
      </c>
      <c r="I30" s="26">
        <v>0.15</v>
      </c>
      <c r="J30" s="26">
        <v>0</v>
      </c>
      <c r="K30" s="27">
        <v>0.15</v>
      </c>
      <c r="L30" s="26">
        <v>0.25</v>
      </c>
      <c r="M30" s="26">
        <v>0.1</v>
      </c>
      <c r="N30" s="26">
        <v>0.15</v>
      </c>
      <c r="O30" s="26">
        <v>0.1</v>
      </c>
      <c r="P30" s="26">
        <v>0.25</v>
      </c>
      <c r="Q30" s="26">
        <v>0.15</v>
      </c>
      <c r="R30" s="26">
        <v>0.1</v>
      </c>
      <c r="S30" s="26">
        <v>0.1</v>
      </c>
      <c r="T30" s="26">
        <v>0.1</v>
      </c>
      <c r="U30" s="26">
        <v>0.1</v>
      </c>
      <c r="V30" s="26">
        <v>0.1</v>
      </c>
      <c r="W30" s="26">
        <v>0.1</v>
      </c>
      <c r="X30" s="26">
        <v>0.15</v>
      </c>
      <c r="Y30" s="26">
        <v>0.1</v>
      </c>
      <c r="Z30" s="26">
        <v>0.1</v>
      </c>
      <c r="AA30" s="26">
        <v>0.25</v>
      </c>
      <c r="AB30" s="26">
        <v>0.1</v>
      </c>
      <c r="AC30" s="26">
        <v>0.1</v>
      </c>
      <c r="AD30" s="26">
        <v>0.15</v>
      </c>
      <c r="AE30" s="26">
        <v>0.2</v>
      </c>
      <c r="AF30" s="26">
        <v>0.1</v>
      </c>
      <c r="AG30" s="26">
        <v>0</v>
      </c>
      <c r="AH30" s="26">
        <v>0.1</v>
      </c>
      <c r="AI30" s="26">
        <v>0</v>
      </c>
      <c r="AJ30" s="26">
        <v>0.15</v>
      </c>
      <c r="AK30" s="26">
        <v>0.15</v>
      </c>
      <c r="AL30" s="26">
        <v>0.1</v>
      </c>
      <c r="AM30" s="26">
        <v>0.05</v>
      </c>
      <c r="AN30" s="26">
        <v>0.1</v>
      </c>
      <c r="AO30" s="26">
        <v>0.15</v>
      </c>
      <c r="AP30" s="26">
        <v>0.1</v>
      </c>
      <c r="AQ30" s="26">
        <v>0.15</v>
      </c>
      <c r="AR30" s="26">
        <v>0.25</v>
      </c>
      <c r="AS30" s="26">
        <v>0.125</v>
      </c>
      <c r="AT30" s="26">
        <v>0.25</v>
      </c>
      <c r="AU30" s="26">
        <v>0.15</v>
      </c>
      <c r="AV30" s="26">
        <v>0.15</v>
      </c>
      <c r="AW30" s="26">
        <v>0.1</v>
      </c>
      <c r="AX30" s="26">
        <v>0.2</v>
      </c>
      <c r="AY30" s="26">
        <v>0.1</v>
      </c>
      <c r="AZ30" s="26">
        <v>0.05</v>
      </c>
      <c r="BA30" s="26">
        <v>0.15</v>
      </c>
      <c r="BB30" s="26">
        <v>0.15</v>
      </c>
      <c r="BC30" s="26">
        <v>0.15</v>
      </c>
      <c r="BD30" s="26">
        <v>0.1</v>
      </c>
      <c r="BE30" s="26">
        <v>0.15</v>
      </c>
      <c r="BF30" s="26">
        <v>0.15</v>
      </c>
      <c r="BG30" s="26">
        <v>0.1</v>
      </c>
      <c r="BH30" s="26">
        <v>0.1</v>
      </c>
      <c r="BI30" s="26">
        <v>0.1</v>
      </c>
      <c r="BJ30" s="26">
        <v>0.1</v>
      </c>
      <c r="BK30" s="26">
        <v>0.1</v>
      </c>
      <c r="BL30" s="26">
        <v>0.15</v>
      </c>
      <c r="BM30" s="26">
        <v>0.2</v>
      </c>
      <c r="BN30" s="26">
        <v>0.1</v>
      </c>
      <c r="BO30" s="26">
        <v>0.15</v>
      </c>
      <c r="BP30" s="26">
        <v>0.1</v>
      </c>
      <c r="BQ30" s="26">
        <v>0.15</v>
      </c>
      <c r="BR30" s="26">
        <v>0</v>
      </c>
      <c r="BS30" s="26">
        <v>0.1</v>
      </c>
      <c r="BT30" s="26">
        <v>0</v>
      </c>
      <c r="BU30" s="26">
        <v>0.15</v>
      </c>
      <c r="BV30" s="26">
        <v>0.25</v>
      </c>
      <c r="BW30" s="26">
        <v>0.15</v>
      </c>
      <c r="BX30" s="26">
        <v>0.1</v>
      </c>
      <c r="BY30" s="28">
        <v>0.15</v>
      </c>
    </row>
    <row r="31" spans="2:77">
      <c r="B31" s="6" t="s">
        <v>96</v>
      </c>
      <c r="C31" s="19">
        <f t="shared" ref="C31:BH31" si="18">C29*C30</f>
        <v>8</v>
      </c>
      <c r="D31" s="19">
        <f t="shared" si="18"/>
        <v>10.5</v>
      </c>
      <c r="E31" s="19">
        <f t="shared" si="18"/>
        <v>18.75</v>
      </c>
      <c r="F31" s="19">
        <f t="shared" si="18"/>
        <v>9</v>
      </c>
      <c r="G31" s="19">
        <f t="shared" si="18"/>
        <v>11.4</v>
      </c>
      <c r="H31" s="19">
        <f t="shared" si="18"/>
        <v>9.9014999999999986</v>
      </c>
      <c r="I31" s="19">
        <f t="shared" si="18"/>
        <v>12.525</v>
      </c>
      <c r="J31" s="19">
        <f t="shared" si="18"/>
        <v>0</v>
      </c>
      <c r="K31" s="19">
        <f t="shared" si="18"/>
        <v>13.5</v>
      </c>
      <c r="L31" s="19">
        <f t="shared" si="18"/>
        <v>20.5</v>
      </c>
      <c r="M31" s="19">
        <f t="shared" si="18"/>
        <v>7.5</v>
      </c>
      <c r="N31" s="19">
        <f t="shared" si="18"/>
        <v>13.5</v>
      </c>
      <c r="O31" s="19">
        <f t="shared" si="18"/>
        <v>8.1</v>
      </c>
      <c r="P31" s="19">
        <f t="shared" si="18"/>
        <v>18.75</v>
      </c>
      <c r="Q31" s="19">
        <f t="shared" si="18"/>
        <v>11.1</v>
      </c>
      <c r="R31" s="19">
        <f t="shared" si="18"/>
        <v>6.5570110000000001</v>
      </c>
      <c r="S31" s="19">
        <f t="shared" si="18"/>
        <v>8.5</v>
      </c>
      <c r="T31" s="19">
        <f t="shared" si="18"/>
        <v>7.6000000000000005</v>
      </c>
      <c r="U31" s="19">
        <f>U29*U30</f>
        <v>7.5</v>
      </c>
      <c r="V31" s="19">
        <f t="shared" si="18"/>
        <v>8.4</v>
      </c>
      <c r="W31" s="19">
        <f t="shared" si="18"/>
        <v>8.5</v>
      </c>
      <c r="X31" s="19">
        <f t="shared" si="18"/>
        <v>11.25</v>
      </c>
      <c r="Y31" s="19">
        <f t="shared" si="18"/>
        <v>8.75</v>
      </c>
      <c r="Z31" s="19">
        <f t="shared" si="18"/>
        <v>7.5</v>
      </c>
      <c r="AA31" s="19">
        <f t="shared" si="18"/>
        <v>18.125</v>
      </c>
      <c r="AB31" s="19">
        <f t="shared" si="18"/>
        <v>7</v>
      </c>
      <c r="AC31" s="19">
        <f t="shared" si="18"/>
        <v>8</v>
      </c>
      <c r="AD31" s="19">
        <f t="shared" si="18"/>
        <v>10.5</v>
      </c>
      <c r="AE31" s="19">
        <f t="shared" si="18"/>
        <v>15.600000000000001</v>
      </c>
      <c r="AF31" s="19">
        <f t="shared" si="18"/>
        <v>8</v>
      </c>
      <c r="AG31" s="19">
        <f t="shared" si="18"/>
        <v>0</v>
      </c>
      <c r="AH31" s="19">
        <f t="shared" si="18"/>
        <v>7.5</v>
      </c>
      <c r="AI31" s="19">
        <f t="shared" si="18"/>
        <v>0</v>
      </c>
      <c r="AJ31" s="19">
        <f t="shared" si="18"/>
        <v>12.75</v>
      </c>
      <c r="AK31" s="19">
        <f t="shared" si="18"/>
        <v>11.25</v>
      </c>
      <c r="AL31" s="19">
        <f t="shared" si="18"/>
        <v>7</v>
      </c>
      <c r="AM31" s="19">
        <f t="shared" si="18"/>
        <v>3.5</v>
      </c>
      <c r="AN31" s="19">
        <f t="shared" si="18"/>
        <v>6.5</v>
      </c>
      <c r="AO31" s="19">
        <f t="shared" si="18"/>
        <v>11.25</v>
      </c>
      <c r="AP31" s="19">
        <f t="shared" si="18"/>
        <v>7.45</v>
      </c>
      <c r="AQ31" s="19">
        <f t="shared" si="18"/>
        <v>10.5</v>
      </c>
      <c r="AR31" s="19">
        <f t="shared" si="18"/>
        <v>18</v>
      </c>
      <c r="AS31" s="19">
        <f t="shared" si="18"/>
        <v>8.75</v>
      </c>
      <c r="AT31" s="19">
        <f t="shared" si="18"/>
        <v>17.5</v>
      </c>
      <c r="AU31" s="19">
        <f t="shared" si="18"/>
        <v>12.15</v>
      </c>
      <c r="AV31" s="19">
        <f t="shared" si="18"/>
        <v>11.25</v>
      </c>
      <c r="AW31" s="19">
        <f t="shared" si="18"/>
        <v>6.5</v>
      </c>
      <c r="AX31" s="19">
        <f t="shared" si="18"/>
        <v>16.8</v>
      </c>
      <c r="AY31" s="19">
        <f t="shared" si="18"/>
        <v>8</v>
      </c>
      <c r="AZ31" s="19">
        <f t="shared" si="18"/>
        <v>4</v>
      </c>
      <c r="BA31" s="19">
        <f t="shared" si="18"/>
        <v>13.5</v>
      </c>
      <c r="BB31" s="19">
        <f t="shared" si="18"/>
        <v>12.299999999999999</v>
      </c>
      <c r="BC31" s="19">
        <f t="shared" si="18"/>
        <v>12</v>
      </c>
      <c r="BD31" s="19">
        <f t="shared" si="18"/>
        <v>7.2</v>
      </c>
      <c r="BE31" s="19">
        <f t="shared" si="18"/>
        <v>10.5</v>
      </c>
      <c r="BF31" s="19">
        <f t="shared" si="18"/>
        <v>9.75</v>
      </c>
      <c r="BG31" s="19">
        <f t="shared" si="18"/>
        <v>8.620000000000001</v>
      </c>
      <c r="BH31" s="19">
        <f t="shared" si="18"/>
        <v>7.370000000000001</v>
      </c>
      <c r="BI31" s="19">
        <f t="shared" ref="BI31:BY31" si="19">BI29*BI30</f>
        <v>7.5</v>
      </c>
      <c r="BJ31" s="19">
        <f t="shared" si="19"/>
        <v>7.2</v>
      </c>
      <c r="BK31" s="19">
        <f t="shared" si="19"/>
        <v>7.5</v>
      </c>
      <c r="BL31" s="19">
        <f t="shared" si="19"/>
        <v>12</v>
      </c>
      <c r="BM31" s="19">
        <f t="shared" si="19"/>
        <v>14</v>
      </c>
      <c r="BN31" s="19">
        <f t="shared" si="19"/>
        <v>7.5</v>
      </c>
      <c r="BO31" s="19">
        <f t="shared" si="19"/>
        <v>12</v>
      </c>
      <c r="BP31" s="19">
        <f t="shared" si="19"/>
        <v>9.2000000000000011</v>
      </c>
      <c r="BQ31" s="19">
        <f t="shared" si="19"/>
        <v>15</v>
      </c>
      <c r="BR31" s="19">
        <f t="shared" si="19"/>
        <v>0</v>
      </c>
      <c r="BS31" s="19">
        <f t="shared" si="19"/>
        <v>7</v>
      </c>
      <c r="BT31" s="19">
        <f t="shared" si="19"/>
        <v>0</v>
      </c>
      <c r="BU31" s="19">
        <f t="shared" si="19"/>
        <v>11.25</v>
      </c>
      <c r="BV31" s="19">
        <f t="shared" si="19"/>
        <v>16.25</v>
      </c>
      <c r="BW31" s="19">
        <f t="shared" si="19"/>
        <v>13.5</v>
      </c>
      <c r="BX31" s="19">
        <f t="shared" si="19"/>
        <v>7.5</v>
      </c>
      <c r="BY31" s="7">
        <f t="shared" si="19"/>
        <v>9.75</v>
      </c>
    </row>
    <row r="32" spans="2:77" ht="13.5" thickBot="1">
      <c r="B32" s="9" t="s">
        <v>97</v>
      </c>
      <c r="C32" s="23">
        <f t="shared" ref="C32:BH32" si="20">C29-C31</f>
        <v>72</v>
      </c>
      <c r="D32" s="23">
        <f t="shared" si="20"/>
        <v>59.5</v>
      </c>
      <c r="E32" s="23">
        <f t="shared" si="20"/>
        <v>56.25</v>
      </c>
      <c r="F32" s="23">
        <f t="shared" si="20"/>
        <v>51</v>
      </c>
      <c r="G32" s="23">
        <f t="shared" si="20"/>
        <v>64.599999999999994</v>
      </c>
      <c r="H32" s="23">
        <f t="shared" si="20"/>
        <v>56.108499999999992</v>
      </c>
      <c r="I32" s="23">
        <f t="shared" si="20"/>
        <v>70.974999999999994</v>
      </c>
      <c r="J32" s="23">
        <f t="shared" si="20"/>
        <v>83.5</v>
      </c>
      <c r="K32" s="23">
        <f t="shared" si="20"/>
        <v>76.5</v>
      </c>
      <c r="L32" s="23">
        <f t="shared" si="20"/>
        <v>61.5</v>
      </c>
      <c r="M32" s="23">
        <f t="shared" si="20"/>
        <v>67.5</v>
      </c>
      <c r="N32" s="23">
        <f t="shared" si="20"/>
        <v>76.5</v>
      </c>
      <c r="O32" s="23">
        <f t="shared" si="20"/>
        <v>72.900000000000006</v>
      </c>
      <c r="P32" s="23">
        <f t="shared" si="20"/>
        <v>56.25</v>
      </c>
      <c r="Q32" s="23">
        <f t="shared" si="20"/>
        <v>62.9</v>
      </c>
      <c r="R32" s="23">
        <f t="shared" si="20"/>
        <v>59.013098999999997</v>
      </c>
      <c r="S32" s="23">
        <f t="shared" si="20"/>
        <v>76.5</v>
      </c>
      <c r="T32" s="23">
        <f t="shared" si="20"/>
        <v>68.400000000000006</v>
      </c>
      <c r="U32" s="23">
        <f>U29-U31</f>
        <v>67.5</v>
      </c>
      <c r="V32" s="23">
        <f t="shared" si="20"/>
        <v>75.599999999999994</v>
      </c>
      <c r="W32" s="23">
        <f t="shared" si="20"/>
        <v>76.5</v>
      </c>
      <c r="X32" s="23">
        <f t="shared" si="20"/>
        <v>63.75</v>
      </c>
      <c r="Y32" s="23">
        <f t="shared" si="20"/>
        <v>78.75</v>
      </c>
      <c r="Z32" s="23">
        <f t="shared" si="20"/>
        <v>67.5</v>
      </c>
      <c r="AA32" s="23">
        <f t="shared" si="20"/>
        <v>54.375</v>
      </c>
      <c r="AB32" s="23">
        <f t="shared" si="20"/>
        <v>63</v>
      </c>
      <c r="AC32" s="23">
        <f t="shared" si="20"/>
        <v>72</v>
      </c>
      <c r="AD32" s="23">
        <f t="shared" si="20"/>
        <v>59.5</v>
      </c>
      <c r="AE32" s="23">
        <f t="shared" si="20"/>
        <v>62.4</v>
      </c>
      <c r="AF32" s="23">
        <f t="shared" si="20"/>
        <v>72</v>
      </c>
      <c r="AG32" s="23">
        <f t="shared" si="20"/>
        <v>60</v>
      </c>
      <c r="AH32" s="23">
        <f t="shared" si="20"/>
        <v>67.5</v>
      </c>
      <c r="AI32" s="23">
        <f t="shared" si="20"/>
        <v>65</v>
      </c>
      <c r="AJ32" s="23">
        <f t="shared" si="20"/>
        <v>72.25</v>
      </c>
      <c r="AK32" s="23">
        <f t="shared" si="20"/>
        <v>63.75</v>
      </c>
      <c r="AL32" s="23">
        <f t="shared" si="20"/>
        <v>63</v>
      </c>
      <c r="AM32" s="23">
        <f t="shared" si="20"/>
        <v>66.5</v>
      </c>
      <c r="AN32" s="23">
        <f t="shared" si="20"/>
        <v>58.5</v>
      </c>
      <c r="AO32" s="23">
        <f t="shared" si="20"/>
        <v>63.75</v>
      </c>
      <c r="AP32" s="23">
        <f t="shared" si="20"/>
        <v>67.05</v>
      </c>
      <c r="AQ32" s="23">
        <f t="shared" si="20"/>
        <v>59.5</v>
      </c>
      <c r="AR32" s="23">
        <f t="shared" si="20"/>
        <v>54</v>
      </c>
      <c r="AS32" s="23">
        <f t="shared" si="20"/>
        <v>61.25</v>
      </c>
      <c r="AT32" s="23">
        <f t="shared" si="20"/>
        <v>52.5</v>
      </c>
      <c r="AU32" s="23">
        <f t="shared" si="20"/>
        <v>68.849999999999994</v>
      </c>
      <c r="AV32" s="23">
        <f t="shared" si="20"/>
        <v>63.75</v>
      </c>
      <c r="AW32" s="23">
        <f t="shared" si="20"/>
        <v>58.5</v>
      </c>
      <c r="AX32" s="23">
        <f t="shared" si="20"/>
        <v>67.2</v>
      </c>
      <c r="AY32" s="23">
        <f t="shared" si="20"/>
        <v>72</v>
      </c>
      <c r="AZ32" s="23">
        <f t="shared" si="20"/>
        <v>76</v>
      </c>
      <c r="BA32" s="23">
        <f t="shared" si="20"/>
        <v>76.5</v>
      </c>
      <c r="BB32" s="23">
        <f t="shared" si="20"/>
        <v>69.7</v>
      </c>
      <c r="BC32" s="23">
        <f t="shared" si="20"/>
        <v>68</v>
      </c>
      <c r="BD32" s="23">
        <f t="shared" si="20"/>
        <v>64.8</v>
      </c>
      <c r="BE32" s="23">
        <f t="shared" si="20"/>
        <v>59.5</v>
      </c>
      <c r="BF32" s="23">
        <f t="shared" si="20"/>
        <v>55.25</v>
      </c>
      <c r="BG32" s="23">
        <f t="shared" si="20"/>
        <v>77.58</v>
      </c>
      <c r="BH32" s="23">
        <f t="shared" si="20"/>
        <v>66.33</v>
      </c>
      <c r="BI32" s="23">
        <f t="shared" ref="BI32:BY32" si="21">BI29-BI31</f>
        <v>67.5</v>
      </c>
      <c r="BJ32" s="23">
        <f t="shared" si="21"/>
        <v>64.8</v>
      </c>
      <c r="BK32" s="23">
        <f t="shared" si="21"/>
        <v>67.5</v>
      </c>
      <c r="BL32" s="23">
        <f t="shared" si="21"/>
        <v>68</v>
      </c>
      <c r="BM32" s="23">
        <f t="shared" si="21"/>
        <v>56</v>
      </c>
      <c r="BN32" s="23">
        <f t="shared" si="21"/>
        <v>67.5</v>
      </c>
      <c r="BO32" s="23">
        <f t="shared" si="21"/>
        <v>68</v>
      </c>
      <c r="BP32" s="23">
        <f t="shared" si="21"/>
        <v>82.8</v>
      </c>
      <c r="BQ32" s="23">
        <f t="shared" si="21"/>
        <v>85</v>
      </c>
      <c r="BR32" s="23">
        <f t="shared" si="21"/>
        <v>80</v>
      </c>
      <c r="BS32" s="23">
        <f t="shared" si="21"/>
        <v>63</v>
      </c>
      <c r="BT32" s="23">
        <f t="shared" si="21"/>
        <v>72</v>
      </c>
      <c r="BU32" s="23">
        <f t="shared" si="21"/>
        <v>63.75</v>
      </c>
      <c r="BV32" s="23">
        <f t="shared" si="21"/>
        <v>48.75</v>
      </c>
      <c r="BW32" s="23">
        <f t="shared" si="21"/>
        <v>76.5</v>
      </c>
      <c r="BX32" s="23">
        <f t="shared" si="21"/>
        <v>67.5</v>
      </c>
      <c r="BY32" s="10">
        <f t="shared" si="21"/>
        <v>55.25</v>
      </c>
    </row>
    <row r="34" spans="2:77" ht="13.5" thickBot="1">
      <c r="B34" s="1" t="s">
        <v>98</v>
      </c>
    </row>
    <row r="35" spans="2:77" ht="13.5" thickBot="1">
      <c r="B35" s="13" t="s">
        <v>12</v>
      </c>
      <c r="C35" s="14" t="s">
        <v>13</v>
      </c>
      <c r="D35" s="14" t="s">
        <v>14</v>
      </c>
      <c r="E35" s="14" t="s">
        <v>15</v>
      </c>
      <c r="F35" s="14" t="s">
        <v>16</v>
      </c>
      <c r="G35" s="14" t="s">
        <v>17</v>
      </c>
      <c r="H35" s="14" t="s">
        <v>18</v>
      </c>
      <c r="I35" s="14" t="s">
        <v>19</v>
      </c>
      <c r="J35" s="14" t="s">
        <v>20</v>
      </c>
      <c r="K35" s="14" t="s">
        <v>21</v>
      </c>
      <c r="L35" s="14" t="s">
        <v>22</v>
      </c>
      <c r="M35" s="14" t="s">
        <v>23</v>
      </c>
      <c r="N35" s="14" t="s">
        <v>24</v>
      </c>
      <c r="O35" s="14" t="s">
        <v>25</v>
      </c>
      <c r="P35" s="14" t="s">
        <v>26</v>
      </c>
      <c r="Q35" s="14" t="s">
        <v>27</v>
      </c>
      <c r="R35" s="14" t="s">
        <v>28</v>
      </c>
      <c r="S35" s="14" t="s">
        <v>29</v>
      </c>
      <c r="T35" s="14" t="s">
        <v>30</v>
      </c>
      <c r="U35" s="14" t="s">
        <v>120</v>
      </c>
      <c r="V35" s="14" t="s">
        <v>31</v>
      </c>
      <c r="W35" s="14" t="s">
        <v>32</v>
      </c>
      <c r="X35" s="14" t="s">
        <v>33</v>
      </c>
      <c r="Y35" s="14" t="s">
        <v>34</v>
      </c>
      <c r="Z35" s="14" t="s">
        <v>107</v>
      </c>
      <c r="AA35" s="14" t="s">
        <v>35</v>
      </c>
      <c r="AB35" s="14" t="s">
        <v>36</v>
      </c>
      <c r="AC35" s="14" t="s">
        <v>37</v>
      </c>
      <c r="AD35" s="14" t="s">
        <v>38</v>
      </c>
      <c r="AE35" s="14" t="s">
        <v>39</v>
      </c>
      <c r="AF35" s="14" t="s">
        <v>122</v>
      </c>
      <c r="AG35" s="14" t="s">
        <v>121</v>
      </c>
      <c r="AH35" s="14" t="s">
        <v>41</v>
      </c>
      <c r="AI35" s="14" t="s">
        <v>42</v>
      </c>
      <c r="AJ35" s="14" t="s">
        <v>43</v>
      </c>
      <c r="AK35" s="14" t="s">
        <v>44</v>
      </c>
      <c r="AL35" s="14" t="s">
        <v>45</v>
      </c>
      <c r="AM35" s="14" t="s">
        <v>46</v>
      </c>
      <c r="AN35" s="14" t="s">
        <v>47</v>
      </c>
      <c r="AO35" s="14" t="s">
        <v>48</v>
      </c>
      <c r="AP35" s="14" t="s">
        <v>49</v>
      </c>
      <c r="AQ35" s="14" t="s">
        <v>50</v>
      </c>
      <c r="AR35" s="14" t="s">
        <v>51</v>
      </c>
      <c r="AS35" s="14" t="s">
        <v>52</v>
      </c>
      <c r="AT35" s="14" t="s">
        <v>53</v>
      </c>
      <c r="AU35" s="14" t="s">
        <v>54</v>
      </c>
      <c r="AV35" s="14" t="s">
        <v>55</v>
      </c>
      <c r="AW35" s="14" t="s">
        <v>123</v>
      </c>
      <c r="AX35" s="14" t="s">
        <v>56</v>
      </c>
      <c r="AY35" s="14" t="s">
        <v>57</v>
      </c>
      <c r="AZ35" s="14" t="s">
        <v>58</v>
      </c>
      <c r="BA35" s="14" t="s">
        <v>59</v>
      </c>
      <c r="BB35" s="14" t="s">
        <v>60</v>
      </c>
      <c r="BC35" s="14" t="s">
        <v>61</v>
      </c>
      <c r="BD35" s="14" t="s">
        <v>62</v>
      </c>
      <c r="BE35" s="14" t="s">
        <v>63</v>
      </c>
      <c r="BF35" s="14" t="s">
        <v>64</v>
      </c>
      <c r="BG35" s="14" t="s">
        <v>65</v>
      </c>
      <c r="BH35" s="14" t="s">
        <v>66</v>
      </c>
      <c r="BI35" s="14" t="s">
        <v>67</v>
      </c>
      <c r="BJ35" s="14" t="s">
        <v>68</v>
      </c>
      <c r="BK35" s="14" t="s">
        <v>69</v>
      </c>
      <c r="BL35" s="14" t="s">
        <v>70</v>
      </c>
      <c r="BM35" s="14" t="s">
        <v>71</v>
      </c>
      <c r="BN35" s="14" t="s">
        <v>72</v>
      </c>
      <c r="BO35" s="14" t="s">
        <v>73</v>
      </c>
      <c r="BP35" s="14" t="s">
        <v>74</v>
      </c>
      <c r="BQ35" s="14" t="s">
        <v>75</v>
      </c>
      <c r="BR35" s="14" t="s">
        <v>76</v>
      </c>
      <c r="BS35" s="14" t="s">
        <v>77</v>
      </c>
      <c r="BT35" s="14" t="s">
        <v>78</v>
      </c>
      <c r="BU35" s="14" t="s">
        <v>79</v>
      </c>
      <c r="BV35" s="14" t="s">
        <v>80</v>
      </c>
      <c r="BW35" s="14" t="s">
        <v>81</v>
      </c>
      <c r="BX35" s="14" t="s">
        <v>82</v>
      </c>
      <c r="BY35" s="15" t="s">
        <v>83</v>
      </c>
    </row>
    <row r="36" spans="2:77">
      <c r="B36" s="16" t="s">
        <v>84</v>
      </c>
      <c r="C36" s="17">
        <f t="shared" ref="C36:BH36" si="22">C32</f>
        <v>72</v>
      </c>
      <c r="D36" s="17">
        <f t="shared" si="22"/>
        <v>59.5</v>
      </c>
      <c r="E36" s="17">
        <f t="shared" si="22"/>
        <v>56.25</v>
      </c>
      <c r="F36" s="17">
        <f t="shared" si="22"/>
        <v>51</v>
      </c>
      <c r="G36" s="17">
        <f t="shared" si="22"/>
        <v>64.599999999999994</v>
      </c>
      <c r="H36" s="17">
        <f t="shared" si="22"/>
        <v>56.108499999999992</v>
      </c>
      <c r="I36" s="17">
        <f t="shared" si="22"/>
        <v>70.974999999999994</v>
      </c>
      <c r="J36" s="17">
        <f t="shared" si="22"/>
        <v>83.5</v>
      </c>
      <c r="K36" s="17">
        <f t="shared" si="22"/>
        <v>76.5</v>
      </c>
      <c r="L36" s="17">
        <f t="shared" si="22"/>
        <v>61.5</v>
      </c>
      <c r="M36" s="17">
        <f t="shared" si="22"/>
        <v>67.5</v>
      </c>
      <c r="N36" s="17">
        <f t="shared" si="22"/>
        <v>76.5</v>
      </c>
      <c r="O36" s="17">
        <f t="shared" si="22"/>
        <v>72.900000000000006</v>
      </c>
      <c r="P36" s="17">
        <f t="shared" si="22"/>
        <v>56.25</v>
      </c>
      <c r="Q36" s="17">
        <f t="shared" si="22"/>
        <v>62.9</v>
      </c>
      <c r="R36" s="17">
        <f t="shared" si="22"/>
        <v>59.013098999999997</v>
      </c>
      <c r="S36" s="17">
        <f t="shared" si="22"/>
        <v>76.5</v>
      </c>
      <c r="T36" s="17">
        <f t="shared" si="22"/>
        <v>68.400000000000006</v>
      </c>
      <c r="U36" s="17">
        <f>U32</f>
        <v>67.5</v>
      </c>
      <c r="V36" s="17">
        <f t="shared" si="22"/>
        <v>75.599999999999994</v>
      </c>
      <c r="W36" s="17">
        <f t="shared" si="22"/>
        <v>76.5</v>
      </c>
      <c r="X36" s="17">
        <f t="shared" si="22"/>
        <v>63.75</v>
      </c>
      <c r="Y36" s="17">
        <f t="shared" si="22"/>
        <v>78.75</v>
      </c>
      <c r="Z36" s="17">
        <f t="shared" si="22"/>
        <v>67.5</v>
      </c>
      <c r="AA36" s="17">
        <f t="shared" si="22"/>
        <v>54.375</v>
      </c>
      <c r="AB36" s="17">
        <f t="shared" si="22"/>
        <v>63</v>
      </c>
      <c r="AC36" s="17">
        <f t="shared" si="22"/>
        <v>72</v>
      </c>
      <c r="AD36" s="17">
        <f t="shared" si="22"/>
        <v>59.5</v>
      </c>
      <c r="AE36" s="17">
        <f t="shared" si="22"/>
        <v>62.4</v>
      </c>
      <c r="AF36" s="17">
        <f t="shared" si="22"/>
        <v>72</v>
      </c>
      <c r="AG36" s="17">
        <f t="shared" si="22"/>
        <v>60</v>
      </c>
      <c r="AH36" s="17">
        <f t="shared" si="22"/>
        <v>67.5</v>
      </c>
      <c r="AI36" s="17">
        <f t="shared" si="22"/>
        <v>65</v>
      </c>
      <c r="AJ36" s="17">
        <f t="shared" si="22"/>
        <v>72.25</v>
      </c>
      <c r="AK36" s="17">
        <f t="shared" si="22"/>
        <v>63.75</v>
      </c>
      <c r="AL36" s="17">
        <f t="shared" si="22"/>
        <v>63</v>
      </c>
      <c r="AM36" s="17">
        <f t="shared" si="22"/>
        <v>66.5</v>
      </c>
      <c r="AN36" s="17">
        <f t="shared" si="22"/>
        <v>58.5</v>
      </c>
      <c r="AO36" s="17">
        <f t="shared" si="22"/>
        <v>63.75</v>
      </c>
      <c r="AP36" s="17">
        <f t="shared" si="22"/>
        <v>67.05</v>
      </c>
      <c r="AQ36" s="17">
        <f t="shared" si="22"/>
        <v>59.5</v>
      </c>
      <c r="AR36" s="17">
        <f t="shared" si="22"/>
        <v>54</v>
      </c>
      <c r="AS36" s="17">
        <f t="shared" si="22"/>
        <v>61.25</v>
      </c>
      <c r="AT36" s="17">
        <f t="shared" si="22"/>
        <v>52.5</v>
      </c>
      <c r="AU36" s="17">
        <f t="shared" si="22"/>
        <v>68.849999999999994</v>
      </c>
      <c r="AV36" s="17">
        <f t="shared" si="22"/>
        <v>63.75</v>
      </c>
      <c r="AW36" s="17">
        <f t="shared" si="22"/>
        <v>58.5</v>
      </c>
      <c r="AX36" s="17">
        <f t="shared" si="22"/>
        <v>67.2</v>
      </c>
      <c r="AY36" s="17">
        <f t="shared" si="22"/>
        <v>72</v>
      </c>
      <c r="AZ36" s="17">
        <f t="shared" si="22"/>
        <v>76</v>
      </c>
      <c r="BA36" s="17">
        <f t="shared" si="22"/>
        <v>76.5</v>
      </c>
      <c r="BB36" s="17">
        <f t="shared" si="22"/>
        <v>69.7</v>
      </c>
      <c r="BC36" s="17">
        <f t="shared" si="22"/>
        <v>68</v>
      </c>
      <c r="BD36" s="17">
        <f t="shared" si="22"/>
        <v>64.8</v>
      </c>
      <c r="BE36" s="17">
        <f t="shared" si="22"/>
        <v>59.5</v>
      </c>
      <c r="BF36" s="17">
        <f t="shared" si="22"/>
        <v>55.25</v>
      </c>
      <c r="BG36" s="17">
        <f t="shared" si="22"/>
        <v>77.58</v>
      </c>
      <c r="BH36" s="17">
        <f t="shared" si="22"/>
        <v>66.33</v>
      </c>
      <c r="BI36" s="17">
        <f t="shared" ref="BI36:BY36" si="23">BI32</f>
        <v>67.5</v>
      </c>
      <c r="BJ36" s="17">
        <f t="shared" si="23"/>
        <v>64.8</v>
      </c>
      <c r="BK36" s="17">
        <f t="shared" si="23"/>
        <v>67.5</v>
      </c>
      <c r="BL36" s="17">
        <f t="shared" si="23"/>
        <v>68</v>
      </c>
      <c r="BM36" s="17">
        <f t="shared" si="23"/>
        <v>56</v>
      </c>
      <c r="BN36" s="17">
        <f t="shared" si="23"/>
        <v>67.5</v>
      </c>
      <c r="BO36" s="17">
        <f t="shared" si="23"/>
        <v>68</v>
      </c>
      <c r="BP36" s="17">
        <f t="shared" si="23"/>
        <v>82.8</v>
      </c>
      <c r="BQ36" s="17">
        <f t="shared" si="23"/>
        <v>85</v>
      </c>
      <c r="BR36" s="17">
        <f t="shared" si="23"/>
        <v>80</v>
      </c>
      <c r="BS36" s="17">
        <f t="shared" si="23"/>
        <v>63</v>
      </c>
      <c r="BT36" s="17">
        <f t="shared" si="23"/>
        <v>72</v>
      </c>
      <c r="BU36" s="17">
        <f t="shared" si="23"/>
        <v>63.75</v>
      </c>
      <c r="BV36" s="17">
        <f t="shared" si="23"/>
        <v>48.75</v>
      </c>
      <c r="BW36" s="17">
        <f t="shared" si="23"/>
        <v>76.5</v>
      </c>
      <c r="BX36" s="17">
        <f t="shared" si="23"/>
        <v>67.5</v>
      </c>
      <c r="BY36" s="18">
        <f t="shared" si="23"/>
        <v>55.25</v>
      </c>
    </row>
    <row r="37" spans="2:77">
      <c r="B37" s="6" t="s">
        <v>85</v>
      </c>
      <c r="C37" s="19">
        <f>C31</f>
        <v>8</v>
      </c>
      <c r="D37" s="19">
        <f t="shared" ref="D37:BH37" si="24">D31</f>
        <v>10.5</v>
      </c>
      <c r="E37" s="19">
        <f t="shared" si="24"/>
        <v>18.75</v>
      </c>
      <c r="F37" s="19">
        <f t="shared" si="24"/>
        <v>9</v>
      </c>
      <c r="G37" s="19">
        <f t="shared" si="24"/>
        <v>11.4</v>
      </c>
      <c r="H37" s="19">
        <f t="shared" si="24"/>
        <v>9.9014999999999986</v>
      </c>
      <c r="I37" s="19">
        <f t="shared" si="24"/>
        <v>12.525</v>
      </c>
      <c r="J37" s="19">
        <f t="shared" si="24"/>
        <v>0</v>
      </c>
      <c r="K37" s="19">
        <f t="shared" si="24"/>
        <v>13.5</v>
      </c>
      <c r="L37" s="19">
        <f t="shared" si="24"/>
        <v>20.5</v>
      </c>
      <c r="M37" s="19">
        <f t="shared" si="24"/>
        <v>7.5</v>
      </c>
      <c r="N37" s="19">
        <f t="shared" si="24"/>
        <v>13.5</v>
      </c>
      <c r="O37" s="19">
        <f t="shared" si="24"/>
        <v>8.1</v>
      </c>
      <c r="P37" s="19">
        <f t="shared" si="24"/>
        <v>18.75</v>
      </c>
      <c r="Q37" s="19">
        <f t="shared" si="24"/>
        <v>11.1</v>
      </c>
      <c r="R37" s="19">
        <f t="shared" si="24"/>
        <v>6.5570110000000001</v>
      </c>
      <c r="S37" s="19">
        <f t="shared" si="24"/>
        <v>8.5</v>
      </c>
      <c r="T37" s="19">
        <f t="shared" si="24"/>
        <v>7.6000000000000005</v>
      </c>
      <c r="U37" s="19">
        <f>U31</f>
        <v>7.5</v>
      </c>
      <c r="V37" s="19">
        <f t="shared" si="24"/>
        <v>8.4</v>
      </c>
      <c r="W37" s="19">
        <f t="shared" si="24"/>
        <v>8.5</v>
      </c>
      <c r="X37" s="19">
        <f t="shared" si="24"/>
        <v>11.25</v>
      </c>
      <c r="Y37" s="19">
        <f t="shared" si="24"/>
        <v>8.75</v>
      </c>
      <c r="Z37" s="19">
        <f t="shared" si="24"/>
        <v>7.5</v>
      </c>
      <c r="AA37" s="19">
        <f t="shared" si="24"/>
        <v>18.125</v>
      </c>
      <c r="AB37" s="19">
        <f t="shared" si="24"/>
        <v>7</v>
      </c>
      <c r="AC37" s="19">
        <f t="shared" si="24"/>
        <v>8</v>
      </c>
      <c r="AD37" s="19">
        <f t="shared" si="24"/>
        <v>10.5</v>
      </c>
      <c r="AE37" s="19">
        <f t="shared" si="24"/>
        <v>15.600000000000001</v>
      </c>
      <c r="AF37" s="19">
        <f t="shared" si="24"/>
        <v>8</v>
      </c>
      <c r="AG37" s="19">
        <f t="shared" si="24"/>
        <v>0</v>
      </c>
      <c r="AH37" s="19">
        <f t="shared" si="24"/>
        <v>7.5</v>
      </c>
      <c r="AI37" s="19">
        <f t="shared" si="24"/>
        <v>0</v>
      </c>
      <c r="AJ37" s="19">
        <f t="shared" si="24"/>
        <v>12.75</v>
      </c>
      <c r="AK37" s="19">
        <f t="shared" si="24"/>
        <v>11.25</v>
      </c>
      <c r="AL37" s="19">
        <f t="shared" si="24"/>
        <v>7</v>
      </c>
      <c r="AM37" s="19">
        <f t="shared" si="24"/>
        <v>3.5</v>
      </c>
      <c r="AN37" s="19">
        <f t="shared" si="24"/>
        <v>6.5</v>
      </c>
      <c r="AO37" s="19">
        <f t="shared" si="24"/>
        <v>11.25</v>
      </c>
      <c r="AP37" s="19">
        <f t="shared" si="24"/>
        <v>7.45</v>
      </c>
      <c r="AQ37" s="19">
        <f t="shared" si="24"/>
        <v>10.5</v>
      </c>
      <c r="AR37" s="19">
        <f t="shared" si="24"/>
        <v>18</v>
      </c>
      <c r="AS37" s="19">
        <f t="shared" si="24"/>
        <v>8.75</v>
      </c>
      <c r="AT37" s="19">
        <f t="shared" si="24"/>
        <v>17.5</v>
      </c>
      <c r="AU37" s="19">
        <f t="shared" si="24"/>
        <v>12.15</v>
      </c>
      <c r="AV37" s="19">
        <f t="shared" si="24"/>
        <v>11.25</v>
      </c>
      <c r="AW37" s="19">
        <f t="shared" si="24"/>
        <v>6.5</v>
      </c>
      <c r="AX37" s="19">
        <f t="shared" si="24"/>
        <v>16.8</v>
      </c>
      <c r="AY37" s="19">
        <f t="shared" si="24"/>
        <v>8</v>
      </c>
      <c r="AZ37" s="19">
        <f t="shared" si="24"/>
        <v>4</v>
      </c>
      <c r="BA37" s="19">
        <f t="shared" si="24"/>
        <v>13.5</v>
      </c>
      <c r="BB37" s="19">
        <f t="shared" si="24"/>
        <v>12.299999999999999</v>
      </c>
      <c r="BC37" s="19">
        <f t="shared" si="24"/>
        <v>12</v>
      </c>
      <c r="BD37" s="19">
        <f t="shared" si="24"/>
        <v>7.2</v>
      </c>
      <c r="BE37" s="19">
        <f t="shared" si="24"/>
        <v>10.5</v>
      </c>
      <c r="BF37" s="19">
        <f t="shared" si="24"/>
        <v>9.75</v>
      </c>
      <c r="BG37" s="19">
        <f t="shared" si="24"/>
        <v>8.620000000000001</v>
      </c>
      <c r="BH37" s="19">
        <f t="shared" si="24"/>
        <v>7.370000000000001</v>
      </c>
      <c r="BI37" s="19">
        <f t="shared" ref="BI37:BY37" si="25">BI31</f>
        <v>7.5</v>
      </c>
      <c r="BJ37" s="19">
        <f t="shared" si="25"/>
        <v>7.2</v>
      </c>
      <c r="BK37" s="19">
        <f t="shared" si="25"/>
        <v>7.5</v>
      </c>
      <c r="BL37" s="19">
        <f t="shared" si="25"/>
        <v>12</v>
      </c>
      <c r="BM37" s="19">
        <f t="shared" si="25"/>
        <v>14</v>
      </c>
      <c r="BN37" s="19">
        <f t="shared" si="25"/>
        <v>7.5</v>
      </c>
      <c r="BO37" s="19">
        <f t="shared" si="25"/>
        <v>12</v>
      </c>
      <c r="BP37" s="19">
        <f t="shared" si="25"/>
        <v>9.2000000000000011</v>
      </c>
      <c r="BQ37" s="19">
        <f t="shared" si="25"/>
        <v>15</v>
      </c>
      <c r="BR37" s="19">
        <f t="shared" si="25"/>
        <v>0</v>
      </c>
      <c r="BS37" s="19">
        <f t="shared" si="25"/>
        <v>7</v>
      </c>
      <c r="BT37" s="19">
        <f t="shared" si="25"/>
        <v>0</v>
      </c>
      <c r="BU37" s="19">
        <f t="shared" si="25"/>
        <v>11.25</v>
      </c>
      <c r="BV37" s="19">
        <f t="shared" si="25"/>
        <v>16.25</v>
      </c>
      <c r="BW37" s="19">
        <f t="shared" si="25"/>
        <v>13.5</v>
      </c>
      <c r="BX37" s="19">
        <f t="shared" si="25"/>
        <v>7.5</v>
      </c>
      <c r="BY37" s="7">
        <f t="shared" si="25"/>
        <v>9.75</v>
      </c>
    </row>
    <row r="38" spans="2:77">
      <c r="B38" s="6" t="s">
        <v>99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f t="shared" ref="T38:BB38" si="26">T24</f>
        <v>24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f t="shared" si="26"/>
        <v>15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0</v>
      </c>
      <c r="AV38" s="29">
        <v>0</v>
      </c>
      <c r="AW38" s="29">
        <v>0</v>
      </c>
      <c r="AX38" s="29">
        <v>0</v>
      </c>
      <c r="AY38" s="29">
        <v>0</v>
      </c>
      <c r="AZ38" s="29">
        <v>0</v>
      </c>
      <c r="BA38" s="29">
        <v>0</v>
      </c>
      <c r="BB38" s="29">
        <f t="shared" si="26"/>
        <v>18</v>
      </c>
      <c r="BC38" s="29">
        <v>0</v>
      </c>
      <c r="BD38" s="29">
        <v>0</v>
      </c>
      <c r="BE38" s="29">
        <v>0</v>
      </c>
      <c r="BF38" s="29">
        <v>0</v>
      </c>
      <c r="BG38" s="29">
        <v>0</v>
      </c>
      <c r="BH38" s="29">
        <v>0</v>
      </c>
      <c r="BI38" s="29">
        <v>0</v>
      </c>
      <c r="BJ38" s="29">
        <v>0</v>
      </c>
      <c r="BK38" s="29">
        <v>0</v>
      </c>
      <c r="BL38" s="29">
        <v>0</v>
      </c>
      <c r="BM38" s="29">
        <v>0</v>
      </c>
      <c r="BN38" s="29">
        <v>0</v>
      </c>
      <c r="BO38" s="29">
        <v>0</v>
      </c>
      <c r="BP38" s="29">
        <v>0</v>
      </c>
      <c r="BQ38" s="29">
        <v>0</v>
      </c>
      <c r="BR38" s="29">
        <v>0</v>
      </c>
      <c r="BS38" s="29">
        <v>0</v>
      </c>
      <c r="BT38" s="29">
        <v>0</v>
      </c>
      <c r="BU38" s="29">
        <v>0</v>
      </c>
      <c r="BV38" s="29">
        <v>0</v>
      </c>
      <c r="BW38" s="29">
        <v>0</v>
      </c>
      <c r="BX38" s="29">
        <v>0</v>
      </c>
      <c r="BY38" s="30">
        <v>0</v>
      </c>
    </row>
    <row r="39" spans="2:77">
      <c r="B39" s="6" t="s">
        <v>87</v>
      </c>
      <c r="C39" s="19">
        <f t="shared" ref="C39:BH39" si="27">C36+SUM(C37:C38)</f>
        <v>80</v>
      </c>
      <c r="D39" s="19">
        <f t="shared" si="27"/>
        <v>70</v>
      </c>
      <c r="E39" s="19">
        <f t="shared" si="27"/>
        <v>75</v>
      </c>
      <c r="F39" s="19">
        <f t="shared" si="27"/>
        <v>60</v>
      </c>
      <c r="G39" s="19">
        <f t="shared" si="27"/>
        <v>76</v>
      </c>
      <c r="H39" s="19">
        <f t="shared" si="27"/>
        <v>66.009999999999991</v>
      </c>
      <c r="I39" s="19">
        <f t="shared" si="27"/>
        <v>83.5</v>
      </c>
      <c r="J39" s="19">
        <f t="shared" si="27"/>
        <v>83.5</v>
      </c>
      <c r="K39" s="19">
        <f t="shared" si="27"/>
        <v>90</v>
      </c>
      <c r="L39" s="19">
        <f t="shared" si="27"/>
        <v>82</v>
      </c>
      <c r="M39" s="19">
        <f t="shared" si="27"/>
        <v>75</v>
      </c>
      <c r="N39" s="19">
        <f t="shared" si="27"/>
        <v>90</v>
      </c>
      <c r="O39" s="19">
        <f t="shared" si="27"/>
        <v>81</v>
      </c>
      <c r="P39" s="19">
        <f t="shared" si="27"/>
        <v>75</v>
      </c>
      <c r="Q39" s="19">
        <f t="shared" si="27"/>
        <v>74</v>
      </c>
      <c r="R39" s="19">
        <f t="shared" si="27"/>
        <v>65.57011</v>
      </c>
      <c r="S39" s="19">
        <f t="shared" si="27"/>
        <v>85</v>
      </c>
      <c r="T39" s="19">
        <f t="shared" si="27"/>
        <v>100</v>
      </c>
      <c r="U39" s="19">
        <f>U36+SUM(U37:U38)</f>
        <v>75</v>
      </c>
      <c r="V39" s="19">
        <f t="shared" si="27"/>
        <v>84</v>
      </c>
      <c r="W39" s="19">
        <f t="shared" si="27"/>
        <v>85</v>
      </c>
      <c r="X39" s="19">
        <f t="shared" si="27"/>
        <v>75</v>
      </c>
      <c r="Y39" s="19">
        <f t="shared" si="27"/>
        <v>87.5</v>
      </c>
      <c r="Z39" s="19">
        <f t="shared" si="27"/>
        <v>75</v>
      </c>
      <c r="AA39" s="19">
        <f t="shared" si="27"/>
        <v>72.5</v>
      </c>
      <c r="AB39" s="19">
        <f t="shared" si="27"/>
        <v>70</v>
      </c>
      <c r="AC39" s="19">
        <f t="shared" si="27"/>
        <v>80</v>
      </c>
      <c r="AD39" s="19">
        <f t="shared" si="27"/>
        <v>70</v>
      </c>
      <c r="AE39" s="19">
        <f t="shared" si="27"/>
        <v>78</v>
      </c>
      <c r="AF39" s="19">
        <f t="shared" si="27"/>
        <v>80</v>
      </c>
      <c r="AG39" s="19">
        <f t="shared" si="27"/>
        <v>60</v>
      </c>
      <c r="AH39" s="19">
        <f t="shared" si="27"/>
        <v>75</v>
      </c>
      <c r="AI39" s="19">
        <f t="shared" si="27"/>
        <v>65</v>
      </c>
      <c r="AJ39" s="19">
        <f t="shared" si="27"/>
        <v>100</v>
      </c>
      <c r="AK39" s="19">
        <f t="shared" si="27"/>
        <v>75</v>
      </c>
      <c r="AL39" s="19">
        <f t="shared" si="27"/>
        <v>70</v>
      </c>
      <c r="AM39" s="19">
        <f t="shared" si="27"/>
        <v>70</v>
      </c>
      <c r="AN39" s="19">
        <f t="shared" si="27"/>
        <v>65</v>
      </c>
      <c r="AO39" s="19">
        <f t="shared" si="27"/>
        <v>75</v>
      </c>
      <c r="AP39" s="19">
        <f t="shared" si="27"/>
        <v>74.5</v>
      </c>
      <c r="AQ39" s="19">
        <f t="shared" si="27"/>
        <v>70</v>
      </c>
      <c r="AR39" s="19">
        <f t="shared" si="27"/>
        <v>72</v>
      </c>
      <c r="AS39" s="19">
        <f t="shared" si="27"/>
        <v>70</v>
      </c>
      <c r="AT39" s="19">
        <f t="shared" si="27"/>
        <v>70</v>
      </c>
      <c r="AU39" s="19">
        <f t="shared" si="27"/>
        <v>81</v>
      </c>
      <c r="AV39" s="19">
        <f t="shared" si="27"/>
        <v>75</v>
      </c>
      <c r="AW39" s="19">
        <f t="shared" si="27"/>
        <v>65</v>
      </c>
      <c r="AX39" s="19">
        <f t="shared" si="27"/>
        <v>84</v>
      </c>
      <c r="AY39" s="19">
        <f t="shared" si="27"/>
        <v>80</v>
      </c>
      <c r="AZ39" s="19">
        <f t="shared" si="27"/>
        <v>80</v>
      </c>
      <c r="BA39" s="19">
        <f t="shared" si="27"/>
        <v>90</v>
      </c>
      <c r="BB39" s="19">
        <f t="shared" si="27"/>
        <v>100</v>
      </c>
      <c r="BC39" s="19">
        <f t="shared" si="27"/>
        <v>80</v>
      </c>
      <c r="BD39" s="19">
        <f t="shared" si="27"/>
        <v>72</v>
      </c>
      <c r="BE39" s="19">
        <f t="shared" si="27"/>
        <v>70</v>
      </c>
      <c r="BF39" s="19">
        <f t="shared" si="27"/>
        <v>65</v>
      </c>
      <c r="BG39" s="19">
        <f t="shared" si="27"/>
        <v>86.2</v>
      </c>
      <c r="BH39" s="19">
        <f t="shared" si="27"/>
        <v>73.7</v>
      </c>
      <c r="BI39" s="19">
        <f t="shared" ref="BI39:BY39" si="28">BI36+SUM(BI37:BI38)</f>
        <v>75</v>
      </c>
      <c r="BJ39" s="19">
        <f t="shared" si="28"/>
        <v>72</v>
      </c>
      <c r="BK39" s="19">
        <f t="shared" si="28"/>
        <v>75</v>
      </c>
      <c r="BL39" s="19">
        <f t="shared" si="28"/>
        <v>80</v>
      </c>
      <c r="BM39" s="19">
        <f t="shared" si="28"/>
        <v>70</v>
      </c>
      <c r="BN39" s="19">
        <f t="shared" si="28"/>
        <v>75</v>
      </c>
      <c r="BO39" s="19">
        <f t="shared" si="28"/>
        <v>80</v>
      </c>
      <c r="BP39" s="19">
        <f t="shared" si="28"/>
        <v>92</v>
      </c>
      <c r="BQ39" s="19">
        <f t="shared" si="28"/>
        <v>100</v>
      </c>
      <c r="BR39" s="19">
        <f t="shared" si="28"/>
        <v>80</v>
      </c>
      <c r="BS39" s="19">
        <f t="shared" si="28"/>
        <v>70</v>
      </c>
      <c r="BT39" s="19">
        <f t="shared" si="28"/>
        <v>72</v>
      </c>
      <c r="BU39" s="19">
        <f t="shared" si="28"/>
        <v>75</v>
      </c>
      <c r="BV39" s="19">
        <f t="shared" si="28"/>
        <v>65</v>
      </c>
      <c r="BW39" s="19">
        <f t="shared" si="28"/>
        <v>90</v>
      </c>
      <c r="BX39" s="19">
        <f t="shared" si="28"/>
        <v>75</v>
      </c>
      <c r="BY39" s="7">
        <f t="shared" si="28"/>
        <v>65</v>
      </c>
    </row>
    <row r="40" spans="2:77">
      <c r="B40" s="6" t="s">
        <v>100</v>
      </c>
      <c r="C40" s="22">
        <v>0.34</v>
      </c>
      <c r="D40" s="22">
        <v>0.34</v>
      </c>
      <c r="E40" s="22">
        <v>0.34</v>
      </c>
      <c r="F40" s="22">
        <v>0.34</v>
      </c>
      <c r="G40" s="22">
        <v>0.34</v>
      </c>
      <c r="H40" s="22">
        <v>0.34</v>
      </c>
      <c r="I40" s="22">
        <v>0.34</v>
      </c>
      <c r="J40" s="22">
        <v>0.34</v>
      </c>
      <c r="K40" s="22">
        <v>0.34</v>
      </c>
      <c r="L40" s="22">
        <v>0.34</v>
      </c>
      <c r="M40" s="22">
        <v>0.34</v>
      </c>
      <c r="N40" s="22">
        <v>0.34</v>
      </c>
      <c r="O40" s="22">
        <v>0.34</v>
      </c>
      <c r="P40" s="22">
        <v>0.34</v>
      </c>
      <c r="Q40" s="22">
        <v>0.34</v>
      </c>
      <c r="R40" s="22">
        <v>0.34</v>
      </c>
      <c r="S40" s="22">
        <v>0.34</v>
      </c>
      <c r="T40" s="22">
        <v>0.34</v>
      </c>
      <c r="U40" s="22">
        <v>0.34</v>
      </c>
      <c r="V40" s="22">
        <v>0.34</v>
      </c>
      <c r="W40" s="22">
        <v>0.34</v>
      </c>
      <c r="X40" s="22">
        <v>0.34</v>
      </c>
      <c r="Y40" s="22">
        <v>0.34</v>
      </c>
      <c r="Z40" s="22">
        <v>0.34</v>
      </c>
      <c r="AA40" s="22">
        <v>0.34</v>
      </c>
      <c r="AB40" s="22">
        <v>0.34</v>
      </c>
      <c r="AC40" s="22">
        <v>0.34</v>
      </c>
      <c r="AD40" s="22">
        <v>0.34</v>
      </c>
      <c r="AE40" s="22">
        <v>0.34</v>
      </c>
      <c r="AF40" s="22">
        <v>0.34</v>
      </c>
      <c r="AG40" s="22">
        <v>0.34</v>
      </c>
      <c r="AH40" s="22">
        <v>0.34</v>
      </c>
      <c r="AI40" s="22">
        <v>0.34</v>
      </c>
      <c r="AJ40" s="22">
        <v>0.34</v>
      </c>
      <c r="AK40" s="22">
        <v>0.34</v>
      </c>
      <c r="AL40" s="22">
        <v>0.34</v>
      </c>
      <c r="AM40" s="22">
        <v>0.34</v>
      </c>
      <c r="AN40" s="22">
        <v>0.34</v>
      </c>
      <c r="AO40" s="22">
        <v>0.34</v>
      </c>
      <c r="AP40" s="22">
        <v>0.34</v>
      </c>
      <c r="AQ40" s="22">
        <v>0.34</v>
      </c>
      <c r="AR40" s="22">
        <v>0.34</v>
      </c>
      <c r="AS40" s="22">
        <v>0.34</v>
      </c>
      <c r="AT40" s="22">
        <v>0.34</v>
      </c>
      <c r="AU40" s="22">
        <v>0.34</v>
      </c>
      <c r="AV40" s="22">
        <v>0.34</v>
      </c>
      <c r="AW40" s="22">
        <v>0.34</v>
      </c>
      <c r="AX40" s="22">
        <v>0.34</v>
      </c>
      <c r="AY40" s="22">
        <v>0.34</v>
      </c>
      <c r="AZ40" s="22">
        <v>0.34</v>
      </c>
      <c r="BA40" s="22">
        <v>0.34</v>
      </c>
      <c r="BB40" s="22">
        <v>0.34</v>
      </c>
      <c r="BC40" s="22">
        <v>0.34</v>
      </c>
      <c r="BD40" s="22">
        <v>0.34</v>
      </c>
      <c r="BE40" s="22">
        <v>0.34</v>
      </c>
      <c r="BF40" s="22">
        <v>0.34</v>
      </c>
      <c r="BG40" s="22">
        <v>0.34</v>
      </c>
      <c r="BH40" s="22">
        <v>0.34</v>
      </c>
      <c r="BI40" s="22">
        <v>0.34</v>
      </c>
      <c r="BJ40" s="22">
        <v>0.34</v>
      </c>
      <c r="BK40" s="22">
        <v>0.34</v>
      </c>
      <c r="BL40" s="22">
        <v>0.34</v>
      </c>
      <c r="BM40" s="22">
        <v>0.34</v>
      </c>
      <c r="BN40" s="22">
        <v>0.34</v>
      </c>
      <c r="BO40" s="22">
        <v>0.34</v>
      </c>
      <c r="BP40" s="22">
        <v>0.34</v>
      </c>
      <c r="BQ40" s="22">
        <v>0.34</v>
      </c>
      <c r="BR40" s="22">
        <v>0.34</v>
      </c>
      <c r="BS40" s="22">
        <v>0.34</v>
      </c>
      <c r="BT40" s="22">
        <v>0.34</v>
      </c>
      <c r="BU40" s="22">
        <v>0.34</v>
      </c>
      <c r="BV40" s="22">
        <v>0.34</v>
      </c>
      <c r="BW40" s="22">
        <v>0.34</v>
      </c>
      <c r="BX40" s="22">
        <v>0.34</v>
      </c>
      <c r="BY40" s="8">
        <v>0.34</v>
      </c>
    </row>
    <row r="41" spans="2:77">
      <c r="B41" s="6" t="s">
        <v>101</v>
      </c>
      <c r="C41" s="19">
        <f t="shared" ref="C41:BH41" si="29">C39*C40</f>
        <v>27.200000000000003</v>
      </c>
      <c r="D41" s="19">
        <f t="shared" si="29"/>
        <v>23.8</v>
      </c>
      <c r="E41" s="19">
        <f t="shared" si="29"/>
        <v>25.500000000000004</v>
      </c>
      <c r="F41" s="19">
        <f t="shared" si="29"/>
        <v>20.400000000000002</v>
      </c>
      <c r="G41" s="19">
        <f t="shared" si="29"/>
        <v>25.840000000000003</v>
      </c>
      <c r="H41" s="19">
        <f t="shared" si="29"/>
        <v>22.443399999999997</v>
      </c>
      <c r="I41" s="19">
        <f t="shared" si="29"/>
        <v>28.39</v>
      </c>
      <c r="J41" s="19">
        <f t="shared" si="29"/>
        <v>28.39</v>
      </c>
      <c r="K41" s="19">
        <f t="shared" si="29"/>
        <v>30.6</v>
      </c>
      <c r="L41" s="19">
        <f t="shared" si="29"/>
        <v>27.880000000000003</v>
      </c>
      <c r="M41" s="19">
        <f t="shared" si="29"/>
        <v>25.500000000000004</v>
      </c>
      <c r="N41" s="19">
        <f t="shared" si="29"/>
        <v>30.6</v>
      </c>
      <c r="O41" s="19">
        <f t="shared" si="29"/>
        <v>27.540000000000003</v>
      </c>
      <c r="P41" s="19">
        <f t="shared" si="29"/>
        <v>25.500000000000004</v>
      </c>
      <c r="Q41" s="19">
        <f t="shared" si="29"/>
        <v>25.16</v>
      </c>
      <c r="R41" s="19">
        <f t="shared" si="29"/>
        <v>22.293837400000001</v>
      </c>
      <c r="S41" s="19">
        <f t="shared" si="29"/>
        <v>28.900000000000002</v>
      </c>
      <c r="T41" s="19">
        <f t="shared" si="29"/>
        <v>34</v>
      </c>
      <c r="U41" s="19">
        <f>U39*U40</f>
        <v>25.500000000000004</v>
      </c>
      <c r="V41" s="19">
        <f t="shared" si="29"/>
        <v>28.560000000000002</v>
      </c>
      <c r="W41" s="19">
        <f t="shared" si="29"/>
        <v>28.900000000000002</v>
      </c>
      <c r="X41" s="19">
        <f t="shared" si="29"/>
        <v>25.500000000000004</v>
      </c>
      <c r="Y41" s="19">
        <f t="shared" si="29"/>
        <v>29.750000000000004</v>
      </c>
      <c r="Z41" s="19">
        <f t="shared" si="29"/>
        <v>25.500000000000004</v>
      </c>
      <c r="AA41" s="19">
        <f t="shared" si="29"/>
        <v>24.650000000000002</v>
      </c>
      <c r="AB41" s="19">
        <f t="shared" si="29"/>
        <v>23.8</v>
      </c>
      <c r="AC41" s="19">
        <f t="shared" si="29"/>
        <v>27.200000000000003</v>
      </c>
      <c r="AD41" s="19">
        <f t="shared" si="29"/>
        <v>23.8</v>
      </c>
      <c r="AE41" s="19">
        <f t="shared" si="29"/>
        <v>26.520000000000003</v>
      </c>
      <c r="AF41" s="19">
        <f t="shared" si="29"/>
        <v>27.200000000000003</v>
      </c>
      <c r="AG41" s="19">
        <f t="shared" si="29"/>
        <v>20.400000000000002</v>
      </c>
      <c r="AH41" s="19">
        <f t="shared" si="29"/>
        <v>25.500000000000004</v>
      </c>
      <c r="AI41" s="19">
        <f t="shared" si="29"/>
        <v>22.1</v>
      </c>
      <c r="AJ41" s="19">
        <f t="shared" si="29"/>
        <v>34</v>
      </c>
      <c r="AK41" s="19">
        <f t="shared" si="29"/>
        <v>25.500000000000004</v>
      </c>
      <c r="AL41" s="19">
        <f t="shared" si="29"/>
        <v>23.8</v>
      </c>
      <c r="AM41" s="19">
        <f t="shared" si="29"/>
        <v>23.8</v>
      </c>
      <c r="AN41" s="19">
        <f t="shared" si="29"/>
        <v>22.1</v>
      </c>
      <c r="AO41" s="19">
        <f t="shared" si="29"/>
        <v>25.500000000000004</v>
      </c>
      <c r="AP41" s="19">
        <f t="shared" si="29"/>
        <v>25.330000000000002</v>
      </c>
      <c r="AQ41" s="19">
        <f t="shared" si="29"/>
        <v>23.8</v>
      </c>
      <c r="AR41" s="19">
        <f t="shared" si="29"/>
        <v>24.48</v>
      </c>
      <c r="AS41" s="19">
        <f t="shared" si="29"/>
        <v>23.8</v>
      </c>
      <c r="AT41" s="19">
        <f t="shared" si="29"/>
        <v>23.8</v>
      </c>
      <c r="AU41" s="19">
        <f t="shared" si="29"/>
        <v>27.540000000000003</v>
      </c>
      <c r="AV41" s="19">
        <f t="shared" si="29"/>
        <v>25.500000000000004</v>
      </c>
      <c r="AW41" s="19">
        <f t="shared" si="29"/>
        <v>22.1</v>
      </c>
      <c r="AX41" s="19">
        <f t="shared" si="29"/>
        <v>28.560000000000002</v>
      </c>
      <c r="AY41" s="19">
        <f t="shared" si="29"/>
        <v>27.200000000000003</v>
      </c>
      <c r="AZ41" s="19">
        <f t="shared" si="29"/>
        <v>27.200000000000003</v>
      </c>
      <c r="BA41" s="19">
        <f t="shared" si="29"/>
        <v>30.6</v>
      </c>
      <c r="BB41" s="19">
        <f t="shared" si="29"/>
        <v>34</v>
      </c>
      <c r="BC41" s="19">
        <f t="shared" si="29"/>
        <v>27.200000000000003</v>
      </c>
      <c r="BD41" s="19">
        <f t="shared" si="29"/>
        <v>24.48</v>
      </c>
      <c r="BE41" s="19">
        <f t="shared" si="29"/>
        <v>23.8</v>
      </c>
      <c r="BF41" s="19">
        <f t="shared" si="29"/>
        <v>22.1</v>
      </c>
      <c r="BG41" s="19">
        <f t="shared" si="29"/>
        <v>29.308000000000003</v>
      </c>
      <c r="BH41" s="19">
        <f t="shared" si="29"/>
        <v>25.058000000000003</v>
      </c>
      <c r="BI41" s="19">
        <f t="shared" ref="BI41:BY41" si="30">BI39*BI40</f>
        <v>25.500000000000004</v>
      </c>
      <c r="BJ41" s="19">
        <f t="shared" si="30"/>
        <v>24.48</v>
      </c>
      <c r="BK41" s="19">
        <f t="shared" si="30"/>
        <v>25.500000000000004</v>
      </c>
      <c r="BL41" s="19">
        <f t="shared" si="30"/>
        <v>27.200000000000003</v>
      </c>
      <c r="BM41" s="19">
        <f t="shared" si="30"/>
        <v>23.8</v>
      </c>
      <c r="BN41" s="19">
        <f t="shared" si="30"/>
        <v>25.500000000000004</v>
      </c>
      <c r="BO41" s="19">
        <f t="shared" si="30"/>
        <v>27.200000000000003</v>
      </c>
      <c r="BP41" s="19">
        <f t="shared" si="30"/>
        <v>31.28</v>
      </c>
      <c r="BQ41" s="19">
        <f t="shared" si="30"/>
        <v>34</v>
      </c>
      <c r="BR41" s="19">
        <f t="shared" si="30"/>
        <v>27.200000000000003</v>
      </c>
      <c r="BS41" s="19">
        <f t="shared" si="30"/>
        <v>23.8</v>
      </c>
      <c r="BT41" s="19">
        <f t="shared" si="30"/>
        <v>24.48</v>
      </c>
      <c r="BU41" s="19">
        <f t="shared" si="30"/>
        <v>25.500000000000004</v>
      </c>
      <c r="BV41" s="19">
        <f t="shared" si="30"/>
        <v>22.1</v>
      </c>
      <c r="BW41" s="19">
        <f t="shared" si="30"/>
        <v>30.6</v>
      </c>
      <c r="BX41" s="19">
        <f t="shared" si="30"/>
        <v>25.500000000000004</v>
      </c>
      <c r="BY41" s="7">
        <f t="shared" si="30"/>
        <v>22.1</v>
      </c>
    </row>
    <row r="42" spans="2:77">
      <c r="B42" s="6" t="s">
        <v>90</v>
      </c>
      <c r="C42" s="19">
        <f t="shared" ref="C42:BH43" si="31">C37</f>
        <v>8</v>
      </c>
      <c r="D42" s="19">
        <f t="shared" si="31"/>
        <v>10.5</v>
      </c>
      <c r="E42" s="19">
        <f t="shared" si="31"/>
        <v>18.75</v>
      </c>
      <c r="F42" s="19">
        <f t="shared" si="31"/>
        <v>9</v>
      </c>
      <c r="G42" s="19">
        <f t="shared" si="31"/>
        <v>11.4</v>
      </c>
      <c r="H42" s="19">
        <f t="shared" si="31"/>
        <v>9.9014999999999986</v>
      </c>
      <c r="I42" s="19">
        <f t="shared" si="31"/>
        <v>12.525</v>
      </c>
      <c r="J42" s="19">
        <f t="shared" si="31"/>
        <v>0</v>
      </c>
      <c r="K42" s="19">
        <f t="shared" si="31"/>
        <v>13.5</v>
      </c>
      <c r="L42" s="19">
        <f t="shared" si="31"/>
        <v>20.5</v>
      </c>
      <c r="M42" s="19">
        <f t="shared" si="31"/>
        <v>7.5</v>
      </c>
      <c r="N42" s="19">
        <f t="shared" si="31"/>
        <v>13.5</v>
      </c>
      <c r="O42" s="19">
        <f t="shared" si="31"/>
        <v>8.1</v>
      </c>
      <c r="P42" s="19">
        <f t="shared" si="31"/>
        <v>18.75</v>
      </c>
      <c r="Q42" s="19">
        <f t="shared" si="31"/>
        <v>11.1</v>
      </c>
      <c r="R42" s="19">
        <f t="shared" si="31"/>
        <v>6.5570110000000001</v>
      </c>
      <c r="S42" s="19">
        <f t="shared" si="31"/>
        <v>8.5</v>
      </c>
      <c r="T42" s="19">
        <f t="shared" si="31"/>
        <v>7.6000000000000005</v>
      </c>
      <c r="U42" s="19">
        <f>U37</f>
        <v>7.5</v>
      </c>
      <c r="V42" s="19">
        <f t="shared" si="31"/>
        <v>8.4</v>
      </c>
      <c r="W42" s="19">
        <f t="shared" si="31"/>
        <v>8.5</v>
      </c>
      <c r="X42" s="19">
        <f t="shared" si="31"/>
        <v>11.25</v>
      </c>
      <c r="Y42" s="19">
        <f t="shared" si="31"/>
        <v>8.75</v>
      </c>
      <c r="Z42" s="19">
        <f t="shared" si="31"/>
        <v>7.5</v>
      </c>
      <c r="AA42" s="19">
        <f t="shared" si="31"/>
        <v>18.125</v>
      </c>
      <c r="AB42" s="19">
        <f t="shared" si="31"/>
        <v>7</v>
      </c>
      <c r="AC42" s="19">
        <f t="shared" si="31"/>
        <v>8</v>
      </c>
      <c r="AD42" s="19">
        <f t="shared" si="31"/>
        <v>10.5</v>
      </c>
      <c r="AE42" s="19">
        <f t="shared" si="31"/>
        <v>15.600000000000001</v>
      </c>
      <c r="AF42" s="19">
        <f t="shared" si="31"/>
        <v>8</v>
      </c>
      <c r="AG42" s="19">
        <f t="shared" si="31"/>
        <v>0</v>
      </c>
      <c r="AH42" s="19">
        <f t="shared" si="31"/>
        <v>7.5</v>
      </c>
      <c r="AI42" s="19">
        <f t="shared" si="31"/>
        <v>0</v>
      </c>
      <c r="AJ42" s="19">
        <f t="shared" si="31"/>
        <v>12.75</v>
      </c>
      <c r="AK42" s="19">
        <f t="shared" si="31"/>
        <v>11.25</v>
      </c>
      <c r="AL42" s="19">
        <f t="shared" si="31"/>
        <v>7</v>
      </c>
      <c r="AM42" s="19">
        <f t="shared" si="31"/>
        <v>3.5</v>
      </c>
      <c r="AN42" s="19">
        <f t="shared" si="31"/>
        <v>6.5</v>
      </c>
      <c r="AO42" s="19">
        <f t="shared" si="31"/>
        <v>11.25</v>
      </c>
      <c r="AP42" s="19">
        <f t="shared" si="31"/>
        <v>7.45</v>
      </c>
      <c r="AQ42" s="19">
        <f t="shared" si="31"/>
        <v>10.5</v>
      </c>
      <c r="AR42" s="19">
        <f t="shared" si="31"/>
        <v>18</v>
      </c>
      <c r="AS42" s="19">
        <f t="shared" si="31"/>
        <v>8.75</v>
      </c>
      <c r="AT42" s="19">
        <f t="shared" si="31"/>
        <v>17.5</v>
      </c>
      <c r="AU42" s="19">
        <f t="shared" si="31"/>
        <v>12.15</v>
      </c>
      <c r="AV42" s="19">
        <f t="shared" si="31"/>
        <v>11.25</v>
      </c>
      <c r="AW42" s="19">
        <f t="shared" si="31"/>
        <v>6.5</v>
      </c>
      <c r="AX42" s="19">
        <f t="shared" si="31"/>
        <v>16.8</v>
      </c>
      <c r="AY42" s="19">
        <f t="shared" si="31"/>
        <v>8</v>
      </c>
      <c r="AZ42" s="19">
        <f t="shared" si="31"/>
        <v>4</v>
      </c>
      <c r="BA42" s="19">
        <f t="shared" si="31"/>
        <v>13.5</v>
      </c>
      <c r="BB42" s="19">
        <f t="shared" si="31"/>
        <v>12.299999999999999</v>
      </c>
      <c r="BC42" s="19">
        <f t="shared" si="31"/>
        <v>12</v>
      </c>
      <c r="BD42" s="19">
        <f t="shared" si="31"/>
        <v>7.2</v>
      </c>
      <c r="BE42" s="19">
        <f t="shared" si="31"/>
        <v>10.5</v>
      </c>
      <c r="BF42" s="19">
        <f t="shared" si="31"/>
        <v>9.75</v>
      </c>
      <c r="BG42" s="19">
        <f t="shared" si="31"/>
        <v>8.620000000000001</v>
      </c>
      <c r="BH42" s="19">
        <f t="shared" si="31"/>
        <v>7.370000000000001</v>
      </c>
      <c r="BI42" s="19">
        <f t="shared" ref="BI42:BY43" si="32">BI37</f>
        <v>7.5</v>
      </c>
      <c r="BJ42" s="19">
        <f t="shared" si="32"/>
        <v>7.2</v>
      </c>
      <c r="BK42" s="19">
        <f t="shared" si="32"/>
        <v>7.5</v>
      </c>
      <c r="BL42" s="19">
        <f t="shared" si="32"/>
        <v>12</v>
      </c>
      <c r="BM42" s="19">
        <f t="shared" si="32"/>
        <v>14</v>
      </c>
      <c r="BN42" s="19">
        <f t="shared" si="32"/>
        <v>7.5</v>
      </c>
      <c r="BO42" s="19">
        <f t="shared" si="32"/>
        <v>12</v>
      </c>
      <c r="BP42" s="19">
        <f t="shared" si="32"/>
        <v>9.2000000000000011</v>
      </c>
      <c r="BQ42" s="19">
        <f t="shared" si="32"/>
        <v>15</v>
      </c>
      <c r="BR42" s="19">
        <f t="shared" si="32"/>
        <v>0</v>
      </c>
      <c r="BS42" s="19">
        <f t="shared" si="32"/>
        <v>7</v>
      </c>
      <c r="BT42" s="19">
        <f t="shared" si="32"/>
        <v>0</v>
      </c>
      <c r="BU42" s="19">
        <f t="shared" si="32"/>
        <v>11.25</v>
      </c>
      <c r="BV42" s="19">
        <f t="shared" si="32"/>
        <v>16.25</v>
      </c>
      <c r="BW42" s="19">
        <f t="shared" si="32"/>
        <v>13.5</v>
      </c>
      <c r="BX42" s="19">
        <f t="shared" si="32"/>
        <v>7.5</v>
      </c>
      <c r="BY42" s="7">
        <f t="shared" si="32"/>
        <v>9.75</v>
      </c>
    </row>
    <row r="43" spans="2:77">
      <c r="B43" s="6" t="s">
        <v>91</v>
      </c>
      <c r="C43" s="19">
        <f t="shared" si="31"/>
        <v>0</v>
      </c>
      <c r="D43" s="19">
        <f t="shared" si="31"/>
        <v>0</v>
      </c>
      <c r="E43" s="19">
        <f t="shared" si="31"/>
        <v>0</v>
      </c>
      <c r="F43" s="19">
        <f t="shared" si="31"/>
        <v>0</v>
      </c>
      <c r="G43" s="19">
        <f t="shared" si="31"/>
        <v>0</v>
      </c>
      <c r="H43" s="19">
        <f t="shared" si="31"/>
        <v>0</v>
      </c>
      <c r="I43" s="19">
        <f t="shared" si="31"/>
        <v>0</v>
      </c>
      <c r="J43" s="19">
        <f t="shared" si="31"/>
        <v>0</v>
      </c>
      <c r="K43" s="19">
        <f t="shared" si="31"/>
        <v>0</v>
      </c>
      <c r="L43" s="19">
        <f t="shared" si="31"/>
        <v>0</v>
      </c>
      <c r="M43" s="19">
        <f t="shared" si="31"/>
        <v>0</v>
      </c>
      <c r="N43" s="19">
        <f t="shared" si="31"/>
        <v>0</v>
      </c>
      <c r="O43" s="19">
        <f t="shared" si="31"/>
        <v>0</v>
      </c>
      <c r="P43" s="19">
        <f t="shared" si="31"/>
        <v>0</v>
      </c>
      <c r="Q43" s="19">
        <f t="shared" si="31"/>
        <v>0</v>
      </c>
      <c r="R43" s="19">
        <f t="shared" si="31"/>
        <v>0</v>
      </c>
      <c r="S43" s="19">
        <f t="shared" si="31"/>
        <v>0</v>
      </c>
      <c r="T43" s="19">
        <f t="shared" si="31"/>
        <v>24</v>
      </c>
      <c r="U43" s="19">
        <f>U38</f>
        <v>0</v>
      </c>
      <c r="V43" s="19">
        <f t="shared" si="31"/>
        <v>0</v>
      </c>
      <c r="W43" s="19">
        <f t="shared" si="31"/>
        <v>0</v>
      </c>
      <c r="X43" s="19">
        <f t="shared" si="31"/>
        <v>0</v>
      </c>
      <c r="Y43" s="19">
        <f t="shared" si="31"/>
        <v>0</v>
      </c>
      <c r="Z43" s="19">
        <f t="shared" si="31"/>
        <v>0</v>
      </c>
      <c r="AA43" s="19">
        <f t="shared" si="31"/>
        <v>0</v>
      </c>
      <c r="AB43" s="19">
        <f t="shared" si="31"/>
        <v>0</v>
      </c>
      <c r="AC43" s="19">
        <f t="shared" si="31"/>
        <v>0</v>
      </c>
      <c r="AD43" s="19">
        <f t="shared" si="31"/>
        <v>0</v>
      </c>
      <c r="AE43" s="19">
        <f t="shared" si="31"/>
        <v>0</v>
      </c>
      <c r="AF43" s="19">
        <f t="shared" si="31"/>
        <v>0</v>
      </c>
      <c r="AG43" s="19">
        <f t="shared" si="31"/>
        <v>0</v>
      </c>
      <c r="AH43" s="19">
        <f t="shared" si="31"/>
        <v>0</v>
      </c>
      <c r="AI43" s="19">
        <f t="shared" si="31"/>
        <v>0</v>
      </c>
      <c r="AJ43" s="19">
        <f t="shared" si="31"/>
        <v>15</v>
      </c>
      <c r="AK43" s="19">
        <f t="shared" si="31"/>
        <v>0</v>
      </c>
      <c r="AL43" s="19">
        <f t="shared" si="31"/>
        <v>0</v>
      </c>
      <c r="AM43" s="19">
        <f t="shared" si="31"/>
        <v>0</v>
      </c>
      <c r="AN43" s="19">
        <f t="shared" si="31"/>
        <v>0</v>
      </c>
      <c r="AO43" s="19">
        <f t="shared" si="31"/>
        <v>0</v>
      </c>
      <c r="AP43" s="19">
        <f t="shared" si="31"/>
        <v>0</v>
      </c>
      <c r="AQ43" s="19">
        <f t="shared" si="31"/>
        <v>0</v>
      </c>
      <c r="AR43" s="19">
        <f t="shared" si="31"/>
        <v>0</v>
      </c>
      <c r="AS43" s="19">
        <f t="shared" si="31"/>
        <v>0</v>
      </c>
      <c r="AT43" s="19">
        <f t="shared" si="31"/>
        <v>0</v>
      </c>
      <c r="AU43" s="19">
        <f t="shared" si="31"/>
        <v>0</v>
      </c>
      <c r="AV43" s="19">
        <f t="shared" si="31"/>
        <v>0</v>
      </c>
      <c r="AW43" s="19">
        <f t="shared" si="31"/>
        <v>0</v>
      </c>
      <c r="AX43" s="19">
        <f t="shared" si="31"/>
        <v>0</v>
      </c>
      <c r="AY43" s="19">
        <f t="shared" si="31"/>
        <v>0</v>
      </c>
      <c r="AZ43" s="19">
        <f t="shared" si="31"/>
        <v>0</v>
      </c>
      <c r="BA43" s="19">
        <f t="shared" si="31"/>
        <v>0</v>
      </c>
      <c r="BB43" s="19">
        <f t="shared" si="31"/>
        <v>18</v>
      </c>
      <c r="BC43" s="19">
        <f t="shared" si="31"/>
        <v>0</v>
      </c>
      <c r="BD43" s="19">
        <f t="shared" si="31"/>
        <v>0</v>
      </c>
      <c r="BE43" s="19">
        <f t="shared" si="31"/>
        <v>0</v>
      </c>
      <c r="BF43" s="19">
        <f t="shared" si="31"/>
        <v>0</v>
      </c>
      <c r="BG43" s="19">
        <f t="shared" si="31"/>
        <v>0</v>
      </c>
      <c r="BH43" s="19">
        <f t="shared" si="31"/>
        <v>0</v>
      </c>
      <c r="BI43" s="19">
        <f t="shared" si="32"/>
        <v>0</v>
      </c>
      <c r="BJ43" s="19">
        <f t="shared" si="32"/>
        <v>0</v>
      </c>
      <c r="BK43" s="19">
        <f t="shared" si="32"/>
        <v>0</v>
      </c>
      <c r="BL43" s="19">
        <f t="shared" si="32"/>
        <v>0</v>
      </c>
      <c r="BM43" s="19">
        <f t="shared" si="32"/>
        <v>0</v>
      </c>
      <c r="BN43" s="19">
        <f t="shared" si="32"/>
        <v>0</v>
      </c>
      <c r="BO43" s="19">
        <f t="shared" si="32"/>
        <v>0</v>
      </c>
      <c r="BP43" s="19">
        <f t="shared" si="32"/>
        <v>0</v>
      </c>
      <c r="BQ43" s="19">
        <f t="shared" si="32"/>
        <v>0</v>
      </c>
      <c r="BR43" s="19">
        <f t="shared" si="32"/>
        <v>0</v>
      </c>
      <c r="BS43" s="19">
        <f t="shared" si="32"/>
        <v>0</v>
      </c>
      <c r="BT43" s="19">
        <f t="shared" si="32"/>
        <v>0</v>
      </c>
      <c r="BU43" s="19">
        <f t="shared" si="32"/>
        <v>0</v>
      </c>
      <c r="BV43" s="19">
        <f t="shared" si="32"/>
        <v>0</v>
      </c>
      <c r="BW43" s="19">
        <f t="shared" si="32"/>
        <v>0</v>
      </c>
      <c r="BX43" s="19">
        <f t="shared" si="32"/>
        <v>0</v>
      </c>
      <c r="BY43" s="7">
        <f t="shared" si="32"/>
        <v>0</v>
      </c>
    </row>
    <row r="44" spans="2:77">
      <c r="B44" s="6" t="s">
        <v>92</v>
      </c>
      <c r="C44" s="19">
        <f t="shared" ref="C44:BH44" si="33">MIN(C41,SUM(C42:C43))</f>
        <v>8</v>
      </c>
      <c r="D44" s="19">
        <f t="shared" si="33"/>
        <v>10.5</v>
      </c>
      <c r="E44" s="19">
        <f t="shared" si="33"/>
        <v>18.75</v>
      </c>
      <c r="F44" s="19">
        <f t="shared" si="33"/>
        <v>9</v>
      </c>
      <c r="G44" s="19">
        <f t="shared" si="33"/>
        <v>11.4</v>
      </c>
      <c r="H44" s="19">
        <f t="shared" si="33"/>
        <v>9.9014999999999986</v>
      </c>
      <c r="I44" s="19">
        <f t="shared" si="33"/>
        <v>12.525</v>
      </c>
      <c r="J44" s="19">
        <f t="shared" si="33"/>
        <v>0</v>
      </c>
      <c r="K44" s="19">
        <f t="shared" si="33"/>
        <v>13.5</v>
      </c>
      <c r="L44" s="19">
        <f t="shared" si="33"/>
        <v>20.5</v>
      </c>
      <c r="M44" s="19">
        <f t="shared" si="33"/>
        <v>7.5</v>
      </c>
      <c r="N44" s="19">
        <f t="shared" si="33"/>
        <v>13.5</v>
      </c>
      <c r="O44" s="19">
        <f t="shared" si="33"/>
        <v>8.1</v>
      </c>
      <c r="P44" s="19">
        <f t="shared" si="33"/>
        <v>18.75</v>
      </c>
      <c r="Q44" s="19">
        <f t="shared" si="33"/>
        <v>11.1</v>
      </c>
      <c r="R44" s="19">
        <f t="shared" si="33"/>
        <v>6.5570110000000001</v>
      </c>
      <c r="S44" s="19">
        <f t="shared" si="33"/>
        <v>8.5</v>
      </c>
      <c r="T44" s="19">
        <f t="shared" si="33"/>
        <v>31.6</v>
      </c>
      <c r="U44" s="19">
        <f>MIN(U41,SUM(U42:U43))</f>
        <v>7.5</v>
      </c>
      <c r="V44" s="19">
        <f t="shared" si="33"/>
        <v>8.4</v>
      </c>
      <c r="W44" s="19">
        <f t="shared" si="33"/>
        <v>8.5</v>
      </c>
      <c r="X44" s="19">
        <f t="shared" si="33"/>
        <v>11.25</v>
      </c>
      <c r="Y44" s="19">
        <f t="shared" si="33"/>
        <v>8.75</v>
      </c>
      <c r="Z44" s="19">
        <f t="shared" si="33"/>
        <v>7.5</v>
      </c>
      <c r="AA44" s="19">
        <f t="shared" si="33"/>
        <v>18.125</v>
      </c>
      <c r="AB44" s="19">
        <f t="shared" si="33"/>
        <v>7</v>
      </c>
      <c r="AC44" s="19">
        <f t="shared" si="33"/>
        <v>8</v>
      </c>
      <c r="AD44" s="19">
        <f t="shared" si="33"/>
        <v>10.5</v>
      </c>
      <c r="AE44" s="19">
        <f t="shared" si="33"/>
        <v>15.600000000000001</v>
      </c>
      <c r="AF44" s="19">
        <f t="shared" si="33"/>
        <v>8</v>
      </c>
      <c r="AG44" s="19">
        <f t="shared" si="33"/>
        <v>0</v>
      </c>
      <c r="AH44" s="19">
        <f t="shared" si="33"/>
        <v>7.5</v>
      </c>
      <c r="AI44" s="19">
        <f t="shared" si="33"/>
        <v>0</v>
      </c>
      <c r="AJ44" s="19">
        <f t="shared" si="33"/>
        <v>27.75</v>
      </c>
      <c r="AK44" s="19">
        <f t="shared" si="33"/>
        <v>11.25</v>
      </c>
      <c r="AL44" s="19">
        <f t="shared" si="33"/>
        <v>7</v>
      </c>
      <c r="AM44" s="19">
        <f t="shared" si="33"/>
        <v>3.5</v>
      </c>
      <c r="AN44" s="19">
        <f t="shared" si="33"/>
        <v>6.5</v>
      </c>
      <c r="AO44" s="19">
        <f t="shared" si="33"/>
        <v>11.25</v>
      </c>
      <c r="AP44" s="19">
        <f t="shared" si="33"/>
        <v>7.45</v>
      </c>
      <c r="AQ44" s="19">
        <f t="shared" si="33"/>
        <v>10.5</v>
      </c>
      <c r="AR44" s="19">
        <f t="shared" si="33"/>
        <v>18</v>
      </c>
      <c r="AS44" s="19">
        <f t="shared" si="33"/>
        <v>8.75</v>
      </c>
      <c r="AT44" s="19">
        <f t="shared" si="33"/>
        <v>17.5</v>
      </c>
      <c r="AU44" s="19">
        <f t="shared" si="33"/>
        <v>12.15</v>
      </c>
      <c r="AV44" s="19">
        <f t="shared" si="33"/>
        <v>11.25</v>
      </c>
      <c r="AW44" s="19">
        <f t="shared" si="33"/>
        <v>6.5</v>
      </c>
      <c r="AX44" s="19">
        <f t="shared" si="33"/>
        <v>16.8</v>
      </c>
      <c r="AY44" s="19">
        <f t="shared" si="33"/>
        <v>8</v>
      </c>
      <c r="AZ44" s="19">
        <f t="shared" si="33"/>
        <v>4</v>
      </c>
      <c r="BA44" s="19">
        <f t="shared" si="33"/>
        <v>13.5</v>
      </c>
      <c r="BB44" s="19">
        <f t="shared" si="33"/>
        <v>30.299999999999997</v>
      </c>
      <c r="BC44" s="19">
        <f t="shared" si="33"/>
        <v>12</v>
      </c>
      <c r="BD44" s="19">
        <f t="shared" si="33"/>
        <v>7.2</v>
      </c>
      <c r="BE44" s="19">
        <f t="shared" si="33"/>
        <v>10.5</v>
      </c>
      <c r="BF44" s="19">
        <f t="shared" si="33"/>
        <v>9.75</v>
      </c>
      <c r="BG44" s="19">
        <f t="shared" si="33"/>
        <v>8.620000000000001</v>
      </c>
      <c r="BH44" s="19">
        <f t="shared" si="33"/>
        <v>7.370000000000001</v>
      </c>
      <c r="BI44" s="19">
        <f t="shared" ref="BI44:BY44" si="34">MIN(BI41,SUM(BI42:BI43))</f>
        <v>7.5</v>
      </c>
      <c r="BJ44" s="19">
        <f t="shared" si="34"/>
        <v>7.2</v>
      </c>
      <c r="BK44" s="19">
        <f t="shared" si="34"/>
        <v>7.5</v>
      </c>
      <c r="BL44" s="19">
        <f t="shared" si="34"/>
        <v>12</v>
      </c>
      <c r="BM44" s="19">
        <f t="shared" si="34"/>
        <v>14</v>
      </c>
      <c r="BN44" s="19">
        <f t="shared" si="34"/>
        <v>7.5</v>
      </c>
      <c r="BO44" s="19">
        <f t="shared" si="34"/>
        <v>12</v>
      </c>
      <c r="BP44" s="19">
        <f t="shared" si="34"/>
        <v>9.2000000000000011</v>
      </c>
      <c r="BQ44" s="19">
        <f t="shared" si="34"/>
        <v>15</v>
      </c>
      <c r="BR44" s="19">
        <f t="shared" si="34"/>
        <v>0</v>
      </c>
      <c r="BS44" s="19">
        <f t="shared" si="34"/>
        <v>7</v>
      </c>
      <c r="BT44" s="19">
        <f t="shared" si="34"/>
        <v>0</v>
      </c>
      <c r="BU44" s="19">
        <f t="shared" si="34"/>
        <v>11.25</v>
      </c>
      <c r="BV44" s="19">
        <f t="shared" si="34"/>
        <v>16.25</v>
      </c>
      <c r="BW44" s="19">
        <f t="shared" si="34"/>
        <v>13.5</v>
      </c>
      <c r="BX44" s="19">
        <f t="shared" si="34"/>
        <v>7.5</v>
      </c>
      <c r="BY44" s="7">
        <f t="shared" si="34"/>
        <v>9.75</v>
      </c>
    </row>
    <row r="45" spans="2:77">
      <c r="B45" s="6" t="s">
        <v>102</v>
      </c>
      <c r="C45" s="19">
        <f t="shared" ref="C45:BH45" si="35">C41-C44</f>
        <v>19.200000000000003</v>
      </c>
      <c r="D45" s="19">
        <f t="shared" si="35"/>
        <v>13.3</v>
      </c>
      <c r="E45" s="19">
        <f t="shared" si="35"/>
        <v>6.7500000000000036</v>
      </c>
      <c r="F45" s="19">
        <f t="shared" si="35"/>
        <v>11.400000000000002</v>
      </c>
      <c r="G45" s="19">
        <f t="shared" si="35"/>
        <v>14.440000000000003</v>
      </c>
      <c r="H45" s="19">
        <f t="shared" si="35"/>
        <v>12.541899999999998</v>
      </c>
      <c r="I45" s="19">
        <f t="shared" si="35"/>
        <v>15.865</v>
      </c>
      <c r="J45" s="19">
        <f t="shared" si="35"/>
        <v>28.39</v>
      </c>
      <c r="K45" s="19">
        <f t="shared" si="35"/>
        <v>17.100000000000001</v>
      </c>
      <c r="L45" s="19">
        <f t="shared" si="35"/>
        <v>7.3800000000000026</v>
      </c>
      <c r="M45" s="19">
        <f t="shared" si="35"/>
        <v>18.000000000000004</v>
      </c>
      <c r="N45" s="19">
        <f t="shared" si="35"/>
        <v>17.100000000000001</v>
      </c>
      <c r="O45" s="19">
        <f t="shared" si="35"/>
        <v>19.440000000000005</v>
      </c>
      <c r="P45" s="19">
        <f t="shared" si="35"/>
        <v>6.7500000000000036</v>
      </c>
      <c r="Q45" s="19">
        <f t="shared" si="35"/>
        <v>14.06</v>
      </c>
      <c r="R45" s="19">
        <f t="shared" si="35"/>
        <v>15.736826400000002</v>
      </c>
      <c r="S45" s="19">
        <f t="shared" si="35"/>
        <v>20.400000000000002</v>
      </c>
      <c r="T45" s="19">
        <f t="shared" si="35"/>
        <v>2.3999999999999986</v>
      </c>
      <c r="U45" s="19">
        <f>U41-U44</f>
        <v>18.000000000000004</v>
      </c>
      <c r="V45" s="19">
        <f t="shared" si="35"/>
        <v>20.160000000000004</v>
      </c>
      <c r="W45" s="19">
        <f t="shared" si="35"/>
        <v>20.400000000000002</v>
      </c>
      <c r="X45" s="19">
        <f t="shared" si="35"/>
        <v>14.250000000000004</v>
      </c>
      <c r="Y45" s="19">
        <f t="shared" si="35"/>
        <v>21.000000000000004</v>
      </c>
      <c r="Z45" s="19">
        <f t="shared" si="35"/>
        <v>18.000000000000004</v>
      </c>
      <c r="AA45" s="19">
        <f t="shared" si="35"/>
        <v>6.5250000000000021</v>
      </c>
      <c r="AB45" s="19">
        <f t="shared" si="35"/>
        <v>16.8</v>
      </c>
      <c r="AC45" s="19">
        <f t="shared" si="35"/>
        <v>19.200000000000003</v>
      </c>
      <c r="AD45" s="19">
        <f t="shared" si="35"/>
        <v>13.3</v>
      </c>
      <c r="AE45" s="19">
        <f t="shared" si="35"/>
        <v>10.920000000000002</v>
      </c>
      <c r="AF45" s="19">
        <f t="shared" si="35"/>
        <v>19.200000000000003</v>
      </c>
      <c r="AG45" s="19">
        <f t="shared" si="35"/>
        <v>20.400000000000002</v>
      </c>
      <c r="AH45" s="19">
        <f t="shared" si="35"/>
        <v>18.000000000000004</v>
      </c>
      <c r="AI45" s="19">
        <f t="shared" si="35"/>
        <v>22.1</v>
      </c>
      <c r="AJ45" s="19">
        <f t="shared" si="35"/>
        <v>6.25</v>
      </c>
      <c r="AK45" s="19">
        <f t="shared" si="35"/>
        <v>14.250000000000004</v>
      </c>
      <c r="AL45" s="19">
        <f t="shared" si="35"/>
        <v>16.8</v>
      </c>
      <c r="AM45" s="19">
        <f t="shared" si="35"/>
        <v>20.3</v>
      </c>
      <c r="AN45" s="19">
        <f t="shared" si="35"/>
        <v>15.600000000000001</v>
      </c>
      <c r="AO45" s="19">
        <f t="shared" si="35"/>
        <v>14.250000000000004</v>
      </c>
      <c r="AP45" s="19">
        <f t="shared" si="35"/>
        <v>17.880000000000003</v>
      </c>
      <c r="AQ45" s="19">
        <f t="shared" si="35"/>
        <v>13.3</v>
      </c>
      <c r="AR45" s="19">
        <f t="shared" si="35"/>
        <v>6.48</v>
      </c>
      <c r="AS45" s="19">
        <f t="shared" si="35"/>
        <v>15.05</v>
      </c>
      <c r="AT45" s="19">
        <f t="shared" si="35"/>
        <v>6.3000000000000007</v>
      </c>
      <c r="AU45" s="19">
        <f t="shared" si="35"/>
        <v>15.390000000000002</v>
      </c>
      <c r="AV45" s="19">
        <f t="shared" si="35"/>
        <v>14.250000000000004</v>
      </c>
      <c r="AW45" s="19">
        <f t="shared" si="35"/>
        <v>15.600000000000001</v>
      </c>
      <c r="AX45" s="19">
        <f t="shared" si="35"/>
        <v>11.760000000000002</v>
      </c>
      <c r="AY45" s="19">
        <f t="shared" si="35"/>
        <v>19.200000000000003</v>
      </c>
      <c r="AZ45" s="19">
        <f t="shared" si="35"/>
        <v>23.200000000000003</v>
      </c>
      <c r="BA45" s="19">
        <f t="shared" si="35"/>
        <v>17.100000000000001</v>
      </c>
      <c r="BB45" s="19">
        <f t="shared" si="35"/>
        <v>3.7000000000000028</v>
      </c>
      <c r="BC45" s="19">
        <f t="shared" si="35"/>
        <v>15.200000000000003</v>
      </c>
      <c r="BD45" s="19">
        <f t="shared" si="35"/>
        <v>17.28</v>
      </c>
      <c r="BE45" s="19">
        <f t="shared" si="35"/>
        <v>13.3</v>
      </c>
      <c r="BF45" s="19">
        <f t="shared" si="35"/>
        <v>12.350000000000001</v>
      </c>
      <c r="BG45" s="19">
        <f t="shared" si="35"/>
        <v>20.688000000000002</v>
      </c>
      <c r="BH45" s="19">
        <f t="shared" si="35"/>
        <v>17.688000000000002</v>
      </c>
      <c r="BI45" s="19">
        <f t="shared" ref="BI45:BY45" si="36">BI41-BI44</f>
        <v>18.000000000000004</v>
      </c>
      <c r="BJ45" s="19">
        <f t="shared" si="36"/>
        <v>17.28</v>
      </c>
      <c r="BK45" s="19">
        <f t="shared" si="36"/>
        <v>18.000000000000004</v>
      </c>
      <c r="BL45" s="19">
        <f t="shared" si="36"/>
        <v>15.200000000000003</v>
      </c>
      <c r="BM45" s="19">
        <f t="shared" si="36"/>
        <v>9.8000000000000007</v>
      </c>
      <c r="BN45" s="19">
        <f t="shared" si="36"/>
        <v>18.000000000000004</v>
      </c>
      <c r="BO45" s="19">
        <f t="shared" si="36"/>
        <v>15.200000000000003</v>
      </c>
      <c r="BP45" s="19">
        <f t="shared" si="36"/>
        <v>22.08</v>
      </c>
      <c r="BQ45" s="19">
        <f t="shared" si="36"/>
        <v>19</v>
      </c>
      <c r="BR45" s="19">
        <f t="shared" si="36"/>
        <v>27.200000000000003</v>
      </c>
      <c r="BS45" s="19">
        <f t="shared" si="36"/>
        <v>16.8</v>
      </c>
      <c r="BT45" s="19">
        <f t="shared" si="36"/>
        <v>24.48</v>
      </c>
      <c r="BU45" s="19">
        <f t="shared" si="36"/>
        <v>14.250000000000004</v>
      </c>
      <c r="BV45" s="19">
        <f t="shared" si="36"/>
        <v>5.8500000000000014</v>
      </c>
      <c r="BW45" s="19">
        <f t="shared" si="36"/>
        <v>17.100000000000001</v>
      </c>
      <c r="BX45" s="19">
        <f t="shared" si="36"/>
        <v>18.000000000000004</v>
      </c>
      <c r="BY45" s="7">
        <f t="shared" si="36"/>
        <v>12.350000000000001</v>
      </c>
    </row>
    <row r="46" spans="2:77" ht="13.5" thickBot="1">
      <c r="B46" s="9" t="s">
        <v>103</v>
      </c>
      <c r="C46" s="23">
        <f t="shared" ref="C46:BH46" si="37">C36-C45</f>
        <v>52.8</v>
      </c>
      <c r="D46" s="23">
        <f t="shared" si="37"/>
        <v>46.2</v>
      </c>
      <c r="E46" s="23">
        <f t="shared" si="37"/>
        <v>49.5</v>
      </c>
      <c r="F46" s="23">
        <f t="shared" si="37"/>
        <v>39.599999999999994</v>
      </c>
      <c r="G46" s="23">
        <f t="shared" si="37"/>
        <v>50.159999999999989</v>
      </c>
      <c r="H46" s="23">
        <f t="shared" si="37"/>
        <v>43.566599999999994</v>
      </c>
      <c r="I46" s="23">
        <f t="shared" si="37"/>
        <v>55.109999999999992</v>
      </c>
      <c r="J46" s="23">
        <f t="shared" si="37"/>
        <v>55.11</v>
      </c>
      <c r="K46" s="23">
        <f t="shared" si="37"/>
        <v>59.4</v>
      </c>
      <c r="L46" s="23">
        <f t="shared" si="37"/>
        <v>54.12</v>
      </c>
      <c r="M46" s="23">
        <f t="shared" si="37"/>
        <v>49.5</v>
      </c>
      <c r="N46" s="23">
        <f t="shared" si="37"/>
        <v>59.4</v>
      </c>
      <c r="O46" s="23">
        <f t="shared" si="37"/>
        <v>53.46</v>
      </c>
      <c r="P46" s="23">
        <f t="shared" si="37"/>
        <v>49.5</v>
      </c>
      <c r="Q46" s="23">
        <f t="shared" si="37"/>
        <v>48.839999999999996</v>
      </c>
      <c r="R46" s="23">
        <f t="shared" si="37"/>
        <v>43.276272599999999</v>
      </c>
      <c r="S46" s="23">
        <f t="shared" si="37"/>
        <v>56.099999999999994</v>
      </c>
      <c r="T46" s="23">
        <f t="shared" si="37"/>
        <v>66</v>
      </c>
      <c r="U46" s="23">
        <f>U36-U45</f>
        <v>49.5</v>
      </c>
      <c r="V46" s="23">
        <f t="shared" si="37"/>
        <v>55.439999999999991</v>
      </c>
      <c r="W46" s="23">
        <f t="shared" si="37"/>
        <v>56.099999999999994</v>
      </c>
      <c r="X46" s="23">
        <f t="shared" si="37"/>
        <v>49.5</v>
      </c>
      <c r="Y46" s="23">
        <f t="shared" si="37"/>
        <v>57.75</v>
      </c>
      <c r="Z46" s="23">
        <f t="shared" si="37"/>
        <v>49.5</v>
      </c>
      <c r="AA46" s="23">
        <f t="shared" si="37"/>
        <v>47.849999999999994</v>
      </c>
      <c r="AB46" s="23">
        <f t="shared" si="37"/>
        <v>46.2</v>
      </c>
      <c r="AC46" s="23">
        <f t="shared" si="37"/>
        <v>52.8</v>
      </c>
      <c r="AD46" s="23">
        <f t="shared" si="37"/>
        <v>46.2</v>
      </c>
      <c r="AE46" s="23">
        <f t="shared" si="37"/>
        <v>51.48</v>
      </c>
      <c r="AF46" s="23">
        <f t="shared" si="37"/>
        <v>52.8</v>
      </c>
      <c r="AG46" s="23">
        <f t="shared" si="37"/>
        <v>39.599999999999994</v>
      </c>
      <c r="AH46" s="23">
        <f t="shared" si="37"/>
        <v>49.5</v>
      </c>
      <c r="AI46" s="23">
        <f t="shared" si="37"/>
        <v>42.9</v>
      </c>
      <c r="AJ46" s="23">
        <f t="shared" si="37"/>
        <v>66</v>
      </c>
      <c r="AK46" s="23">
        <f t="shared" si="37"/>
        <v>49.5</v>
      </c>
      <c r="AL46" s="23">
        <f t="shared" si="37"/>
        <v>46.2</v>
      </c>
      <c r="AM46" s="23">
        <f t="shared" si="37"/>
        <v>46.2</v>
      </c>
      <c r="AN46" s="23">
        <f t="shared" si="37"/>
        <v>42.9</v>
      </c>
      <c r="AO46" s="23">
        <f t="shared" si="37"/>
        <v>49.5</v>
      </c>
      <c r="AP46" s="23">
        <f t="shared" si="37"/>
        <v>49.169999999999995</v>
      </c>
      <c r="AQ46" s="23">
        <f t="shared" si="37"/>
        <v>46.2</v>
      </c>
      <c r="AR46" s="23">
        <f t="shared" si="37"/>
        <v>47.519999999999996</v>
      </c>
      <c r="AS46" s="23">
        <f t="shared" si="37"/>
        <v>46.2</v>
      </c>
      <c r="AT46" s="23">
        <f t="shared" si="37"/>
        <v>46.2</v>
      </c>
      <c r="AU46" s="23">
        <f t="shared" si="37"/>
        <v>53.459999999999994</v>
      </c>
      <c r="AV46" s="23">
        <f t="shared" si="37"/>
        <v>49.5</v>
      </c>
      <c r="AW46" s="23">
        <f t="shared" si="37"/>
        <v>42.9</v>
      </c>
      <c r="AX46" s="23">
        <f t="shared" si="37"/>
        <v>55.44</v>
      </c>
      <c r="AY46" s="23">
        <f t="shared" si="37"/>
        <v>52.8</v>
      </c>
      <c r="AZ46" s="23">
        <f t="shared" si="37"/>
        <v>52.8</v>
      </c>
      <c r="BA46" s="23">
        <f t="shared" si="37"/>
        <v>59.4</v>
      </c>
      <c r="BB46" s="23">
        <f t="shared" si="37"/>
        <v>66</v>
      </c>
      <c r="BC46" s="23">
        <f t="shared" si="37"/>
        <v>52.8</v>
      </c>
      <c r="BD46" s="23">
        <f t="shared" si="37"/>
        <v>47.519999999999996</v>
      </c>
      <c r="BE46" s="23">
        <f t="shared" si="37"/>
        <v>46.2</v>
      </c>
      <c r="BF46" s="23">
        <f t="shared" si="37"/>
        <v>42.9</v>
      </c>
      <c r="BG46" s="23">
        <f t="shared" si="37"/>
        <v>56.891999999999996</v>
      </c>
      <c r="BH46" s="23">
        <f t="shared" si="37"/>
        <v>48.641999999999996</v>
      </c>
      <c r="BI46" s="23">
        <f t="shared" ref="BI46:BY46" si="38">BI36-BI45</f>
        <v>49.5</v>
      </c>
      <c r="BJ46" s="23">
        <f t="shared" si="38"/>
        <v>47.519999999999996</v>
      </c>
      <c r="BK46" s="23">
        <f t="shared" si="38"/>
        <v>49.5</v>
      </c>
      <c r="BL46" s="23">
        <f t="shared" si="38"/>
        <v>52.8</v>
      </c>
      <c r="BM46" s="23">
        <f t="shared" si="38"/>
        <v>46.2</v>
      </c>
      <c r="BN46" s="23">
        <f t="shared" si="38"/>
        <v>49.5</v>
      </c>
      <c r="BO46" s="23">
        <f t="shared" si="38"/>
        <v>52.8</v>
      </c>
      <c r="BP46" s="23">
        <f t="shared" si="38"/>
        <v>60.72</v>
      </c>
      <c r="BQ46" s="23">
        <f t="shared" si="38"/>
        <v>66</v>
      </c>
      <c r="BR46" s="23">
        <f t="shared" si="38"/>
        <v>52.8</v>
      </c>
      <c r="BS46" s="23">
        <f t="shared" si="38"/>
        <v>46.2</v>
      </c>
      <c r="BT46" s="23">
        <f t="shared" si="38"/>
        <v>47.519999999999996</v>
      </c>
      <c r="BU46" s="23">
        <f t="shared" si="38"/>
        <v>49.5</v>
      </c>
      <c r="BV46" s="23">
        <f t="shared" si="38"/>
        <v>42.9</v>
      </c>
      <c r="BW46" s="23">
        <f t="shared" si="38"/>
        <v>59.4</v>
      </c>
      <c r="BX46" s="23">
        <f t="shared" si="38"/>
        <v>49.5</v>
      </c>
      <c r="BY46" s="10">
        <f t="shared" si="38"/>
        <v>42.9</v>
      </c>
    </row>
    <row r="47" spans="2:77" ht="13.5" hidden="1" thickBot="1">
      <c r="B47" s="31"/>
      <c r="C47" s="14" t="s">
        <v>13</v>
      </c>
      <c r="D47" s="14" t="s">
        <v>14</v>
      </c>
      <c r="E47" s="14" t="s">
        <v>15</v>
      </c>
      <c r="F47" s="14" t="s">
        <v>16</v>
      </c>
      <c r="G47" s="14" t="s">
        <v>17</v>
      </c>
      <c r="H47" s="14" t="s">
        <v>18</v>
      </c>
      <c r="I47" s="14" t="s">
        <v>19</v>
      </c>
      <c r="J47" s="14" t="s">
        <v>20</v>
      </c>
      <c r="K47" s="14" t="s">
        <v>21</v>
      </c>
      <c r="L47" s="14" t="s">
        <v>22</v>
      </c>
      <c r="M47" s="14" t="s">
        <v>23</v>
      </c>
      <c r="N47" s="14" t="s">
        <v>24</v>
      </c>
      <c r="O47" s="14" t="s">
        <v>25</v>
      </c>
      <c r="P47" s="14" t="s">
        <v>26</v>
      </c>
      <c r="Q47" s="14" t="s">
        <v>27</v>
      </c>
      <c r="R47" s="14" t="s">
        <v>28</v>
      </c>
      <c r="S47" s="14" t="s">
        <v>29</v>
      </c>
      <c r="T47" s="14" t="s">
        <v>30</v>
      </c>
      <c r="U47" s="14" t="s">
        <v>120</v>
      </c>
      <c r="V47" s="14" t="s">
        <v>31</v>
      </c>
      <c r="W47" s="14" t="s">
        <v>32</v>
      </c>
      <c r="X47" s="14" t="s">
        <v>33</v>
      </c>
      <c r="Y47" s="14" t="s">
        <v>34</v>
      </c>
      <c r="Z47" s="14" t="s">
        <v>107</v>
      </c>
      <c r="AA47" s="14" t="s">
        <v>35</v>
      </c>
      <c r="AB47" s="14" t="s">
        <v>36</v>
      </c>
      <c r="AC47" s="14" t="s">
        <v>37</v>
      </c>
      <c r="AD47" s="14" t="s">
        <v>38</v>
      </c>
      <c r="AE47" s="14" t="s">
        <v>39</v>
      </c>
      <c r="AF47" s="14" t="s">
        <v>122</v>
      </c>
      <c r="AG47" s="14" t="s">
        <v>121</v>
      </c>
      <c r="AH47" s="14" t="s">
        <v>41</v>
      </c>
      <c r="AI47" s="14" t="s">
        <v>42</v>
      </c>
      <c r="AJ47" s="14" t="s">
        <v>43</v>
      </c>
      <c r="AK47" s="14" t="s">
        <v>44</v>
      </c>
      <c r="AL47" s="14" t="s">
        <v>45</v>
      </c>
      <c r="AM47" s="14" t="s">
        <v>46</v>
      </c>
      <c r="AN47" s="14" t="s">
        <v>47</v>
      </c>
      <c r="AO47" s="14" t="s">
        <v>48</v>
      </c>
      <c r="AP47" s="14" t="s">
        <v>49</v>
      </c>
      <c r="AQ47" s="14" t="s">
        <v>50</v>
      </c>
      <c r="AR47" s="14" t="s">
        <v>51</v>
      </c>
      <c r="AS47" s="14" t="s">
        <v>52</v>
      </c>
      <c r="AT47" s="14" t="s">
        <v>53</v>
      </c>
      <c r="AU47" s="14" t="s">
        <v>54</v>
      </c>
      <c r="AV47" s="14" t="s">
        <v>55</v>
      </c>
      <c r="AW47" s="14" t="s">
        <v>123</v>
      </c>
      <c r="AX47" s="14" t="s">
        <v>56</v>
      </c>
      <c r="AY47" s="14" t="s">
        <v>57</v>
      </c>
      <c r="AZ47" s="14" t="s">
        <v>58</v>
      </c>
      <c r="BA47" s="14" t="s">
        <v>59</v>
      </c>
      <c r="BB47" s="14" t="s">
        <v>60</v>
      </c>
      <c r="BC47" s="14" t="s">
        <v>61</v>
      </c>
      <c r="BD47" s="14" t="s">
        <v>62</v>
      </c>
      <c r="BE47" s="14" t="s">
        <v>63</v>
      </c>
      <c r="BF47" s="14" t="s">
        <v>64</v>
      </c>
      <c r="BG47" s="14" t="s">
        <v>65</v>
      </c>
      <c r="BH47" s="14" t="s">
        <v>66</v>
      </c>
      <c r="BI47" s="14" t="s">
        <v>67</v>
      </c>
      <c r="BJ47" s="14" t="s">
        <v>68</v>
      </c>
      <c r="BK47" s="14" t="s">
        <v>69</v>
      </c>
      <c r="BL47" s="14" t="s">
        <v>70</v>
      </c>
      <c r="BM47" s="14" t="s">
        <v>71</v>
      </c>
      <c r="BN47" s="14" t="s">
        <v>72</v>
      </c>
      <c r="BO47" s="14" t="s">
        <v>73</v>
      </c>
      <c r="BP47" s="14" t="s">
        <v>74</v>
      </c>
      <c r="BQ47" s="14" t="s">
        <v>75</v>
      </c>
      <c r="BR47" s="14" t="s">
        <v>76</v>
      </c>
      <c r="BS47" s="14" t="s">
        <v>77</v>
      </c>
      <c r="BT47" s="14" t="s">
        <v>78</v>
      </c>
      <c r="BU47" s="14" t="s">
        <v>79</v>
      </c>
      <c r="BV47" s="14" t="s">
        <v>80</v>
      </c>
      <c r="BW47" s="14" t="s">
        <v>81</v>
      </c>
      <c r="BX47" s="14" t="s">
        <v>82</v>
      </c>
      <c r="BY47" s="15" t="s">
        <v>83</v>
      </c>
    </row>
    <row r="49" spans="2:58">
      <c r="B49" s="3" t="s">
        <v>104</v>
      </c>
      <c r="C49" s="2">
        <f>MAX(C46:BY46)</f>
        <v>66</v>
      </c>
    </row>
    <row r="50" spans="2:58">
      <c r="B50" s="3" t="s">
        <v>105</v>
      </c>
      <c r="C50" s="35" t="str">
        <f>HLOOKUP(C49,C46:BF47,2,0)</f>
        <v>Greece</v>
      </c>
    </row>
    <row r="51" spans="2:58">
      <c r="B51" s="3" t="s">
        <v>609</v>
      </c>
      <c r="C51" s="35" t="str">
        <f>IF(C54=1,"No","Yes")</f>
        <v>Yes</v>
      </c>
    </row>
    <row r="52" spans="2:58">
      <c r="B52" s="3" t="s">
        <v>610</v>
      </c>
      <c r="C52" s="35">
        <f t="shared" ref="C52:AH52" si="39">IF(C46=$C$49,C35,0)</f>
        <v>0</v>
      </c>
      <c r="D52" s="2">
        <f t="shared" si="39"/>
        <v>0</v>
      </c>
      <c r="E52" s="2">
        <f t="shared" si="39"/>
        <v>0</v>
      </c>
      <c r="F52" s="2">
        <f t="shared" si="39"/>
        <v>0</v>
      </c>
      <c r="G52" s="2">
        <f t="shared" si="39"/>
        <v>0</v>
      </c>
      <c r="H52" s="2">
        <f t="shared" si="39"/>
        <v>0</v>
      </c>
      <c r="I52" s="2">
        <f t="shared" si="39"/>
        <v>0</v>
      </c>
      <c r="J52" s="2">
        <f t="shared" si="39"/>
        <v>0</v>
      </c>
      <c r="K52" s="2">
        <f t="shared" si="39"/>
        <v>0</v>
      </c>
      <c r="L52" s="2">
        <f t="shared" si="39"/>
        <v>0</v>
      </c>
      <c r="M52" s="2">
        <f t="shared" si="39"/>
        <v>0</v>
      </c>
      <c r="N52" s="2">
        <f t="shared" si="39"/>
        <v>0</v>
      </c>
      <c r="O52" s="2">
        <f t="shared" si="39"/>
        <v>0</v>
      </c>
      <c r="P52" s="2">
        <f t="shared" si="39"/>
        <v>0</v>
      </c>
      <c r="Q52" s="2">
        <f t="shared" si="39"/>
        <v>0</v>
      </c>
      <c r="R52" s="2">
        <f t="shared" si="39"/>
        <v>0</v>
      </c>
      <c r="S52" s="2">
        <f t="shared" si="39"/>
        <v>0</v>
      </c>
      <c r="T52" s="2" t="str">
        <f t="shared" si="39"/>
        <v>Greece</v>
      </c>
      <c r="U52" s="2">
        <f t="shared" si="39"/>
        <v>0</v>
      </c>
      <c r="V52" s="2">
        <f t="shared" si="39"/>
        <v>0</v>
      </c>
      <c r="W52" s="2">
        <f t="shared" si="39"/>
        <v>0</v>
      </c>
      <c r="X52" s="2">
        <f t="shared" si="39"/>
        <v>0</v>
      </c>
      <c r="Y52" s="2">
        <f t="shared" si="39"/>
        <v>0</v>
      </c>
      <c r="Z52" s="2">
        <f t="shared" si="39"/>
        <v>0</v>
      </c>
      <c r="AA52" s="2">
        <f t="shared" si="39"/>
        <v>0</v>
      </c>
      <c r="AB52" s="2">
        <f t="shared" si="39"/>
        <v>0</v>
      </c>
      <c r="AC52" s="2">
        <f t="shared" si="39"/>
        <v>0</v>
      </c>
      <c r="AD52" s="2">
        <f t="shared" si="39"/>
        <v>0</v>
      </c>
      <c r="AE52" s="2">
        <f t="shared" si="39"/>
        <v>0</v>
      </c>
      <c r="AF52" s="2">
        <f t="shared" si="39"/>
        <v>0</v>
      </c>
      <c r="AG52" s="2">
        <f t="shared" si="39"/>
        <v>0</v>
      </c>
      <c r="AH52" s="2">
        <f t="shared" si="39"/>
        <v>0</v>
      </c>
      <c r="AI52" s="2">
        <f t="shared" ref="AI52:BF52" si="40">IF(AI46=$C$49,AI35,0)</f>
        <v>0</v>
      </c>
      <c r="AJ52" s="2" t="str">
        <f t="shared" si="40"/>
        <v>Mauritius</v>
      </c>
      <c r="AK52" s="2">
        <f t="shared" si="40"/>
        <v>0</v>
      </c>
      <c r="AL52" s="2">
        <f t="shared" si="40"/>
        <v>0</v>
      </c>
      <c r="AM52" s="2">
        <f t="shared" si="40"/>
        <v>0</v>
      </c>
      <c r="AN52" s="2">
        <f t="shared" si="40"/>
        <v>0</v>
      </c>
      <c r="AO52" s="2">
        <f t="shared" si="40"/>
        <v>0</v>
      </c>
      <c r="AP52" s="2">
        <f t="shared" si="40"/>
        <v>0</v>
      </c>
      <c r="AQ52" s="2">
        <f t="shared" si="40"/>
        <v>0</v>
      </c>
      <c r="AR52" s="2">
        <f t="shared" si="40"/>
        <v>0</v>
      </c>
      <c r="AS52" s="2">
        <f t="shared" si="40"/>
        <v>0</v>
      </c>
      <c r="AT52" s="2">
        <f t="shared" si="40"/>
        <v>0</v>
      </c>
      <c r="AU52" s="2">
        <f t="shared" si="40"/>
        <v>0</v>
      </c>
      <c r="AV52" s="2">
        <f t="shared" si="40"/>
        <v>0</v>
      </c>
      <c r="AW52" s="2">
        <f t="shared" si="40"/>
        <v>0</v>
      </c>
      <c r="AX52" s="2">
        <f t="shared" si="40"/>
        <v>0</v>
      </c>
      <c r="AY52" s="2">
        <f t="shared" si="40"/>
        <v>0</v>
      </c>
      <c r="AZ52" s="2">
        <f t="shared" si="40"/>
        <v>0</v>
      </c>
      <c r="BA52" s="2">
        <f t="shared" si="40"/>
        <v>0</v>
      </c>
      <c r="BB52" s="2" t="str">
        <f t="shared" si="40"/>
        <v>Singapore</v>
      </c>
      <c r="BC52" s="2">
        <f t="shared" si="40"/>
        <v>0</v>
      </c>
      <c r="BD52" s="2">
        <f t="shared" si="40"/>
        <v>0</v>
      </c>
      <c r="BE52" s="2">
        <f t="shared" si="40"/>
        <v>0</v>
      </c>
      <c r="BF52" s="2">
        <f t="shared" si="40"/>
        <v>0</v>
      </c>
    </row>
    <row r="53" spans="2:58">
      <c r="B53" s="3" t="s">
        <v>611</v>
      </c>
    </row>
    <row r="54" spans="2:58">
      <c r="B54" s="3" t="s">
        <v>612</v>
      </c>
      <c r="C54" s="2">
        <f>COUNTIF(C52:BF52,"*")</f>
        <v>3</v>
      </c>
      <c r="D54" s="2">
        <f>COUNT(C52:BF52)</f>
        <v>53</v>
      </c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74"/>
  <sheetViews>
    <sheetView workbookViewId="0">
      <selection activeCell="A2" sqref="A2"/>
    </sheetView>
  </sheetViews>
  <sheetFormatPr defaultRowHeight="12.75"/>
  <cols>
    <col min="1" max="1" width="28.5703125" bestFit="1" customWidth="1"/>
    <col min="2" max="3" width="18.140625" bestFit="1" customWidth="1"/>
  </cols>
  <sheetData>
    <row r="1" spans="1:3">
      <c r="A1" t="s">
        <v>13</v>
      </c>
      <c r="B1" t="s">
        <v>13</v>
      </c>
      <c r="C1" t="str">
        <f>VLOOKUP(B1,$A$1:$A$72,1,0)</f>
        <v>Armenia</v>
      </c>
    </row>
    <row r="2" spans="1:3">
      <c r="A2" s="24" t="s">
        <v>14</v>
      </c>
      <c r="B2" t="s">
        <v>14</v>
      </c>
      <c r="C2" t="str">
        <f t="shared" ref="C2:C65" si="0">VLOOKUP(B2,$A$1:$A$72,1,0)</f>
        <v>Australia</v>
      </c>
    </row>
    <row r="3" spans="1:3">
      <c r="A3" t="s">
        <v>15</v>
      </c>
      <c r="B3" t="s">
        <v>15</v>
      </c>
      <c r="C3" t="str">
        <f t="shared" si="0"/>
        <v>Austria</v>
      </c>
    </row>
    <row r="4" spans="1:3">
      <c r="A4" s="24" t="s">
        <v>16</v>
      </c>
      <c r="B4" t="s">
        <v>16</v>
      </c>
      <c r="C4" t="str">
        <f t="shared" si="0"/>
        <v>Bangladesh</v>
      </c>
    </row>
    <row r="5" spans="1:3">
      <c r="A5" t="s">
        <v>17</v>
      </c>
      <c r="B5" t="s">
        <v>17</v>
      </c>
      <c r="C5" t="str">
        <f t="shared" si="0"/>
        <v>Belarus</v>
      </c>
    </row>
    <row r="6" spans="1:3">
      <c r="A6" t="s">
        <v>18</v>
      </c>
      <c r="B6" t="s">
        <v>18</v>
      </c>
      <c r="C6" t="str">
        <f t="shared" si="0"/>
        <v>Belgium</v>
      </c>
    </row>
    <row r="7" spans="1:3">
      <c r="A7" s="24" t="s">
        <v>19</v>
      </c>
      <c r="B7" t="s">
        <v>19</v>
      </c>
      <c r="C7" t="str">
        <f t="shared" si="0"/>
        <v>Botswana</v>
      </c>
    </row>
    <row r="8" spans="1:3">
      <c r="A8" t="s">
        <v>20</v>
      </c>
      <c r="B8" t="s">
        <v>20</v>
      </c>
      <c r="C8" t="str">
        <f t="shared" si="0"/>
        <v>Brazil</v>
      </c>
    </row>
    <row r="9" spans="1:3">
      <c r="A9" s="24" t="s">
        <v>21</v>
      </c>
      <c r="B9" t="s">
        <v>21</v>
      </c>
      <c r="C9" t="str">
        <f t="shared" si="0"/>
        <v>Bulgaria</v>
      </c>
    </row>
    <row r="10" spans="1:3">
      <c r="A10" t="s">
        <v>22</v>
      </c>
      <c r="B10" t="s">
        <v>22</v>
      </c>
      <c r="C10" t="str">
        <f t="shared" si="0"/>
        <v>Canada</v>
      </c>
    </row>
    <row r="11" spans="1:3">
      <c r="A11" s="24" t="s">
        <v>109</v>
      </c>
      <c r="B11" s="24" t="s">
        <v>109</v>
      </c>
      <c r="C11" t="str">
        <f t="shared" si="0"/>
        <v xml:space="preserve">China </v>
      </c>
    </row>
    <row r="12" spans="1:3">
      <c r="A12" t="s">
        <v>24</v>
      </c>
      <c r="B12" t="s">
        <v>24</v>
      </c>
      <c r="C12" t="str">
        <f t="shared" si="0"/>
        <v>Cyprus</v>
      </c>
    </row>
    <row r="13" spans="1:3">
      <c r="A13" s="24" t="s">
        <v>25</v>
      </c>
      <c r="B13" t="s">
        <v>25</v>
      </c>
      <c r="C13" t="str">
        <f t="shared" si="0"/>
        <v>Czech Republic</v>
      </c>
    </row>
    <row r="14" spans="1:3">
      <c r="A14" t="s">
        <v>26</v>
      </c>
      <c r="B14" t="s">
        <v>26</v>
      </c>
      <c r="C14" t="str">
        <f t="shared" si="0"/>
        <v>Denmark</v>
      </c>
    </row>
    <row r="15" spans="1:3">
      <c r="A15" s="24" t="s">
        <v>110</v>
      </c>
      <c r="B15" t="s">
        <v>27</v>
      </c>
      <c r="C15" t="str">
        <f t="shared" si="0"/>
        <v>Finland</v>
      </c>
    </row>
    <row r="16" spans="1:3">
      <c r="A16" t="s">
        <v>27</v>
      </c>
      <c r="B16" t="s">
        <v>28</v>
      </c>
      <c r="C16" t="str">
        <f t="shared" si="0"/>
        <v>France</v>
      </c>
    </row>
    <row r="17" spans="1:3">
      <c r="A17" t="s">
        <v>28</v>
      </c>
      <c r="B17" t="s">
        <v>29</v>
      </c>
      <c r="C17" t="str">
        <f t="shared" si="0"/>
        <v>Germany</v>
      </c>
    </row>
    <row r="18" spans="1:3">
      <c r="A18" t="s">
        <v>29</v>
      </c>
      <c r="B18" t="s">
        <v>30</v>
      </c>
      <c r="C18" t="str">
        <f t="shared" si="0"/>
        <v>Greece</v>
      </c>
    </row>
    <row r="19" spans="1:3">
      <c r="A19" t="s">
        <v>30</v>
      </c>
      <c r="B19" s="24" t="s">
        <v>108</v>
      </c>
      <c r="C19" t="str">
        <f t="shared" si="0"/>
        <v>Jordan</v>
      </c>
    </row>
    <row r="20" spans="1:3">
      <c r="A20" t="s">
        <v>31</v>
      </c>
      <c r="B20" t="s">
        <v>31</v>
      </c>
      <c r="C20" t="str">
        <f t="shared" si="0"/>
        <v>Hungary</v>
      </c>
    </row>
    <row r="21" spans="1:3">
      <c r="A21" t="s">
        <v>32</v>
      </c>
      <c r="B21" t="s">
        <v>32</v>
      </c>
      <c r="C21" t="str">
        <f t="shared" si="0"/>
        <v>Iceland</v>
      </c>
    </row>
    <row r="22" spans="1:3">
      <c r="A22" s="24" t="s">
        <v>33</v>
      </c>
      <c r="B22" t="s">
        <v>33</v>
      </c>
      <c r="C22" t="str">
        <f t="shared" si="0"/>
        <v>Indonesia</v>
      </c>
    </row>
    <row r="23" spans="1:3">
      <c r="A23" t="s">
        <v>34</v>
      </c>
      <c r="B23" t="s">
        <v>34</v>
      </c>
      <c r="C23" t="str">
        <f t="shared" si="0"/>
        <v>Ireland</v>
      </c>
    </row>
    <row r="24" spans="1:3">
      <c r="A24" t="s">
        <v>107</v>
      </c>
      <c r="B24" t="s">
        <v>107</v>
      </c>
      <c r="C24" t="str">
        <f t="shared" si="0"/>
        <v>Israel</v>
      </c>
    </row>
    <row r="25" spans="1:3">
      <c r="A25" s="24" t="s">
        <v>111</v>
      </c>
      <c r="B25" s="24" t="s">
        <v>111</v>
      </c>
      <c r="C25" t="str">
        <f t="shared" si="0"/>
        <v xml:space="preserve">Italy </v>
      </c>
    </row>
    <row r="26" spans="1:3">
      <c r="A26" s="24" t="s">
        <v>112</v>
      </c>
      <c r="B26" s="24" t="s">
        <v>112</v>
      </c>
      <c r="C26" t="str">
        <f t="shared" si="0"/>
        <v xml:space="preserve">Japan </v>
      </c>
    </row>
    <row r="27" spans="1:3">
      <c r="A27" t="s">
        <v>108</v>
      </c>
      <c r="B27" s="24" t="s">
        <v>113</v>
      </c>
      <c r="C27" t="str">
        <f t="shared" si="0"/>
        <v>Kazakhstan</v>
      </c>
    </row>
    <row r="28" spans="1:3">
      <c r="A28" s="24" t="s">
        <v>113</v>
      </c>
      <c r="B28" s="24" t="s">
        <v>114</v>
      </c>
      <c r="C28" t="str">
        <f t="shared" si="0"/>
        <v xml:space="preserve">Kenya </v>
      </c>
    </row>
    <row r="29" spans="1:3">
      <c r="A29" s="24" t="s">
        <v>114</v>
      </c>
      <c r="B29" t="s">
        <v>39</v>
      </c>
      <c r="C29" t="str">
        <f t="shared" si="0"/>
        <v>Korea</v>
      </c>
    </row>
    <row r="30" spans="1:3">
      <c r="A30" t="s">
        <v>39</v>
      </c>
      <c r="B30" t="s">
        <v>40</v>
      </c>
      <c r="C30" t="str">
        <f t="shared" si="0"/>
        <v>Kyrgyz Republic</v>
      </c>
    </row>
    <row r="31" spans="1:3">
      <c r="A31" t="s">
        <v>40</v>
      </c>
      <c r="B31" s="24" t="s">
        <v>115</v>
      </c>
      <c r="C31" t="str">
        <f t="shared" si="0"/>
        <v xml:space="preserve">Libya </v>
      </c>
    </row>
    <row r="32" spans="1:3">
      <c r="A32" s="24" t="s">
        <v>115</v>
      </c>
      <c r="B32" t="s">
        <v>41</v>
      </c>
      <c r="C32" t="str">
        <f t="shared" si="0"/>
        <v>Malaysia</v>
      </c>
    </row>
    <row r="33" spans="1:3">
      <c r="A33" s="24" t="s">
        <v>41</v>
      </c>
      <c r="B33" t="s">
        <v>42</v>
      </c>
      <c r="C33" t="str">
        <f t="shared" si="0"/>
        <v>Malta</v>
      </c>
    </row>
    <row r="34" spans="1:3">
      <c r="A34" t="s">
        <v>42</v>
      </c>
      <c r="B34" t="s">
        <v>43</v>
      </c>
      <c r="C34" t="str">
        <f t="shared" si="0"/>
        <v>Mauritius</v>
      </c>
    </row>
    <row r="35" spans="1:3">
      <c r="A35" s="24" t="s">
        <v>43</v>
      </c>
      <c r="B35" t="s">
        <v>44</v>
      </c>
      <c r="C35" t="str">
        <f t="shared" si="0"/>
        <v>Mongolia</v>
      </c>
    </row>
    <row r="36" spans="1:3">
      <c r="A36" s="24" t="s">
        <v>44</v>
      </c>
      <c r="B36" t="s">
        <v>45</v>
      </c>
      <c r="C36" t="str">
        <f t="shared" si="0"/>
        <v>Morocco</v>
      </c>
    </row>
    <row r="37" spans="1:3">
      <c r="A37" t="s">
        <v>45</v>
      </c>
      <c r="B37" s="25" t="s">
        <v>46</v>
      </c>
      <c r="C37" t="e">
        <f t="shared" si="0"/>
        <v>#N/A</v>
      </c>
    </row>
    <row r="38" spans="1:3">
      <c r="A38" t="s">
        <v>47</v>
      </c>
      <c r="B38" t="s">
        <v>47</v>
      </c>
      <c r="C38" t="str">
        <f t="shared" si="0"/>
        <v>Namibia</v>
      </c>
    </row>
    <row r="39" spans="1:3">
      <c r="A39" t="s">
        <v>48</v>
      </c>
      <c r="B39" t="s">
        <v>48</v>
      </c>
      <c r="C39" t="str">
        <f t="shared" si="0"/>
        <v>Nepal</v>
      </c>
    </row>
    <row r="40" spans="1:3">
      <c r="A40" s="24" t="s">
        <v>49</v>
      </c>
      <c r="B40" t="s">
        <v>49</v>
      </c>
      <c r="C40" t="str">
        <f t="shared" si="0"/>
        <v>Netherlands</v>
      </c>
    </row>
    <row r="41" spans="1:3">
      <c r="A41" s="24" t="s">
        <v>50</v>
      </c>
      <c r="B41" t="s">
        <v>50</v>
      </c>
      <c r="C41" t="str">
        <f t="shared" si="0"/>
        <v>New Zealand</v>
      </c>
    </row>
    <row r="42" spans="1:3">
      <c r="A42" t="s">
        <v>51</v>
      </c>
      <c r="B42" t="s">
        <v>51</v>
      </c>
      <c r="C42" t="str">
        <f t="shared" si="0"/>
        <v>Norway</v>
      </c>
    </row>
    <row r="43" spans="1:3">
      <c r="A43" s="24" t="s">
        <v>116</v>
      </c>
      <c r="B43" s="24" t="s">
        <v>116</v>
      </c>
      <c r="C43" t="str">
        <f t="shared" si="0"/>
        <v xml:space="preserve">Oman </v>
      </c>
    </row>
    <row r="44" spans="1:3">
      <c r="A44" s="24" t="s">
        <v>53</v>
      </c>
      <c r="B44" t="s">
        <v>53</v>
      </c>
      <c r="C44" t="str">
        <f t="shared" si="0"/>
        <v>Philippines</v>
      </c>
    </row>
    <row r="45" spans="1:3">
      <c r="A45" t="s">
        <v>54</v>
      </c>
      <c r="B45" t="s">
        <v>54</v>
      </c>
      <c r="C45" t="str">
        <f t="shared" si="0"/>
        <v>Poland</v>
      </c>
    </row>
    <row r="46" spans="1:3">
      <c r="A46" s="24" t="s">
        <v>55</v>
      </c>
      <c r="B46" t="s">
        <v>55</v>
      </c>
      <c r="C46" t="str">
        <f t="shared" si="0"/>
        <v>Portuguese</v>
      </c>
    </row>
    <row r="47" spans="1:3">
      <c r="A47" s="24" t="s">
        <v>117</v>
      </c>
      <c r="B47" s="24" t="s">
        <v>117</v>
      </c>
      <c r="C47" t="str">
        <f t="shared" si="0"/>
        <v xml:space="preserve">Qatar </v>
      </c>
    </row>
    <row r="48" spans="1:3">
      <c r="A48" t="s">
        <v>56</v>
      </c>
      <c r="B48" t="s">
        <v>56</v>
      </c>
      <c r="C48" t="str">
        <f t="shared" si="0"/>
        <v>Romania</v>
      </c>
    </row>
    <row r="49" spans="1:3">
      <c r="A49" s="24" t="s">
        <v>118</v>
      </c>
      <c r="B49" t="s">
        <v>57</v>
      </c>
      <c r="C49" t="str">
        <f t="shared" si="0"/>
        <v>Russian federation</v>
      </c>
    </row>
    <row r="50" spans="1:3">
      <c r="A50" s="24" t="s">
        <v>58</v>
      </c>
      <c r="B50" t="s">
        <v>58</v>
      </c>
      <c r="C50" t="str">
        <f t="shared" si="0"/>
        <v>Saudi Arabia</v>
      </c>
    </row>
    <row r="51" spans="1:3">
      <c r="A51" s="24" t="s">
        <v>60</v>
      </c>
      <c r="B51" s="25" t="s">
        <v>59</v>
      </c>
      <c r="C51" t="e">
        <f t="shared" si="0"/>
        <v>#N/A</v>
      </c>
    </row>
    <row r="52" spans="1:3">
      <c r="A52" s="24" t="s">
        <v>61</v>
      </c>
      <c r="B52" t="s">
        <v>60</v>
      </c>
      <c r="C52" t="str">
        <f t="shared" si="0"/>
        <v>Singapore</v>
      </c>
    </row>
    <row r="53" spans="1:3">
      <c r="A53" s="24" t="s">
        <v>62</v>
      </c>
      <c r="B53" t="s">
        <v>61</v>
      </c>
      <c r="C53" t="str">
        <f t="shared" si="0"/>
        <v>Slovenia</v>
      </c>
    </row>
    <row r="54" spans="1:3">
      <c r="A54" t="s">
        <v>63</v>
      </c>
      <c r="B54" t="s">
        <v>62</v>
      </c>
      <c r="C54" t="str">
        <f t="shared" si="0"/>
        <v>South Africa</v>
      </c>
    </row>
    <row r="55" spans="1:3">
      <c r="A55" s="24" t="s">
        <v>64</v>
      </c>
      <c r="B55" t="s">
        <v>63</v>
      </c>
      <c r="C55" t="str">
        <f t="shared" si="0"/>
        <v>Spain</v>
      </c>
    </row>
    <row r="56" spans="1:3">
      <c r="A56" t="s">
        <v>65</v>
      </c>
      <c r="B56" t="s">
        <v>64</v>
      </c>
      <c r="C56" t="str">
        <f t="shared" si="0"/>
        <v>Sri Lanka</v>
      </c>
    </row>
    <row r="57" spans="1:3">
      <c r="A57" t="s">
        <v>66</v>
      </c>
      <c r="B57" t="s">
        <v>65</v>
      </c>
      <c r="C57" t="str">
        <f t="shared" si="0"/>
        <v>Sudan</v>
      </c>
    </row>
    <row r="58" spans="1:3">
      <c r="A58" t="s">
        <v>67</v>
      </c>
      <c r="B58" t="s">
        <v>66</v>
      </c>
      <c r="C58" t="str">
        <f t="shared" si="0"/>
        <v>Sweden</v>
      </c>
    </row>
    <row r="59" spans="1:3">
      <c r="A59" t="s">
        <v>68</v>
      </c>
      <c r="B59" t="s">
        <v>67</v>
      </c>
      <c r="C59" t="str">
        <f t="shared" si="0"/>
        <v>Swiss Confederation</v>
      </c>
    </row>
    <row r="60" spans="1:3">
      <c r="A60" s="24" t="s">
        <v>70</v>
      </c>
      <c r="B60" t="s">
        <v>68</v>
      </c>
      <c r="C60" t="str">
        <f t="shared" si="0"/>
        <v>Syria</v>
      </c>
    </row>
    <row r="61" spans="1:3">
      <c r="A61" s="24" t="s">
        <v>71</v>
      </c>
      <c r="B61" s="25" t="s">
        <v>69</v>
      </c>
      <c r="C61" t="e">
        <f t="shared" si="0"/>
        <v>#N/A</v>
      </c>
    </row>
    <row r="62" spans="1:3">
      <c r="A62" s="24" t="s">
        <v>119</v>
      </c>
      <c r="B62" t="s">
        <v>70</v>
      </c>
      <c r="C62" t="str">
        <f t="shared" si="0"/>
        <v>Tanzania</v>
      </c>
    </row>
    <row r="63" spans="1:3">
      <c r="A63" t="s">
        <v>73</v>
      </c>
      <c r="B63" t="s">
        <v>71</v>
      </c>
      <c r="C63" t="str">
        <f t="shared" si="0"/>
        <v>Thailand</v>
      </c>
    </row>
    <row r="64" spans="1:3">
      <c r="A64" s="24" t="s">
        <v>74</v>
      </c>
      <c r="B64" t="s">
        <v>72</v>
      </c>
      <c r="C64" t="str">
        <f t="shared" si="0"/>
        <v>Trinidad and tobago</v>
      </c>
    </row>
    <row r="65" spans="1:3">
      <c r="A65" t="s">
        <v>77</v>
      </c>
      <c r="B65" t="s">
        <v>73</v>
      </c>
      <c r="C65" t="str">
        <f t="shared" si="0"/>
        <v>Turkey</v>
      </c>
    </row>
    <row r="66" spans="1:3">
      <c r="A66" t="s">
        <v>79</v>
      </c>
      <c r="B66" t="s">
        <v>74</v>
      </c>
      <c r="C66" t="str">
        <f t="shared" ref="C66:C74" si="1">VLOOKUP(B66,$A$1:$A$72,1,0)</f>
        <v>Turkmenistan</v>
      </c>
    </row>
    <row r="67" spans="1:3">
      <c r="A67" t="s">
        <v>75</v>
      </c>
      <c r="B67" t="s">
        <v>75</v>
      </c>
      <c r="C67" t="str">
        <f t="shared" si="1"/>
        <v>UAE</v>
      </c>
    </row>
    <row r="68" spans="1:3">
      <c r="A68" t="s">
        <v>78</v>
      </c>
      <c r="B68" t="s">
        <v>77</v>
      </c>
      <c r="C68" t="str">
        <f t="shared" si="1"/>
        <v>Uganda</v>
      </c>
    </row>
    <row r="69" spans="1:3">
      <c r="A69" t="s">
        <v>80</v>
      </c>
      <c r="B69" t="s">
        <v>78</v>
      </c>
      <c r="C69" t="str">
        <f t="shared" si="1"/>
        <v>UK</v>
      </c>
    </row>
    <row r="70" spans="1:3">
      <c r="A70" s="24" t="s">
        <v>81</v>
      </c>
      <c r="B70" t="s">
        <v>79</v>
      </c>
      <c r="C70" t="str">
        <f t="shared" si="1"/>
        <v>Ukraine</v>
      </c>
    </row>
    <row r="71" spans="1:3">
      <c r="A71" t="s">
        <v>82</v>
      </c>
      <c r="B71" t="s">
        <v>80</v>
      </c>
      <c r="C71" t="str">
        <f t="shared" si="1"/>
        <v>USA</v>
      </c>
    </row>
    <row r="72" spans="1:3">
      <c r="A72" t="s">
        <v>83</v>
      </c>
      <c r="B72" t="s">
        <v>81</v>
      </c>
      <c r="C72" t="str">
        <f t="shared" si="1"/>
        <v>Uzbekistan</v>
      </c>
    </row>
    <row r="73" spans="1:3">
      <c r="B73" t="s">
        <v>82</v>
      </c>
      <c r="C73" t="str">
        <f t="shared" si="1"/>
        <v>Vietnam</v>
      </c>
    </row>
    <row r="74" spans="1:3">
      <c r="B74" t="s">
        <v>83</v>
      </c>
      <c r="C74" t="str">
        <f t="shared" si="1"/>
        <v>Zambia</v>
      </c>
    </row>
  </sheetData>
  <autoFilter ref="A1:C7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15"/>
  <sheetViews>
    <sheetView tabSelected="1" workbookViewId="0">
      <selection activeCell="B8" sqref="B8"/>
    </sheetView>
  </sheetViews>
  <sheetFormatPr defaultRowHeight="12.75"/>
  <cols>
    <col min="1" max="1" width="24.140625" style="3" bestFit="1" customWidth="1"/>
    <col min="2" max="2" width="13.7109375" style="3" bestFit="1" customWidth="1"/>
    <col min="3" max="3" width="9.140625" style="3"/>
    <col min="4" max="4" width="15.85546875" style="3" bestFit="1" customWidth="1"/>
    <col min="5" max="16384" width="9.140625" style="3"/>
  </cols>
  <sheetData>
    <row r="1" spans="1:4">
      <c r="A1" s="1" t="s">
        <v>124</v>
      </c>
      <c r="B1" s="1" t="s">
        <v>125</v>
      </c>
      <c r="C1" s="1" t="s">
        <v>126</v>
      </c>
      <c r="D1" s="1" t="s">
        <v>608</v>
      </c>
    </row>
    <row r="2" spans="1:4">
      <c r="A2" s="3" t="s">
        <v>402</v>
      </c>
    </row>
    <row r="3" spans="1:4">
      <c r="A3" s="3" t="s">
        <v>127</v>
      </c>
      <c r="B3" s="3" t="s">
        <v>128</v>
      </c>
      <c r="C3" s="3" t="s">
        <v>129</v>
      </c>
    </row>
    <row r="4" spans="1:4">
      <c r="A4" s="3" t="s">
        <v>503</v>
      </c>
    </row>
    <row r="5" spans="1:4">
      <c r="A5" s="3" t="s">
        <v>504</v>
      </c>
    </row>
    <row r="6" spans="1:4">
      <c r="A6" s="3" t="s">
        <v>130</v>
      </c>
      <c r="B6" s="3" t="s">
        <v>131</v>
      </c>
      <c r="C6" s="3" t="s">
        <v>132</v>
      </c>
    </row>
    <row r="7" spans="1:4">
      <c r="A7" s="3" t="s">
        <v>550</v>
      </c>
    </row>
    <row r="8" spans="1:4">
      <c r="A8" s="3" t="s">
        <v>133</v>
      </c>
      <c r="B8" s="3" t="s">
        <v>134</v>
      </c>
      <c r="C8" s="3" t="s">
        <v>135</v>
      </c>
    </row>
    <row r="9" spans="1:4">
      <c r="A9" s="3" t="s">
        <v>13</v>
      </c>
    </row>
    <row r="10" spans="1:4">
      <c r="A10" s="3" t="s">
        <v>136</v>
      </c>
      <c r="B10" s="3" t="s">
        <v>371</v>
      </c>
      <c r="C10" s="3" t="s">
        <v>137</v>
      </c>
    </row>
    <row r="11" spans="1:4">
      <c r="A11" s="3" t="s">
        <v>14</v>
      </c>
      <c r="B11" s="3" t="s">
        <v>138</v>
      </c>
      <c r="C11" s="3" t="s">
        <v>139</v>
      </c>
    </row>
    <row r="12" spans="1:4">
      <c r="A12" s="3" t="s">
        <v>15</v>
      </c>
      <c r="B12" s="3" t="s">
        <v>140</v>
      </c>
      <c r="C12" s="3" t="s">
        <v>141</v>
      </c>
    </row>
    <row r="13" spans="1:4">
      <c r="A13" s="3" t="s">
        <v>142</v>
      </c>
      <c r="B13" s="3" t="s">
        <v>143</v>
      </c>
      <c r="C13" s="3" t="s">
        <v>144</v>
      </c>
    </row>
    <row r="14" spans="1:4">
      <c r="A14" s="3" t="s">
        <v>145</v>
      </c>
      <c r="B14" s="3" t="s">
        <v>138</v>
      </c>
      <c r="C14" s="3" t="s">
        <v>146</v>
      </c>
    </row>
    <row r="15" spans="1:4">
      <c r="A15" s="3" t="s">
        <v>147</v>
      </c>
      <c r="B15" s="3" t="s">
        <v>148</v>
      </c>
      <c r="C15" s="3" t="s">
        <v>149</v>
      </c>
    </row>
    <row r="16" spans="1:4">
      <c r="A16" s="3" t="s">
        <v>16</v>
      </c>
    </row>
    <row r="17" spans="1:3">
      <c r="A17" s="3" t="s">
        <v>150</v>
      </c>
      <c r="B17" s="3" t="s">
        <v>138</v>
      </c>
      <c r="C17" s="3" t="s">
        <v>151</v>
      </c>
    </row>
    <row r="18" spans="1:3">
      <c r="A18" s="3" t="s">
        <v>17</v>
      </c>
      <c r="B18" s="3" t="s">
        <v>152</v>
      </c>
      <c r="C18" s="3" t="s">
        <v>153</v>
      </c>
    </row>
    <row r="19" spans="1:3">
      <c r="A19" s="3" t="s">
        <v>18</v>
      </c>
      <c r="B19" s="3" t="s">
        <v>140</v>
      </c>
      <c r="C19" s="3" t="s">
        <v>141</v>
      </c>
    </row>
    <row r="20" spans="1:3">
      <c r="A20" s="3" t="s">
        <v>497</v>
      </c>
    </row>
    <row r="21" spans="1:3">
      <c r="A21" s="3" t="s">
        <v>505</v>
      </c>
    </row>
    <row r="22" spans="1:3">
      <c r="A22" s="3" t="s">
        <v>506</v>
      </c>
    </row>
    <row r="23" spans="1:3">
      <c r="A23" s="3" t="s">
        <v>154</v>
      </c>
      <c r="B23" s="3" t="s">
        <v>138</v>
      </c>
      <c r="C23" s="3" t="s">
        <v>155</v>
      </c>
    </row>
    <row r="24" spans="1:3">
      <c r="A24" s="3" t="s">
        <v>156</v>
      </c>
      <c r="B24" s="3" t="s">
        <v>157</v>
      </c>
      <c r="C24" s="3" t="s">
        <v>158</v>
      </c>
    </row>
    <row r="25" spans="1:3">
      <c r="A25" s="3" t="s">
        <v>507</v>
      </c>
    </row>
    <row r="26" spans="1:3">
      <c r="A26" s="3" t="s">
        <v>19</v>
      </c>
      <c r="B26" s="3" t="s">
        <v>159</v>
      </c>
      <c r="C26" s="3" t="s">
        <v>160</v>
      </c>
    </row>
    <row r="27" spans="1:3">
      <c r="A27" s="3" t="s">
        <v>20</v>
      </c>
      <c r="B27" s="3" t="s">
        <v>161</v>
      </c>
      <c r="C27" s="3" t="s">
        <v>162</v>
      </c>
    </row>
    <row r="28" spans="1:3">
      <c r="A28" s="3" t="s">
        <v>372</v>
      </c>
      <c r="B28" s="3" t="s">
        <v>373</v>
      </c>
      <c r="C28" s="3" t="s">
        <v>163</v>
      </c>
    </row>
    <row r="29" spans="1:3">
      <c r="A29" s="3" t="s">
        <v>374</v>
      </c>
      <c r="B29" s="3" t="s">
        <v>138</v>
      </c>
      <c r="C29" s="3" t="s">
        <v>146</v>
      </c>
    </row>
    <row r="30" spans="1:3">
      <c r="A30" s="3" t="s">
        <v>21</v>
      </c>
      <c r="B30" s="3" t="s">
        <v>164</v>
      </c>
      <c r="C30" s="3" t="s">
        <v>165</v>
      </c>
    </row>
    <row r="31" spans="1:3">
      <c r="A31" s="3" t="s">
        <v>561</v>
      </c>
    </row>
    <row r="32" spans="1:3">
      <c r="A32" s="3" t="s">
        <v>509</v>
      </c>
    </row>
    <row r="33" spans="1:3">
      <c r="A33" s="3" t="s">
        <v>166</v>
      </c>
      <c r="B33" s="3" t="s">
        <v>375</v>
      </c>
      <c r="C33" s="3" t="s">
        <v>167</v>
      </c>
    </row>
    <row r="34" spans="1:3">
      <c r="A34" s="3" t="s">
        <v>168</v>
      </c>
      <c r="B34" s="3" t="s">
        <v>376</v>
      </c>
      <c r="C34" s="3" t="s">
        <v>170</v>
      </c>
    </row>
    <row r="35" spans="1:3">
      <c r="A35" s="3" t="s">
        <v>22</v>
      </c>
      <c r="B35" s="3" t="s">
        <v>138</v>
      </c>
      <c r="C35" s="3" t="s">
        <v>171</v>
      </c>
    </row>
    <row r="36" spans="1:3">
      <c r="A36" s="3" t="s">
        <v>510</v>
      </c>
    </row>
    <row r="37" spans="1:3">
      <c r="A37" s="3" t="s">
        <v>551</v>
      </c>
    </row>
    <row r="38" spans="1:3">
      <c r="A38" s="3" t="s">
        <v>511</v>
      </c>
    </row>
    <row r="39" spans="1:3">
      <c r="A39" s="3" t="s">
        <v>377</v>
      </c>
      <c r="B39" s="3" t="s">
        <v>138</v>
      </c>
      <c r="C39" s="3" t="s">
        <v>155</v>
      </c>
    </row>
    <row r="40" spans="1:3">
      <c r="A40" s="3" t="s">
        <v>173</v>
      </c>
      <c r="B40" s="3" t="s">
        <v>134</v>
      </c>
      <c r="C40" s="3" t="s">
        <v>174</v>
      </c>
    </row>
    <row r="41" spans="1:3">
      <c r="A41" s="3" t="s">
        <v>370</v>
      </c>
      <c r="B41" s="3" t="s">
        <v>378</v>
      </c>
      <c r="C41" s="3" t="s">
        <v>177</v>
      </c>
    </row>
    <row r="42" spans="1:3">
      <c r="A42" s="3" t="s">
        <v>178</v>
      </c>
      <c r="B42" s="3" t="s">
        <v>134</v>
      </c>
      <c r="C42" s="3" t="s">
        <v>179</v>
      </c>
    </row>
    <row r="43" spans="1:3">
      <c r="A43" s="3" t="s">
        <v>512</v>
      </c>
    </row>
    <row r="44" spans="1:3">
      <c r="A44" s="3" t="s">
        <v>180</v>
      </c>
      <c r="B44" s="3" t="s">
        <v>376</v>
      </c>
      <c r="C44" s="3" t="s">
        <v>170</v>
      </c>
    </row>
    <row r="45" spans="1:3">
      <c r="A45" s="3" t="s">
        <v>566</v>
      </c>
    </row>
    <row r="46" spans="1:3">
      <c r="A46" s="3" t="s">
        <v>379</v>
      </c>
      <c r="B46" s="3" t="s">
        <v>181</v>
      </c>
      <c r="C46" s="3" t="s">
        <v>182</v>
      </c>
    </row>
    <row r="47" spans="1:3">
      <c r="A47" s="3" t="s">
        <v>380</v>
      </c>
      <c r="B47" s="3" t="s">
        <v>376</v>
      </c>
      <c r="C47" s="3" t="s">
        <v>170</v>
      </c>
    </row>
    <row r="48" spans="1:3">
      <c r="A48" s="3" t="s">
        <v>183</v>
      </c>
      <c r="B48" s="3" t="s">
        <v>184</v>
      </c>
      <c r="C48" s="3" t="s">
        <v>185</v>
      </c>
    </row>
    <row r="49" spans="1:3">
      <c r="A49" s="3" t="s">
        <v>502</v>
      </c>
    </row>
    <row r="50" spans="1:3">
      <c r="A50" s="3" t="s">
        <v>24</v>
      </c>
      <c r="B50" s="3" t="s">
        <v>140</v>
      </c>
      <c r="C50" s="3" t="s">
        <v>141</v>
      </c>
    </row>
    <row r="51" spans="1:3">
      <c r="A51" s="3" t="s">
        <v>25</v>
      </c>
      <c r="B51" s="3" t="s">
        <v>187</v>
      </c>
      <c r="C51" s="3" t="s">
        <v>188</v>
      </c>
    </row>
    <row r="52" spans="1:3">
      <c r="A52" s="3" t="s">
        <v>26</v>
      </c>
      <c r="B52" s="3" t="s">
        <v>189</v>
      </c>
      <c r="C52" s="3" t="s">
        <v>190</v>
      </c>
    </row>
    <row r="53" spans="1:3">
      <c r="A53" s="3" t="s">
        <v>513</v>
      </c>
    </row>
    <row r="54" spans="1:3">
      <c r="A54" s="3" t="s">
        <v>514</v>
      </c>
    </row>
    <row r="55" spans="1:3">
      <c r="A55" s="3" t="s">
        <v>381</v>
      </c>
      <c r="B55" s="3" t="s">
        <v>134</v>
      </c>
      <c r="C55" s="3" t="s">
        <v>192</v>
      </c>
    </row>
    <row r="56" spans="1:3">
      <c r="A56" s="3" t="s">
        <v>515</v>
      </c>
      <c r="B56" s="3" t="s">
        <v>373</v>
      </c>
      <c r="C56" s="3" t="s">
        <v>163</v>
      </c>
    </row>
    <row r="57" spans="1:3">
      <c r="A57" s="3" t="s">
        <v>193</v>
      </c>
      <c r="B57" s="3" t="s">
        <v>373</v>
      </c>
      <c r="C57" s="3" t="s">
        <v>163</v>
      </c>
    </row>
    <row r="58" spans="1:3">
      <c r="A58" s="3" t="s">
        <v>194</v>
      </c>
      <c r="B58" s="3" t="s">
        <v>195</v>
      </c>
      <c r="C58" s="3" t="s">
        <v>196</v>
      </c>
    </row>
    <row r="59" spans="1:3">
      <c r="A59" s="3" t="s">
        <v>382</v>
      </c>
      <c r="B59" s="3" t="s">
        <v>181</v>
      </c>
      <c r="C59" s="3" t="s">
        <v>197</v>
      </c>
    </row>
    <row r="60" spans="1:3">
      <c r="A60" s="3" t="s">
        <v>383</v>
      </c>
      <c r="B60" s="3" t="s">
        <v>376</v>
      </c>
      <c r="C60" s="3" t="s">
        <v>170</v>
      </c>
    </row>
    <row r="61" spans="1:3">
      <c r="A61" s="3" t="s">
        <v>516</v>
      </c>
    </row>
    <row r="62" spans="1:3">
      <c r="A62" s="3" t="s">
        <v>199</v>
      </c>
      <c r="B62" s="3" t="s">
        <v>200</v>
      </c>
      <c r="C62" s="3" t="s">
        <v>201</v>
      </c>
    </row>
    <row r="63" spans="1:3">
      <c r="A63" s="3" t="s">
        <v>202</v>
      </c>
      <c r="B63" s="3" t="s">
        <v>203</v>
      </c>
      <c r="C63" s="3" t="s">
        <v>203</v>
      </c>
    </row>
    <row r="64" spans="1:3">
      <c r="A64" s="3" t="s">
        <v>384</v>
      </c>
      <c r="B64" s="3" t="s">
        <v>140</v>
      </c>
      <c r="C64" s="3" t="s">
        <v>141</v>
      </c>
    </row>
    <row r="65" spans="1:3">
      <c r="A65" s="3" t="s">
        <v>204</v>
      </c>
      <c r="B65" s="3" t="s">
        <v>138</v>
      </c>
      <c r="C65" s="3" t="s">
        <v>205</v>
      </c>
    </row>
    <row r="66" spans="1:3">
      <c r="A66" s="3" t="s">
        <v>27</v>
      </c>
      <c r="B66" s="3" t="s">
        <v>140</v>
      </c>
      <c r="C66" s="3" t="s">
        <v>141</v>
      </c>
    </row>
    <row r="67" spans="1:3">
      <c r="A67" s="3" t="s">
        <v>28</v>
      </c>
      <c r="B67" s="3" t="s">
        <v>140</v>
      </c>
      <c r="C67" s="3" t="s">
        <v>141</v>
      </c>
    </row>
    <row r="68" spans="1:3">
      <c r="A68" s="3" t="s">
        <v>206</v>
      </c>
      <c r="B68" s="3" t="s">
        <v>376</v>
      </c>
      <c r="C68" s="3" t="s">
        <v>170</v>
      </c>
    </row>
    <row r="69" spans="1:3">
      <c r="A69" s="3" t="s">
        <v>517</v>
      </c>
    </row>
    <row r="70" spans="1:3">
      <c r="A70" s="3" t="s">
        <v>207</v>
      </c>
      <c r="B70" s="3" t="s">
        <v>208</v>
      </c>
      <c r="C70" s="3" t="s">
        <v>209</v>
      </c>
    </row>
    <row r="71" spans="1:3">
      <c r="A71" s="3" t="s">
        <v>29</v>
      </c>
      <c r="B71" s="3" t="s">
        <v>140</v>
      </c>
      <c r="C71" s="3" t="s">
        <v>141</v>
      </c>
    </row>
    <row r="72" spans="1:3">
      <c r="A72" s="3" t="s">
        <v>210</v>
      </c>
      <c r="B72" s="3" t="s">
        <v>211</v>
      </c>
      <c r="C72" s="3" t="s">
        <v>182</v>
      </c>
    </row>
    <row r="73" spans="1:3">
      <c r="A73" s="3" t="s">
        <v>30</v>
      </c>
      <c r="B73" s="3" t="s">
        <v>140</v>
      </c>
      <c r="C73" s="3" t="s">
        <v>141</v>
      </c>
    </row>
    <row r="74" spans="1:3">
      <c r="A74" s="3" t="s">
        <v>498</v>
      </c>
    </row>
    <row r="75" spans="1:3">
      <c r="A75" s="3" t="s">
        <v>212</v>
      </c>
      <c r="B75" s="3" t="s">
        <v>373</v>
      </c>
      <c r="C75" s="3" t="s">
        <v>163</v>
      </c>
    </row>
    <row r="76" spans="1:3">
      <c r="A76" s="3" t="s">
        <v>213</v>
      </c>
      <c r="B76" s="3" t="s">
        <v>214</v>
      </c>
      <c r="C76" s="3" t="s">
        <v>215</v>
      </c>
    </row>
    <row r="77" spans="1:3">
      <c r="A77" s="3" t="s">
        <v>216</v>
      </c>
      <c r="B77" s="3" t="s">
        <v>195</v>
      </c>
      <c r="C77" s="3" t="s">
        <v>217</v>
      </c>
    </row>
    <row r="78" spans="1:3">
      <c r="A78" s="3" t="s">
        <v>198</v>
      </c>
      <c r="B78" s="3" t="s">
        <v>385</v>
      </c>
      <c r="C78" s="3" t="s">
        <v>218</v>
      </c>
    </row>
    <row r="79" spans="1:3">
      <c r="A79" s="3" t="s">
        <v>518</v>
      </c>
    </row>
    <row r="80" spans="1:3">
      <c r="A80" s="3" t="s">
        <v>519</v>
      </c>
    </row>
    <row r="81" spans="1:3">
      <c r="A81" s="3" t="s">
        <v>520</v>
      </c>
    </row>
    <row r="82" spans="1:3">
      <c r="A82" s="3" t="s">
        <v>501</v>
      </c>
    </row>
    <row r="83" spans="1:3">
      <c r="A83" s="3" t="s">
        <v>219</v>
      </c>
      <c r="B83" s="3" t="s">
        <v>220</v>
      </c>
      <c r="C83" s="3" t="s">
        <v>221</v>
      </c>
    </row>
    <row r="84" spans="1:3">
      <c r="A84" s="3" t="s">
        <v>386</v>
      </c>
      <c r="B84" s="3" t="s">
        <v>138</v>
      </c>
      <c r="C84" s="3" t="s">
        <v>223</v>
      </c>
    </row>
    <row r="85" spans="1:3">
      <c r="A85" s="3" t="s">
        <v>31</v>
      </c>
      <c r="B85" s="3" t="s">
        <v>224</v>
      </c>
      <c r="C85" s="3" t="s">
        <v>225</v>
      </c>
    </row>
    <row r="86" spans="1:3">
      <c r="A86" s="3" t="s">
        <v>32</v>
      </c>
      <c r="B86" s="3" t="s">
        <v>226</v>
      </c>
      <c r="C86" s="3" t="s">
        <v>227</v>
      </c>
    </row>
    <row r="87" spans="1:3">
      <c r="A87" s="3" t="s">
        <v>228</v>
      </c>
      <c r="B87" s="3" t="s">
        <v>229</v>
      </c>
      <c r="C87" s="3" t="s">
        <v>230</v>
      </c>
    </row>
    <row r="88" spans="1:3">
      <c r="A88" s="3" t="s">
        <v>33</v>
      </c>
      <c r="B88" s="3" t="s">
        <v>231</v>
      </c>
      <c r="C88" s="3" t="s">
        <v>232</v>
      </c>
    </row>
    <row r="89" spans="1:3">
      <c r="A89" s="3" t="s">
        <v>403</v>
      </c>
    </row>
    <row r="90" spans="1:3">
      <c r="A90" s="3" t="s">
        <v>233</v>
      </c>
      <c r="B90" s="3" t="s">
        <v>387</v>
      </c>
      <c r="C90" s="3" t="s">
        <v>235</v>
      </c>
    </row>
    <row r="91" spans="1:3">
      <c r="A91" s="3" t="s">
        <v>34</v>
      </c>
      <c r="B91" s="3" t="s">
        <v>140</v>
      </c>
      <c r="C91" s="3" t="s">
        <v>141</v>
      </c>
    </row>
    <row r="92" spans="1:3">
      <c r="A92" s="3" t="s">
        <v>388</v>
      </c>
      <c r="B92" s="3" t="s">
        <v>195</v>
      </c>
      <c r="C92" s="3" t="s">
        <v>217</v>
      </c>
    </row>
    <row r="93" spans="1:3">
      <c r="A93" s="3" t="s">
        <v>107</v>
      </c>
      <c r="B93" s="3" t="s">
        <v>389</v>
      </c>
      <c r="C93" s="3" t="s">
        <v>237</v>
      </c>
    </row>
    <row r="94" spans="1:3">
      <c r="A94" s="3" t="s">
        <v>35</v>
      </c>
      <c r="B94" s="3" t="s">
        <v>140</v>
      </c>
      <c r="C94" s="3" t="s">
        <v>141</v>
      </c>
    </row>
    <row r="95" spans="1:3">
      <c r="A95" s="3" t="s">
        <v>521</v>
      </c>
    </row>
    <row r="96" spans="1:3">
      <c r="A96" s="3" t="s">
        <v>238</v>
      </c>
      <c r="B96" s="3" t="s">
        <v>138</v>
      </c>
      <c r="C96" s="3" t="s">
        <v>239</v>
      </c>
    </row>
    <row r="97" spans="1:3">
      <c r="A97" s="3" t="s">
        <v>36</v>
      </c>
      <c r="B97" s="3" t="s">
        <v>240</v>
      </c>
      <c r="C97" s="3" t="s">
        <v>241</v>
      </c>
    </row>
    <row r="98" spans="1:3">
      <c r="A98" s="3" t="s">
        <v>242</v>
      </c>
      <c r="B98" s="3" t="s">
        <v>195</v>
      </c>
      <c r="C98" s="3" t="s">
        <v>217</v>
      </c>
    </row>
    <row r="99" spans="1:3">
      <c r="A99" s="3" t="s">
        <v>108</v>
      </c>
      <c r="B99" s="3" t="s">
        <v>148</v>
      </c>
      <c r="C99" s="3" t="s">
        <v>243</v>
      </c>
    </row>
    <row r="100" spans="1:3">
      <c r="A100" s="3" t="s">
        <v>113</v>
      </c>
      <c r="B100" s="3" t="s">
        <v>244</v>
      </c>
      <c r="C100" s="3" t="s">
        <v>244</v>
      </c>
    </row>
    <row r="101" spans="1:3">
      <c r="A101" s="3" t="s">
        <v>38</v>
      </c>
      <c r="B101" s="3" t="s">
        <v>245</v>
      </c>
      <c r="C101" s="3" t="s">
        <v>246</v>
      </c>
    </row>
    <row r="102" spans="1:3">
      <c r="A102" s="3" t="s">
        <v>522</v>
      </c>
    </row>
    <row r="103" spans="1:3">
      <c r="A103" s="3" t="s">
        <v>525</v>
      </c>
    </row>
    <row r="104" spans="1:3">
      <c r="A104" s="3" t="s">
        <v>39</v>
      </c>
      <c r="B104" s="3" t="s">
        <v>247</v>
      </c>
      <c r="C104" s="3" t="s">
        <v>248</v>
      </c>
    </row>
    <row r="105" spans="1:3">
      <c r="A105" s="3" t="s">
        <v>249</v>
      </c>
      <c r="B105" s="3" t="s">
        <v>148</v>
      </c>
      <c r="C105" s="3" t="s">
        <v>250</v>
      </c>
    </row>
    <row r="106" spans="1:3">
      <c r="A106" s="3" t="s">
        <v>122</v>
      </c>
    </row>
    <row r="107" spans="1:3">
      <c r="A107" s="3" t="s">
        <v>404</v>
      </c>
    </row>
    <row r="108" spans="1:3">
      <c r="A108" s="3" t="s">
        <v>251</v>
      </c>
      <c r="B108" s="3" t="s">
        <v>252</v>
      </c>
      <c r="C108" s="3" t="s">
        <v>253</v>
      </c>
    </row>
    <row r="109" spans="1:3">
      <c r="A109" s="3" t="s">
        <v>254</v>
      </c>
      <c r="B109" s="3" t="s">
        <v>255</v>
      </c>
      <c r="C109" s="3" t="s">
        <v>256</v>
      </c>
    </row>
    <row r="110" spans="1:3">
      <c r="A110" s="3" t="s">
        <v>257</v>
      </c>
      <c r="B110" s="3" t="s">
        <v>195</v>
      </c>
      <c r="C110" s="3" t="s">
        <v>258</v>
      </c>
    </row>
    <row r="111" spans="1:3">
      <c r="A111" s="3" t="s">
        <v>259</v>
      </c>
      <c r="B111" s="3" t="s">
        <v>260</v>
      </c>
      <c r="C111" s="3" t="s">
        <v>261</v>
      </c>
    </row>
    <row r="112" spans="1:3">
      <c r="A112" s="3" t="s">
        <v>526</v>
      </c>
    </row>
    <row r="113" spans="1:3">
      <c r="A113" s="3" t="s">
        <v>121</v>
      </c>
      <c r="B113" s="3" t="s">
        <v>148</v>
      </c>
      <c r="C113" s="3" t="s">
        <v>262</v>
      </c>
    </row>
    <row r="114" spans="1:3">
      <c r="A114" s="3" t="s">
        <v>263</v>
      </c>
      <c r="B114" s="3" t="s">
        <v>390</v>
      </c>
      <c r="C114" s="3" t="s">
        <v>264</v>
      </c>
    </row>
    <row r="115" spans="1:3">
      <c r="A115" s="3" t="s">
        <v>265</v>
      </c>
      <c r="B115" s="3" t="s">
        <v>266</v>
      </c>
      <c r="C115" s="3" t="s">
        <v>267</v>
      </c>
    </row>
    <row r="116" spans="1:3">
      <c r="A116" s="3" t="s">
        <v>268</v>
      </c>
      <c r="B116" s="3" t="s">
        <v>140</v>
      </c>
      <c r="C116" s="3" t="s">
        <v>141</v>
      </c>
    </row>
    <row r="117" spans="1:3">
      <c r="A117" s="3" t="s">
        <v>269</v>
      </c>
      <c r="B117" s="3" t="s">
        <v>270</v>
      </c>
      <c r="C117" s="3" t="s">
        <v>271</v>
      </c>
    </row>
    <row r="118" spans="1:3">
      <c r="A118" s="3" t="s">
        <v>272</v>
      </c>
      <c r="B118" s="3" t="s">
        <v>273</v>
      </c>
      <c r="C118" s="3" t="s">
        <v>274</v>
      </c>
    </row>
    <row r="119" spans="1:3">
      <c r="A119" s="3" t="s">
        <v>275</v>
      </c>
      <c r="B119" s="3" t="s">
        <v>276</v>
      </c>
      <c r="C119" s="3" t="s">
        <v>277</v>
      </c>
    </row>
    <row r="120" spans="1:3">
      <c r="A120" s="3" t="s">
        <v>278</v>
      </c>
      <c r="B120" s="3" t="s">
        <v>279</v>
      </c>
      <c r="C120" s="3" t="s">
        <v>280</v>
      </c>
    </row>
    <row r="121" spans="1:3">
      <c r="A121" s="3" t="s">
        <v>41</v>
      </c>
      <c r="B121" s="3" t="s">
        <v>281</v>
      </c>
      <c r="C121" s="3" t="s">
        <v>282</v>
      </c>
    </row>
    <row r="122" spans="1:3">
      <c r="A122" s="3" t="s">
        <v>283</v>
      </c>
      <c r="B122" s="3" t="s">
        <v>284</v>
      </c>
      <c r="C122" s="3" t="s">
        <v>285</v>
      </c>
    </row>
    <row r="123" spans="1:3">
      <c r="A123" s="3" t="s">
        <v>527</v>
      </c>
    </row>
    <row r="124" spans="1:3">
      <c r="A124" s="3" t="s">
        <v>42</v>
      </c>
      <c r="B124" s="3" t="s">
        <v>140</v>
      </c>
      <c r="C124" s="3" t="s">
        <v>141</v>
      </c>
    </row>
    <row r="125" spans="1:3">
      <c r="A125" s="3" t="s">
        <v>528</v>
      </c>
    </row>
    <row r="126" spans="1:3">
      <c r="A126" s="3" t="s">
        <v>286</v>
      </c>
      <c r="B126" s="3" t="s">
        <v>287</v>
      </c>
      <c r="C126" s="3" t="s">
        <v>288</v>
      </c>
    </row>
    <row r="127" spans="1:3">
      <c r="A127" s="3" t="s">
        <v>43</v>
      </c>
      <c r="B127" s="3" t="s">
        <v>229</v>
      </c>
      <c r="C127" s="3" t="s">
        <v>289</v>
      </c>
    </row>
    <row r="128" spans="1:3">
      <c r="A128" s="3" t="s">
        <v>290</v>
      </c>
      <c r="B128" s="3" t="s">
        <v>134</v>
      </c>
      <c r="C128" s="3" t="s">
        <v>160</v>
      </c>
    </row>
    <row r="129" spans="1:3">
      <c r="A129" s="3" t="s">
        <v>529</v>
      </c>
    </row>
    <row r="130" spans="1:3">
      <c r="A130" s="3" t="s">
        <v>291</v>
      </c>
      <c r="B130" s="3" t="s">
        <v>292</v>
      </c>
      <c r="C130" s="3" t="s">
        <v>293</v>
      </c>
    </row>
    <row r="131" spans="1:3">
      <c r="A131" s="3" t="s">
        <v>530</v>
      </c>
    </row>
    <row r="132" spans="1:3">
      <c r="A132" s="3" t="s">
        <v>44</v>
      </c>
    </row>
    <row r="133" spans="1:3">
      <c r="A133" s="3" t="s">
        <v>531</v>
      </c>
    </row>
    <row r="134" spans="1:3">
      <c r="A134" s="3" t="s">
        <v>45</v>
      </c>
      <c r="B134" s="3" t="s">
        <v>294</v>
      </c>
      <c r="C134" s="3" t="s">
        <v>295</v>
      </c>
    </row>
    <row r="135" spans="1:3">
      <c r="A135" s="3" t="s">
        <v>296</v>
      </c>
      <c r="B135" s="3" t="s">
        <v>297</v>
      </c>
      <c r="C135" s="3" t="s">
        <v>298</v>
      </c>
    </row>
    <row r="136" spans="1:3">
      <c r="A136" s="3" t="s">
        <v>46</v>
      </c>
    </row>
    <row r="137" spans="1:3">
      <c r="A137" s="3" t="s">
        <v>47</v>
      </c>
      <c r="B137" s="3" t="s">
        <v>138</v>
      </c>
      <c r="C137" s="3" t="s">
        <v>299</v>
      </c>
    </row>
    <row r="138" spans="1:3">
      <c r="A138" s="3" t="s">
        <v>532</v>
      </c>
    </row>
    <row r="139" spans="1:3">
      <c r="A139" s="3" t="s">
        <v>48</v>
      </c>
    </row>
    <row r="140" spans="1:3">
      <c r="A140" s="3" t="s">
        <v>49</v>
      </c>
      <c r="B140" s="3" t="s">
        <v>140</v>
      </c>
      <c r="C140" s="3" t="s">
        <v>141</v>
      </c>
    </row>
    <row r="141" spans="1:3">
      <c r="A141" s="3" t="s">
        <v>391</v>
      </c>
      <c r="B141" s="3" t="s">
        <v>300</v>
      </c>
      <c r="C141" s="3" t="s">
        <v>301</v>
      </c>
    </row>
    <row r="142" spans="1:3">
      <c r="A142" s="3" t="s">
        <v>50</v>
      </c>
      <c r="B142" s="3" t="s">
        <v>138</v>
      </c>
      <c r="C142" s="3" t="s">
        <v>302</v>
      </c>
    </row>
    <row r="143" spans="1:3">
      <c r="A143" s="3" t="s">
        <v>303</v>
      </c>
      <c r="B143" s="3" t="s">
        <v>304</v>
      </c>
      <c r="C143" s="3" t="s">
        <v>171</v>
      </c>
    </row>
    <row r="144" spans="1:3">
      <c r="A144" s="3" t="s">
        <v>533</v>
      </c>
    </row>
    <row r="145" spans="1:3">
      <c r="A145" s="3" t="s">
        <v>305</v>
      </c>
      <c r="B145" s="3" t="s">
        <v>306</v>
      </c>
      <c r="C145" s="3" t="s">
        <v>307</v>
      </c>
    </row>
    <row r="146" spans="1:3">
      <c r="A146" s="3" t="s">
        <v>392</v>
      </c>
      <c r="B146" s="3" t="s">
        <v>373</v>
      </c>
      <c r="C146" s="3" t="s">
        <v>163</v>
      </c>
    </row>
    <row r="147" spans="1:3">
      <c r="A147" s="3" t="s">
        <v>51</v>
      </c>
      <c r="B147" s="3" t="s">
        <v>189</v>
      </c>
      <c r="C147" s="3" t="s">
        <v>308</v>
      </c>
    </row>
    <row r="148" spans="1:3">
      <c r="A148" s="3" t="s">
        <v>52</v>
      </c>
      <c r="B148" s="3" t="s">
        <v>309</v>
      </c>
      <c r="C148" s="3" t="s">
        <v>310</v>
      </c>
    </row>
    <row r="149" spans="1:3">
      <c r="A149" s="3" t="s">
        <v>311</v>
      </c>
      <c r="B149" s="3" t="s">
        <v>229</v>
      </c>
      <c r="C149" s="3" t="s">
        <v>289</v>
      </c>
    </row>
    <row r="150" spans="1:3">
      <c r="A150" s="3" t="s">
        <v>534</v>
      </c>
    </row>
    <row r="151" spans="1:3">
      <c r="A151" s="3" t="s">
        <v>393</v>
      </c>
      <c r="B151" s="3" t="s">
        <v>312</v>
      </c>
      <c r="C151" s="3" t="s">
        <v>313</v>
      </c>
    </row>
    <row r="152" spans="1:3">
      <c r="A152" s="3" t="s">
        <v>314</v>
      </c>
      <c r="B152" s="3" t="s">
        <v>315</v>
      </c>
      <c r="C152" s="3" t="s">
        <v>316</v>
      </c>
    </row>
    <row r="153" spans="1:3">
      <c r="A153" s="3" t="s">
        <v>405</v>
      </c>
    </row>
    <row r="154" spans="1:3">
      <c r="A154" s="3" t="s">
        <v>317</v>
      </c>
      <c r="B154" s="3" t="s">
        <v>318</v>
      </c>
      <c r="C154" s="3" t="s">
        <v>319</v>
      </c>
    </row>
    <row r="155" spans="1:3">
      <c r="A155" s="3" t="s">
        <v>320</v>
      </c>
      <c r="B155" s="3" t="s">
        <v>394</v>
      </c>
      <c r="C155" s="3" t="s">
        <v>321</v>
      </c>
    </row>
    <row r="156" spans="1:3">
      <c r="A156" s="3" t="s">
        <v>53</v>
      </c>
      <c r="B156" s="3" t="s">
        <v>134</v>
      </c>
      <c r="C156" s="3" t="s">
        <v>160</v>
      </c>
    </row>
    <row r="157" spans="1:3">
      <c r="A157" s="3" t="s">
        <v>54</v>
      </c>
      <c r="B157" s="3" t="s">
        <v>322</v>
      </c>
      <c r="C157" s="3" t="s">
        <v>323</v>
      </c>
    </row>
    <row r="158" spans="1:3">
      <c r="A158" s="3" t="s">
        <v>324</v>
      </c>
      <c r="B158" s="3" t="s">
        <v>140</v>
      </c>
      <c r="C158" s="3" t="s">
        <v>141</v>
      </c>
    </row>
    <row r="159" spans="1:3">
      <c r="A159" s="3" t="s">
        <v>395</v>
      </c>
      <c r="B159" s="3" t="s">
        <v>373</v>
      </c>
      <c r="C159" s="3" t="s">
        <v>163</v>
      </c>
    </row>
    <row r="160" spans="1:3">
      <c r="A160" s="3" t="s">
        <v>123</v>
      </c>
      <c r="B160" s="3" t="s">
        <v>326</v>
      </c>
      <c r="C160" s="3" t="s">
        <v>327</v>
      </c>
    </row>
    <row r="161" spans="1:3">
      <c r="A161" s="3" t="s">
        <v>56</v>
      </c>
      <c r="B161" s="3" t="s">
        <v>292</v>
      </c>
      <c r="C161" s="3" t="s">
        <v>328</v>
      </c>
    </row>
    <row r="162" spans="1:3">
      <c r="A162" s="3" t="s">
        <v>57</v>
      </c>
      <c r="B162" s="3" t="s">
        <v>152</v>
      </c>
      <c r="C162" s="3" t="s">
        <v>329</v>
      </c>
    </row>
    <row r="163" spans="1:3">
      <c r="A163" s="3" t="s">
        <v>330</v>
      </c>
      <c r="B163" s="3" t="s">
        <v>169</v>
      </c>
      <c r="C163" s="3" t="s">
        <v>331</v>
      </c>
    </row>
    <row r="164" spans="1:3">
      <c r="A164" s="3" t="s">
        <v>535</v>
      </c>
    </row>
    <row r="165" spans="1:3">
      <c r="A165" s="3" t="s">
        <v>536</v>
      </c>
    </row>
    <row r="166" spans="1:3">
      <c r="A166" s="3" t="s">
        <v>537</v>
      </c>
    </row>
    <row r="167" spans="1:3">
      <c r="A167" s="3" t="s">
        <v>538</v>
      </c>
    </row>
    <row r="168" spans="1:3">
      <c r="A168" s="3" t="s">
        <v>539</v>
      </c>
    </row>
    <row r="169" spans="1:3">
      <c r="A169" s="3" t="s">
        <v>540</v>
      </c>
    </row>
    <row r="170" spans="1:3">
      <c r="A170" s="3" t="s">
        <v>58</v>
      </c>
      <c r="B170" s="3" t="s">
        <v>326</v>
      </c>
      <c r="C170" s="3" t="s">
        <v>333</v>
      </c>
    </row>
    <row r="171" spans="1:3">
      <c r="A171" s="3" t="s">
        <v>334</v>
      </c>
      <c r="B171" s="3" t="s">
        <v>376</v>
      </c>
      <c r="C171" s="3" t="s">
        <v>170</v>
      </c>
    </row>
    <row r="172" spans="1:3">
      <c r="A172" s="3" t="s">
        <v>59</v>
      </c>
      <c r="B172" s="3" t="s">
        <v>148</v>
      </c>
      <c r="C172" s="3" t="s">
        <v>335</v>
      </c>
    </row>
    <row r="173" spans="1:3">
      <c r="A173" s="3" t="s">
        <v>336</v>
      </c>
      <c r="B173" s="3" t="s">
        <v>229</v>
      </c>
      <c r="C173" s="3" t="s">
        <v>333</v>
      </c>
    </row>
    <row r="174" spans="1:3">
      <c r="A174" s="3" t="s">
        <v>499</v>
      </c>
    </row>
    <row r="175" spans="1:3">
      <c r="A175" s="3" t="s">
        <v>60</v>
      </c>
      <c r="B175" s="3" t="s">
        <v>138</v>
      </c>
      <c r="C175" s="3" t="s">
        <v>337</v>
      </c>
    </row>
    <row r="176" spans="1:3">
      <c r="A176" s="3" t="s">
        <v>541</v>
      </c>
      <c r="B176" s="3" t="s">
        <v>140</v>
      </c>
      <c r="C176" s="3" t="s">
        <v>141</v>
      </c>
    </row>
    <row r="177" spans="1:3">
      <c r="A177" s="3" t="s">
        <v>61</v>
      </c>
      <c r="B177" s="3" t="s">
        <v>140</v>
      </c>
      <c r="C177" s="3" t="s">
        <v>141</v>
      </c>
    </row>
    <row r="178" spans="1:3">
      <c r="A178" s="3" t="s">
        <v>542</v>
      </c>
    </row>
    <row r="179" spans="1:3">
      <c r="A179" s="3" t="s">
        <v>543</v>
      </c>
    </row>
    <row r="180" spans="1:3">
      <c r="A180" s="3" t="s">
        <v>62</v>
      </c>
      <c r="B180" s="3" t="s">
        <v>340</v>
      </c>
      <c r="C180" s="3" t="s">
        <v>341</v>
      </c>
    </row>
    <row r="181" spans="1:3">
      <c r="A181" s="3" t="s">
        <v>63</v>
      </c>
      <c r="B181" s="3" t="s">
        <v>140</v>
      </c>
      <c r="C181" s="3" t="s">
        <v>141</v>
      </c>
    </row>
    <row r="182" spans="1:3">
      <c r="A182" s="3" t="s">
        <v>64</v>
      </c>
      <c r="B182" s="3" t="s">
        <v>229</v>
      </c>
      <c r="C182" s="3" t="s">
        <v>289</v>
      </c>
    </row>
    <row r="183" spans="1:3">
      <c r="A183" s="3" t="s">
        <v>65</v>
      </c>
    </row>
    <row r="184" spans="1:3">
      <c r="A184" s="3" t="s">
        <v>544</v>
      </c>
    </row>
    <row r="185" spans="1:3">
      <c r="A185" s="3" t="s">
        <v>500</v>
      </c>
    </row>
    <row r="186" spans="1:3">
      <c r="A186" s="3" t="s">
        <v>66</v>
      </c>
      <c r="B186" s="3" t="s">
        <v>226</v>
      </c>
      <c r="C186" s="3" t="s">
        <v>342</v>
      </c>
    </row>
    <row r="187" spans="1:3">
      <c r="A187" s="3" t="s">
        <v>343</v>
      </c>
      <c r="B187" s="3" t="s">
        <v>169</v>
      </c>
      <c r="C187" s="3" t="s">
        <v>264</v>
      </c>
    </row>
    <row r="188" spans="1:3">
      <c r="A188" s="3" t="s">
        <v>68</v>
      </c>
      <c r="B188" s="3" t="s">
        <v>195</v>
      </c>
      <c r="C188" s="3" t="s">
        <v>344</v>
      </c>
    </row>
    <row r="189" spans="1:3">
      <c r="A189" s="3" t="s">
        <v>345</v>
      </c>
      <c r="B189" s="3" t="s">
        <v>138</v>
      </c>
      <c r="C189" s="3" t="s">
        <v>346</v>
      </c>
    </row>
    <row r="190" spans="1:3">
      <c r="A190" s="3" t="s">
        <v>69</v>
      </c>
    </row>
    <row r="191" spans="1:3">
      <c r="A191" s="3" t="s">
        <v>70</v>
      </c>
      <c r="B191" s="3" t="s">
        <v>245</v>
      </c>
      <c r="C191" s="3" t="s">
        <v>347</v>
      </c>
    </row>
    <row r="192" spans="1:3">
      <c r="A192" s="3" t="s">
        <v>71</v>
      </c>
      <c r="B192" s="3" t="s">
        <v>348</v>
      </c>
      <c r="C192" s="3" t="s">
        <v>348</v>
      </c>
    </row>
    <row r="193" spans="1:3">
      <c r="A193" s="3" t="s">
        <v>545</v>
      </c>
    </row>
    <row r="194" spans="1:3">
      <c r="A194" s="3" t="s">
        <v>546</v>
      </c>
    </row>
    <row r="195" spans="1:3">
      <c r="A195" s="3" t="s">
        <v>72</v>
      </c>
      <c r="B195" s="3" t="s">
        <v>138</v>
      </c>
      <c r="C195" s="3" t="s">
        <v>350</v>
      </c>
    </row>
    <row r="196" spans="1:3">
      <c r="A196" s="3" t="s">
        <v>351</v>
      </c>
      <c r="B196" s="3" t="s">
        <v>148</v>
      </c>
      <c r="C196" s="3" t="s">
        <v>352</v>
      </c>
    </row>
    <row r="197" spans="1:3">
      <c r="A197" s="3" t="s">
        <v>73</v>
      </c>
      <c r="B197" s="3" t="s">
        <v>353</v>
      </c>
      <c r="C197" s="3" t="s">
        <v>354</v>
      </c>
    </row>
    <row r="198" spans="1:3">
      <c r="A198" s="3" t="s">
        <v>74</v>
      </c>
    </row>
    <row r="199" spans="1:3">
      <c r="A199" s="3" t="s">
        <v>406</v>
      </c>
    </row>
    <row r="200" spans="1:3">
      <c r="A200" s="3" t="s">
        <v>547</v>
      </c>
    </row>
    <row r="201" spans="1:3">
      <c r="A201" s="3" t="s">
        <v>77</v>
      </c>
      <c r="B201" s="3" t="s">
        <v>245</v>
      </c>
      <c r="C201" s="3" t="s">
        <v>396</v>
      </c>
    </row>
    <row r="202" spans="1:3">
      <c r="A202" s="3" t="s">
        <v>79</v>
      </c>
      <c r="B202" s="3" t="s">
        <v>355</v>
      </c>
      <c r="C202" s="3" t="s">
        <v>356</v>
      </c>
    </row>
    <row r="203" spans="1:3">
      <c r="A203" s="3" t="s">
        <v>397</v>
      </c>
      <c r="B203" s="3" t="s">
        <v>294</v>
      </c>
      <c r="C203" s="3" t="s">
        <v>359</v>
      </c>
    </row>
    <row r="204" spans="1:3">
      <c r="A204" s="3" t="s">
        <v>398</v>
      </c>
      <c r="B204" s="3" t="s">
        <v>195</v>
      </c>
      <c r="C204" s="3" t="s">
        <v>217</v>
      </c>
    </row>
    <row r="205" spans="1:3">
      <c r="A205" s="3" t="s">
        <v>399</v>
      </c>
      <c r="B205" s="3" t="s">
        <v>138</v>
      </c>
      <c r="C205" s="3" t="s">
        <v>155</v>
      </c>
    </row>
    <row r="206" spans="1:3">
      <c r="A206" s="3" t="s">
        <v>400</v>
      </c>
      <c r="B206" s="3" t="s">
        <v>373</v>
      </c>
      <c r="C206" s="3" t="s">
        <v>163</v>
      </c>
    </row>
    <row r="207" spans="1:3">
      <c r="A207" s="3" t="s">
        <v>360</v>
      </c>
      <c r="B207" s="3" t="s">
        <v>401</v>
      </c>
      <c r="C207" s="3" t="s">
        <v>299</v>
      </c>
    </row>
    <row r="208" spans="1:3">
      <c r="A208" s="3" t="s">
        <v>81</v>
      </c>
      <c r="B208" s="3" t="s">
        <v>361</v>
      </c>
      <c r="C208" s="3" t="s">
        <v>362</v>
      </c>
    </row>
    <row r="209" spans="1:3">
      <c r="A209" s="3" t="s">
        <v>407</v>
      </c>
    </row>
    <row r="210" spans="1:3">
      <c r="A210" s="3" t="s">
        <v>548</v>
      </c>
    </row>
    <row r="211" spans="1:3">
      <c r="A211" s="3" t="s">
        <v>363</v>
      </c>
      <c r="B211" s="3" t="s">
        <v>364</v>
      </c>
      <c r="C211" s="3" t="s">
        <v>365</v>
      </c>
    </row>
    <row r="212" spans="1:3">
      <c r="A212" s="3" t="s">
        <v>82</v>
      </c>
      <c r="B212" s="3" t="s">
        <v>366</v>
      </c>
      <c r="C212" s="3" t="s">
        <v>367</v>
      </c>
    </row>
    <row r="213" spans="1:3">
      <c r="A213" s="3" t="s">
        <v>549</v>
      </c>
    </row>
    <row r="214" spans="1:3" s="31" customFormat="1">
      <c r="A214" s="31" t="s">
        <v>83</v>
      </c>
      <c r="B214" s="31" t="s">
        <v>279</v>
      </c>
      <c r="C214" s="31" t="s">
        <v>280</v>
      </c>
    </row>
    <row r="215" spans="1:3">
      <c r="A215" s="3" t="s">
        <v>368</v>
      </c>
      <c r="B215" s="3" t="s">
        <v>138</v>
      </c>
      <c r="C215" s="3" t="s">
        <v>369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68"/>
  <sheetViews>
    <sheetView topLeftCell="E1" workbookViewId="0">
      <selection activeCell="F2" sqref="F2"/>
    </sheetView>
  </sheetViews>
  <sheetFormatPr defaultRowHeight="12.75"/>
  <cols>
    <col min="1" max="1" width="0" hidden="1" customWidth="1"/>
    <col min="2" max="2" width="11.42578125" hidden="1" customWidth="1"/>
    <col min="3" max="3" width="27.5703125" hidden="1" customWidth="1"/>
    <col min="4" max="4" width="24.140625" hidden="1" customWidth="1"/>
    <col min="5" max="5" width="1.140625" customWidth="1"/>
    <col min="6" max="6" width="4" bestFit="1" customWidth="1"/>
    <col min="7" max="7" width="24" customWidth="1"/>
  </cols>
  <sheetData>
    <row r="1" spans="1:12">
      <c r="A1" t="s">
        <v>409</v>
      </c>
      <c r="C1" s="3" t="s">
        <v>402</v>
      </c>
      <c r="D1" t="str">
        <f>VLOOKUP(C1,'Quick country viewer'!$A$2:$A$215,1,0)</f>
        <v>Afghanistan</v>
      </c>
      <c r="F1" s="32" t="s">
        <v>552</v>
      </c>
      <c r="G1" s="32" t="s">
        <v>124</v>
      </c>
    </row>
    <row r="2" spans="1:12">
      <c r="A2" t="s">
        <v>410</v>
      </c>
      <c r="C2" s="3" t="s">
        <v>127</v>
      </c>
      <c r="D2" t="str">
        <f>VLOOKUP(C2,'Quick country viewer'!$A$2:$A$215,1,0)</f>
        <v>Albania</v>
      </c>
      <c r="F2" s="33">
        <v>1</v>
      </c>
      <c r="G2" t="s">
        <v>402</v>
      </c>
      <c r="H2" t="str">
        <f>VLOOKUP(G2,'Quick country viewer'!$A$2:$A$215,1,0)</f>
        <v>Afghanistan</v>
      </c>
      <c r="I2">
        <f>COUNTA('Quick country viewer'!A2:A215)</f>
        <v>214</v>
      </c>
      <c r="J2">
        <f>COUNTIF(H2:H267,"#n/a")</f>
        <v>53</v>
      </c>
      <c r="K2">
        <f>SUM(I2:J2)</f>
        <v>267</v>
      </c>
      <c r="L2">
        <f>K2-258</f>
        <v>9</v>
      </c>
    </row>
    <row r="3" spans="1:12">
      <c r="A3" t="s">
        <v>411</v>
      </c>
      <c r="C3" s="3" t="s">
        <v>503</v>
      </c>
      <c r="D3" t="str">
        <f>VLOOKUP(C3,'Quick country viewer'!$A$2:$A$215,1,0)</f>
        <v>Algeria</v>
      </c>
      <c r="F3" s="33">
        <v>2</v>
      </c>
      <c r="G3" t="s">
        <v>553</v>
      </c>
      <c r="H3" t="e">
        <f>VLOOKUP(G3,'Quick country viewer'!$A$2:$A$215,1,0)</f>
        <v>#N/A</v>
      </c>
    </row>
    <row r="4" spans="1:12">
      <c r="A4" t="s">
        <v>412</v>
      </c>
      <c r="C4" s="3" t="s">
        <v>504</v>
      </c>
      <c r="D4" t="str">
        <f>VLOOKUP(C4,'Quick country viewer'!$A$2:$A$215,1,0)</f>
        <v>Andorra</v>
      </c>
      <c r="F4" s="33">
        <v>3</v>
      </c>
      <c r="G4" t="s">
        <v>127</v>
      </c>
      <c r="H4" t="str">
        <f>VLOOKUP(G4,'Quick country viewer'!$A$2:$A$215,1,0)</f>
        <v>Albania</v>
      </c>
    </row>
    <row r="5" spans="1:12">
      <c r="A5" t="s">
        <v>413</v>
      </c>
      <c r="C5" s="3" t="s">
        <v>130</v>
      </c>
      <c r="D5" t="str">
        <f>VLOOKUP(C5,'Quick country viewer'!$A$2:$A$215,1,0)</f>
        <v>Angola</v>
      </c>
      <c r="F5" s="33">
        <v>4</v>
      </c>
      <c r="G5" t="s">
        <v>503</v>
      </c>
      <c r="H5" t="str">
        <f>VLOOKUP(G5,'Quick country viewer'!$A$2:$A$215,1,0)</f>
        <v>Algeria</v>
      </c>
    </row>
    <row r="6" spans="1:12">
      <c r="A6" t="s">
        <v>414</v>
      </c>
      <c r="C6" s="3" t="s">
        <v>550</v>
      </c>
      <c r="D6" t="str">
        <f>VLOOKUP(C6,'Quick country viewer'!$A$2:$A$215,1,0)</f>
        <v>Antigua &amp; Barbuda</v>
      </c>
      <c r="F6" s="33">
        <v>5</v>
      </c>
      <c r="G6" t="s">
        <v>554</v>
      </c>
      <c r="H6" t="e">
        <f>VLOOKUP(G6,'Quick country viewer'!$A$2:$A$215,1,0)</f>
        <v>#N/A</v>
      </c>
    </row>
    <row r="7" spans="1:12">
      <c r="A7" t="s">
        <v>415</v>
      </c>
      <c r="C7" s="3" t="s">
        <v>133</v>
      </c>
      <c r="D7" t="str">
        <f>VLOOKUP(C7,'Quick country viewer'!$A$2:$A$215,1,0)</f>
        <v>Argentina</v>
      </c>
      <c r="F7" s="33">
        <v>6</v>
      </c>
      <c r="G7" t="s">
        <v>504</v>
      </c>
      <c r="H7" t="str">
        <f>VLOOKUP(G7,'Quick country viewer'!$A$2:$A$215,1,0)</f>
        <v>Andorra</v>
      </c>
    </row>
    <row r="8" spans="1:12">
      <c r="A8" s="25" t="s">
        <v>416</v>
      </c>
      <c r="C8" s="3" t="s">
        <v>13</v>
      </c>
      <c r="D8" t="str">
        <f>VLOOKUP(C8,'Quick country viewer'!$A$2:$A$215,1,0)</f>
        <v>Armenia</v>
      </c>
      <c r="F8" s="33">
        <v>7</v>
      </c>
      <c r="G8" t="s">
        <v>130</v>
      </c>
      <c r="H8" t="str">
        <f>VLOOKUP(G8,'Quick country viewer'!$A$2:$A$215,1,0)</f>
        <v>Angola</v>
      </c>
    </row>
    <row r="9" spans="1:12">
      <c r="A9" t="s">
        <v>417</v>
      </c>
      <c r="C9" s="3" t="s">
        <v>14</v>
      </c>
      <c r="D9" t="str">
        <f>VLOOKUP(C9,'Quick country viewer'!$A$2:$A$215,1,0)</f>
        <v>Australia</v>
      </c>
      <c r="F9" s="33">
        <v>8</v>
      </c>
      <c r="G9" t="s">
        <v>555</v>
      </c>
      <c r="H9" t="e">
        <f>VLOOKUP(G9,'Quick country viewer'!$A$2:$A$215,1,0)</f>
        <v>#N/A</v>
      </c>
    </row>
    <row r="10" spans="1:12">
      <c r="A10" t="s">
        <v>418</v>
      </c>
      <c r="C10" s="3" t="s">
        <v>15</v>
      </c>
      <c r="D10" t="str">
        <f>VLOOKUP(C10,'Quick country viewer'!$A$2:$A$215,1,0)</f>
        <v>Austria</v>
      </c>
      <c r="F10" s="33">
        <v>9</v>
      </c>
      <c r="G10" t="s">
        <v>556</v>
      </c>
      <c r="H10" t="e">
        <f>VLOOKUP(G10,'Quick country viewer'!$A$2:$A$215,1,0)</f>
        <v>#N/A</v>
      </c>
    </row>
    <row r="11" spans="1:12">
      <c r="A11" t="s">
        <v>419</v>
      </c>
      <c r="C11" s="3" t="s">
        <v>142</v>
      </c>
      <c r="D11" t="str">
        <f>VLOOKUP(C11,'Quick country viewer'!$A$2:$A$215,1,0)</f>
        <v>Azerbaijan</v>
      </c>
      <c r="F11" s="33">
        <v>10</v>
      </c>
      <c r="G11" s="24" t="s">
        <v>550</v>
      </c>
      <c r="H11" t="str">
        <f>VLOOKUP(G11,'Quick country viewer'!$A$2:$A$215,1,0)</f>
        <v>Antigua &amp; Barbuda</v>
      </c>
    </row>
    <row r="12" spans="1:12">
      <c r="A12" t="s">
        <v>420</v>
      </c>
      <c r="C12" s="3" t="s">
        <v>145</v>
      </c>
      <c r="D12" t="str">
        <f>VLOOKUP(C12,'Quick country viewer'!$A$2:$A$215,1,0)</f>
        <v>Bahamas</v>
      </c>
      <c r="F12" s="33">
        <v>11</v>
      </c>
      <c r="G12" t="s">
        <v>133</v>
      </c>
      <c r="H12" t="str">
        <f>VLOOKUP(G12,'Quick country viewer'!$A$2:$A$215,1,0)</f>
        <v>Argentina</v>
      </c>
    </row>
    <row r="13" spans="1:12">
      <c r="A13" t="s">
        <v>172</v>
      </c>
      <c r="B13" t="s">
        <v>421</v>
      </c>
      <c r="C13" s="3" t="s">
        <v>147</v>
      </c>
      <c r="D13" t="str">
        <f>VLOOKUP(C13,'Quick country viewer'!$A$2:$A$215,1,0)</f>
        <v>Bahrain</v>
      </c>
      <c r="F13" s="33">
        <v>12</v>
      </c>
      <c r="G13" t="s">
        <v>13</v>
      </c>
      <c r="H13" t="str">
        <f>VLOOKUP(G13,'Quick country viewer'!$A$2:$A$215,1,0)</f>
        <v>Armenia</v>
      </c>
    </row>
    <row r="14" spans="1:12">
      <c r="A14" t="s">
        <v>422</v>
      </c>
      <c r="C14" s="3" t="s">
        <v>16</v>
      </c>
      <c r="D14" t="str">
        <f>VLOOKUP(C14,'Quick country viewer'!$A$2:$A$215,1,0)</f>
        <v>Bangladesh</v>
      </c>
      <c r="F14" s="33">
        <v>13</v>
      </c>
      <c r="G14" s="24" t="s">
        <v>136</v>
      </c>
      <c r="H14" t="str">
        <f>VLOOKUP(G14,'Quick country viewer'!$A$2:$A$215,1,0)</f>
        <v>Aruba</v>
      </c>
    </row>
    <row r="15" spans="1:12">
      <c r="A15" t="s">
        <v>423</v>
      </c>
      <c r="C15" s="3" t="s">
        <v>150</v>
      </c>
      <c r="D15" t="str">
        <f>VLOOKUP(C15,'Quick country viewer'!$A$2:$A$215,1,0)</f>
        <v>Barbados</v>
      </c>
      <c r="F15" s="33">
        <v>14</v>
      </c>
      <c r="G15" t="s">
        <v>557</v>
      </c>
      <c r="H15" t="e">
        <f>VLOOKUP(G15,'Quick country viewer'!$A$2:$A$215,1,0)</f>
        <v>#N/A</v>
      </c>
    </row>
    <row r="16" spans="1:12">
      <c r="A16" t="s">
        <v>424</v>
      </c>
      <c r="C16" s="3" t="s">
        <v>17</v>
      </c>
      <c r="D16" t="str">
        <f>VLOOKUP(C16,'Quick country viewer'!$A$2:$A$215,1,0)</f>
        <v>Belarus</v>
      </c>
      <c r="F16" s="33">
        <v>15</v>
      </c>
      <c r="G16" t="s">
        <v>14</v>
      </c>
      <c r="H16" t="str">
        <f>VLOOKUP(G16,'Quick country viewer'!$A$2:$A$215,1,0)</f>
        <v>Australia</v>
      </c>
    </row>
    <row r="17" spans="1:8">
      <c r="A17" t="s">
        <v>186</v>
      </c>
      <c r="B17" t="s">
        <v>425</v>
      </c>
      <c r="C17" s="3" t="s">
        <v>18</v>
      </c>
      <c r="D17" t="str">
        <f>VLOOKUP(C17,'Quick country viewer'!$A$2:$A$215,1,0)</f>
        <v>Belgium</v>
      </c>
      <c r="F17" s="33">
        <v>16</v>
      </c>
      <c r="G17" t="s">
        <v>15</v>
      </c>
      <c r="H17" t="str">
        <f>VLOOKUP(G17,'Quick country viewer'!$A$2:$A$215,1,0)</f>
        <v>Austria</v>
      </c>
    </row>
    <row r="18" spans="1:8">
      <c r="A18" t="s">
        <v>426</v>
      </c>
      <c r="C18" s="3" t="s">
        <v>497</v>
      </c>
      <c r="D18" t="str">
        <f>VLOOKUP(C18,'Quick country viewer'!$A$2:$A$215,1,0)</f>
        <v>Belize</v>
      </c>
      <c r="F18" s="33">
        <v>17</v>
      </c>
      <c r="G18" t="s">
        <v>142</v>
      </c>
      <c r="H18" t="str">
        <f>VLOOKUP(G18,'Quick country viewer'!$A$2:$A$215,1,0)</f>
        <v>Azerbaijan</v>
      </c>
    </row>
    <row r="19" spans="1:8">
      <c r="A19" t="s">
        <v>191</v>
      </c>
      <c r="B19" t="s">
        <v>427</v>
      </c>
      <c r="C19" s="3" t="s">
        <v>505</v>
      </c>
      <c r="D19" t="str">
        <f>VLOOKUP(C19,'Quick country viewer'!$A$2:$A$215,1,0)</f>
        <v>Benin</v>
      </c>
      <c r="F19" s="33">
        <v>18</v>
      </c>
      <c r="G19" s="24" t="s">
        <v>145</v>
      </c>
      <c r="H19" t="str">
        <f>VLOOKUP(G19,'Quick country viewer'!$A$2:$A$215,1,0)</f>
        <v>Bahamas</v>
      </c>
    </row>
    <row r="20" spans="1:8">
      <c r="A20" t="s">
        <v>428</v>
      </c>
      <c r="C20" s="3" t="s">
        <v>506</v>
      </c>
      <c r="D20" t="str">
        <f>VLOOKUP(C20,'Quick country viewer'!$A$2:$A$215,1,0)</f>
        <v>Bhutan</v>
      </c>
      <c r="F20" s="33">
        <v>19</v>
      </c>
      <c r="G20" t="s">
        <v>147</v>
      </c>
      <c r="H20" t="str">
        <f>VLOOKUP(G20,'Quick country viewer'!$A$2:$A$215,1,0)</f>
        <v>Bahrain</v>
      </c>
    </row>
    <row r="21" spans="1:8">
      <c r="A21" t="s">
        <v>429</v>
      </c>
      <c r="C21" s="3" t="s">
        <v>156</v>
      </c>
      <c r="D21" t="str">
        <f>VLOOKUP(C21,'Quick country viewer'!$A$2:$A$215,1,0)</f>
        <v>Bolivia</v>
      </c>
      <c r="F21" s="33">
        <v>20</v>
      </c>
      <c r="G21" t="s">
        <v>16</v>
      </c>
      <c r="H21" t="str">
        <f>VLOOKUP(G21,'Quick country viewer'!$A$2:$A$215,1,0)</f>
        <v>Bangladesh</v>
      </c>
    </row>
    <row r="22" spans="1:8">
      <c r="A22" t="s">
        <v>430</v>
      </c>
      <c r="C22" s="3" t="s">
        <v>507</v>
      </c>
      <c r="D22" t="str">
        <f>VLOOKUP(C22,'Quick country viewer'!$A$2:$A$215,1,0)</f>
        <v>Bosnia Herzegovina</v>
      </c>
      <c r="F22" s="33">
        <v>21</v>
      </c>
      <c r="G22" t="s">
        <v>150</v>
      </c>
      <c r="H22" t="str">
        <f>VLOOKUP(G22,'Quick country viewer'!$A$2:$A$215,1,0)</f>
        <v>Barbados</v>
      </c>
    </row>
    <row r="23" spans="1:8">
      <c r="A23" t="s">
        <v>431</v>
      </c>
      <c r="C23" s="3" t="s">
        <v>19</v>
      </c>
      <c r="D23" t="str">
        <f>VLOOKUP(C23,'Quick country viewer'!$A$2:$A$215,1,0)</f>
        <v>Botswana</v>
      </c>
      <c r="F23" s="33">
        <v>22</v>
      </c>
      <c r="G23" t="s">
        <v>558</v>
      </c>
      <c r="H23" t="e">
        <f>VLOOKUP(G23,'Quick country viewer'!$A$2:$A$215,1,0)</f>
        <v>#N/A</v>
      </c>
    </row>
    <row r="24" spans="1:8">
      <c r="A24" t="s">
        <v>432</v>
      </c>
      <c r="C24" s="3" t="s">
        <v>20</v>
      </c>
      <c r="D24" t="str">
        <f>VLOOKUP(C24,'Quick country viewer'!$A$2:$A$215,1,0)</f>
        <v>Brazil</v>
      </c>
      <c r="F24" s="33">
        <v>23</v>
      </c>
      <c r="G24" t="s">
        <v>17</v>
      </c>
      <c r="H24" t="str">
        <f>VLOOKUP(G24,'Quick country viewer'!$A$2:$A$215,1,0)</f>
        <v>Belarus</v>
      </c>
    </row>
    <row r="25" spans="1:8">
      <c r="A25" t="s">
        <v>433</v>
      </c>
      <c r="C25" s="3" t="s">
        <v>374</v>
      </c>
      <c r="D25" t="str">
        <f>VLOOKUP(C25,'Quick country viewer'!$A$2:$A$215,1,0)</f>
        <v>Brunei Darussalam</v>
      </c>
      <c r="F25" s="33">
        <v>24</v>
      </c>
      <c r="G25" t="s">
        <v>18</v>
      </c>
      <c r="H25" t="str">
        <f>VLOOKUP(G25,'Quick country viewer'!$A$2:$A$215,1,0)</f>
        <v>Belgium</v>
      </c>
    </row>
    <row r="26" spans="1:8">
      <c r="A26" t="s">
        <v>434</v>
      </c>
      <c r="C26" s="3" t="s">
        <v>21</v>
      </c>
      <c r="D26" t="str">
        <f>VLOOKUP(C26,'Quick country viewer'!$A$2:$A$215,1,0)</f>
        <v>Bulgaria</v>
      </c>
      <c r="F26" s="33">
        <v>25</v>
      </c>
      <c r="G26" t="s">
        <v>497</v>
      </c>
      <c r="H26" t="str">
        <f>VLOOKUP(G26,'Quick country viewer'!$A$2:$A$215,1,0)</f>
        <v>Belize</v>
      </c>
    </row>
    <row r="27" spans="1:8">
      <c r="A27" t="s">
        <v>435</v>
      </c>
      <c r="C27" s="3" t="s">
        <v>508</v>
      </c>
      <c r="D27" t="e">
        <f>VLOOKUP(C27,'Quick country viewer'!$A$2:$A$215,1,0)</f>
        <v>#N/A</v>
      </c>
      <c r="F27" s="33">
        <v>26</v>
      </c>
      <c r="G27" t="s">
        <v>505</v>
      </c>
      <c r="H27" t="str">
        <f>VLOOKUP(G27,'Quick country viewer'!$A$2:$A$215,1,0)</f>
        <v>Benin</v>
      </c>
    </row>
    <row r="28" spans="1:8">
      <c r="A28" t="s">
        <v>436</v>
      </c>
      <c r="C28" s="3" t="s">
        <v>509</v>
      </c>
      <c r="D28" t="str">
        <f>VLOOKUP(C28,'Quick country viewer'!$A$2:$A$215,1,0)</f>
        <v>Burundi</v>
      </c>
      <c r="F28" s="33">
        <v>27</v>
      </c>
      <c r="G28" s="24" t="s">
        <v>154</v>
      </c>
      <c r="H28" t="str">
        <f>VLOOKUP(G28,'Quick country viewer'!$A$2:$A$215,1,0)</f>
        <v>Bermuda</v>
      </c>
    </row>
    <row r="29" spans="1:8">
      <c r="A29" s="25" t="s">
        <v>437</v>
      </c>
      <c r="C29" s="3" t="s">
        <v>166</v>
      </c>
      <c r="D29" t="str">
        <f>VLOOKUP(C29,'Quick country viewer'!$A$2:$A$215,1,0)</f>
        <v>Cambodia</v>
      </c>
      <c r="F29" s="33">
        <v>28</v>
      </c>
      <c r="G29" t="s">
        <v>506</v>
      </c>
      <c r="H29" t="str">
        <f>VLOOKUP(G29,'Quick country viewer'!$A$2:$A$215,1,0)</f>
        <v>Bhutan</v>
      </c>
    </row>
    <row r="30" spans="1:8">
      <c r="A30" t="s">
        <v>438</v>
      </c>
      <c r="C30" s="3" t="s">
        <v>168</v>
      </c>
      <c r="D30" t="str">
        <f>VLOOKUP(C30,'Quick country viewer'!$A$2:$A$215,1,0)</f>
        <v>Cameroon</v>
      </c>
      <c r="F30" s="33">
        <v>29</v>
      </c>
      <c r="G30" t="s">
        <v>156</v>
      </c>
      <c r="H30" t="str">
        <f>VLOOKUP(G30,'Quick country viewer'!$A$2:$A$215,1,0)</f>
        <v>Bolivia</v>
      </c>
    </row>
    <row r="31" spans="1:8">
      <c r="A31" t="s">
        <v>439</v>
      </c>
      <c r="C31" s="3" t="s">
        <v>22</v>
      </c>
      <c r="D31" t="str">
        <f>VLOOKUP(C31,'Quick country viewer'!$A$2:$A$215,1,0)</f>
        <v>Canada</v>
      </c>
      <c r="F31" s="33">
        <v>30</v>
      </c>
      <c r="G31" s="24" t="s">
        <v>507</v>
      </c>
      <c r="H31" t="str">
        <f>VLOOKUP(G31,'Quick country viewer'!$A$2:$A$215,1,0)</f>
        <v>Bosnia Herzegovina</v>
      </c>
    </row>
    <row r="32" spans="1:8">
      <c r="A32" t="s">
        <v>222</v>
      </c>
      <c r="B32" t="s">
        <v>440</v>
      </c>
      <c r="C32" s="3" t="s">
        <v>510</v>
      </c>
      <c r="D32" t="str">
        <f>VLOOKUP(C32,'Quick country viewer'!$A$2:$A$215,1,0)</f>
        <v>Cape Verde</v>
      </c>
      <c r="F32" s="33">
        <v>31</v>
      </c>
      <c r="G32" t="s">
        <v>19</v>
      </c>
      <c r="H32" t="str">
        <f>VLOOKUP(G32,'Quick country viewer'!$A$2:$A$215,1,0)</f>
        <v>Botswana</v>
      </c>
    </row>
    <row r="33" spans="1:8">
      <c r="A33" t="s">
        <v>441</v>
      </c>
      <c r="C33" s="3" t="s">
        <v>551</v>
      </c>
      <c r="D33" t="str">
        <f>VLOOKUP(C33,'Quick country viewer'!$A$2:$A$215,1,0)</f>
        <v>Central African Republic</v>
      </c>
      <c r="F33" s="33">
        <v>32</v>
      </c>
      <c r="G33" t="s">
        <v>559</v>
      </c>
      <c r="H33" t="e">
        <f>VLOOKUP(G33,'Quick country viewer'!$A$2:$A$215,1,0)</f>
        <v>#N/A</v>
      </c>
    </row>
    <row r="34" spans="1:8">
      <c r="A34" t="s">
        <v>442</v>
      </c>
      <c r="C34" s="3" t="s">
        <v>511</v>
      </c>
      <c r="D34" t="str">
        <f>VLOOKUP(C34,'Quick country viewer'!$A$2:$A$215,1,0)</f>
        <v>Chad</v>
      </c>
      <c r="F34" s="33">
        <v>33</v>
      </c>
      <c r="G34" t="s">
        <v>20</v>
      </c>
      <c r="H34" t="str">
        <f>VLOOKUP(G34,'Quick country viewer'!$A$2:$A$215,1,0)</f>
        <v>Brazil</v>
      </c>
    </row>
    <row r="35" spans="1:8">
      <c r="A35" t="s">
        <v>443</v>
      </c>
      <c r="C35" s="3" t="s">
        <v>173</v>
      </c>
      <c r="D35" t="str">
        <f>VLOOKUP(C35,'Quick country viewer'!$A$2:$A$215,1,0)</f>
        <v>Chile</v>
      </c>
      <c r="F35" s="33">
        <v>34</v>
      </c>
      <c r="G35" t="s">
        <v>560</v>
      </c>
      <c r="H35" t="e">
        <f>VLOOKUP(G35,'Quick country viewer'!$A$2:$A$215,1,0)</f>
        <v>#N/A</v>
      </c>
    </row>
    <row r="36" spans="1:8">
      <c r="A36" t="s">
        <v>444</v>
      </c>
      <c r="C36" s="3" t="s">
        <v>370</v>
      </c>
      <c r="D36" t="str">
        <f>VLOOKUP(C36,'Quick country viewer'!$A$2:$A$215,1,0)</f>
        <v>China, People’s Republic of</v>
      </c>
      <c r="F36" s="33">
        <v>35</v>
      </c>
      <c r="G36" s="24" t="s">
        <v>372</v>
      </c>
      <c r="H36" t="str">
        <f>VLOOKUP(G36,'Quick country viewer'!$A$2:$A$215,1,0)</f>
        <v>British Virgin Islands</v>
      </c>
    </row>
    <row r="37" spans="1:8">
      <c r="A37" t="s">
        <v>236</v>
      </c>
      <c r="B37" t="s">
        <v>176</v>
      </c>
      <c r="C37" s="3" t="s">
        <v>178</v>
      </c>
      <c r="D37" t="str">
        <f>VLOOKUP(C37,'Quick country viewer'!$A$2:$A$215,1,0)</f>
        <v>Colombia</v>
      </c>
      <c r="F37" s="33">
        <v>36</v>
      </c>
      <c r="G37" s="24" t="s">
        <v>374</v>
      </c>
      <c r="H37" t="str">
        <f>VLOOKUP(G37,'Quick country viewer'!$A$2:$A$215,1,0)</f>
        <v>Brunei Darussalam</v>
      </c>
    </row>
    <row r="38" spans="1:8">
      <c r="A38" t="s">
        <v>445</v>
      </c>
      <c r="C38" s="3" t="s">
        <v>512</v>
      </c>
      <c r="D38" t="str">
        <f>VLOOKUP(C38,'Quick country viewer'!$A$2:$A$215,1,0)</f>
        <v>Comoros</v>
      </c>
      <c r="F38" s="33">
        <v>37</v>
      </c>
      <c r="G38" t="s">
        <v>21</v>
      </c>
      <c r="H38" t="str">
        <f>VLOOKUP(G38,'Quick country viewer'!$A$2:$A$215,1,0)</f>
        <v>Bulgaria</v>
      </c>
    </row>
    <row r="39" spans="1:8">
      <c r="A39" t="s">
        <v>446</v>
      </c>
      <c r="C39" s="3" t="s">
        <v>180</v>
      </c>
      <c r="D39" t="str">
        <f>VLOOKUP(C39,'Quick country viewer'!$A$2:$A$215,1,0)</f>
        <v>Congo</v>
      </c>
      <c r="F39" s="33">
        <v>38</v>
      </c>
      <c r="G39" t="s">
        <v>561</v>
      </c>
      <c r="H39" t="str">
        <f>VLOOKUP(G39,'Quick country viewer'!$A$2:$A$215,1,0)</f>
        <v>Burkina Faso</v>
      </c>
    </row>
    <row r="40" spans="1:8">
      <c r="A40" t="s">
        <v>447</v>
      </c>
      <c r="C40" s="3" t="s">
        <v>180</v>
      </c>
      <c r="D40" t="str">
        <f>VLOOKUP(C40,'Quick country viewer'!$A$2:$A$215,1,0)</f>
        <v>Congo</v>
      </c>
      <c r="F40" s="33">
        <v>39</v>
      </c>
      <c r="G40" s="24" t="s">
        <v>46</v>
      </c>
      <c r="H40" t="str">
        <f>VLOOKUP(G40,'Quick country viewer'!$A$2:$A$215,1,0)</f>
        <v>Myanmar</v>
      </c>
    </row>
    <row r="41" spans="1:8">
      <c r="A41" t="s">
        <v>448</v>
      </c>
      <c r="C41" s="3" t="s">
        <v>379</v>
      </c>
      <c r="D41" t="str">
        <f>VLOOKUP(C41,'Quick country viewer'!$A$2:$A$215,1,0)</f>
        <v>Costa Rica</v>
      </c>
      <c r="F41" s="33">
        <v>40</v>
      </c>
      <c r="G41" t="s">
        <v>509</v>
      </c>
      <c r="H41" t="str">
        <f>VLOOKUP(G41,'Quick country viewer'!$A$2:$A$215,1,0)</f>
        <v>Burundi</v>
      </c>
    </row>
    <row r="42" spans="1:8">
      <c r="A42" t="s">
        <v>449</v>
      </c>
      <c r="C42" s="3" t="s">
        <v>183</v>
      </c>
      <c r="D42" t="str">
        <f>VLOOKUP(C42,'Quick country viewer'!$A$2:$A$215,1,0)</f>
        <v>Croatia</v>
      </c>
      <c r="F42" s="33">
        <v>41</v>
      </c>
      <c r="G42" t="s">
        <v>166</v>
      </c>
      <c r="H42" t="str">
        <f>VLOOKUP(G42,'Quick country viewer'!$A$2:$A$215,1,0)</f>
        <v>Cambodia</v>
      </c>
    </row>
    <row r="43" spans="1:8">
      <c r="A43" t="s">
        <v>450</v>
      </c>
      <c r="C43" s="3" t="s">
        <v>502</v>
      </c>
      <c r="D43" t="str">
        <f>VLOOKUP(C43,'Quick country viewer'!$A$2:$A$215,1,0)</f>
        <v>Cuba</v>
      </c>
      <c r="F43" s="33">
        <v>42</v>
      </c>
      <c r="G43" t="s">
        <v>168</v>
      </c>
      <c r="H43" t="str">
        <f>VLOOKUP(G43,'Quick country viewer'!$A$2:$A$215,1,0)</f>
        <v>Cameroon</v>
      </c>
    </row>
    <row r="44" spans="1:8">
      <c r="A44" t="s">
        <v>451</v>
      </c>
      <c r="C44" s="3" t="s">
        <v>24</v>
      </c>
      <c r="D44" t="str">
        <f>VLOOKUP(C44,'Quick country viewer'!$A$2:$A$215,1,0)</f>
        <v>Cyprus</v>
      </c>
      <c r="F44" s="33">
        <v>43</v>
      </c>
      <c r="G44" t="s">
        <v>22</v>
      </c>
      <c r="H44" t="str">
        <f>VLOOKUP(G44,'Quick country viewer'!$A$2:$A$215,1,0)</f>
        <v>Canada</v>
      </c>
    </row>
    <row r="45" spans="1:8">
      <c r="A45" t="s">
        <v>452</v>
      </c>
      <c r="C45" s="3" t="s">
        <v>25</v>
      </c>
      <c r="D45" t="str">
        <f>VLOOKUP(C45,'Quick country viewer'!$A$2:$A$215,1,0)</f>
        <v>Czech Republic</v>
      </c>
      <c r="F45" s="33">
        <v>44</v>
      </c>
      <c r="G45" t="s">
        <v>510</v>
      </c>
      <c r="H45" t="str">
        <f>VLOOKUP(G45,'Quick country viewer'!$A$2:$A$215,1,0)</f>
        <v>Cape Verde</v>
      </c>
    </row>
    <row r="46" spans="1:8">
      <c r="A46" t="s">
        <v>175</v>
      </c>
      <c r="B46" t="s">
        <v>176</v>
      </c>
      <c r="C46" s="3" t="s">
        <v>26</v>
      </c>
      <c r="D46" t="str">
        <f>VLOOKUP(C46,'Quick country viewer'!$A$2:$A$215,1,0)</f>
        <v>Denmark</v>
      </c>
      <c r="F46" s="33">
        <v>45</v>
      </c>
      <c r="G46" s="24" t="s">
        <v>377</v>
      </c>
      <c r="H46" t="str">
        <f>VLOOKUP(G46,'Quick country viewer'!$A$2:$A$215,1,0)</f>
        <v>Cayman Islands</v>
      </c>
    </row>
    <row r="47" spans="1:8">
      <c r="A47" t="s">
        <v>453</v>
      </c>
      <c r="C47" s="3" t="s">
        <v>513</v>
      </c>
      <c r="D47" t="str">
        <f>VLOOKUP(C47,'Quick country viewer'!$A$2:$A$215,1,0)</f>
        <v>Djibouti</v>
      </c>
      <c r="F47" s="33">
        <v>46</v>
      </c>
      <c r="G47" t="s">
        <v>551</v>
      </c>
      <c r="H47" t="str">
        <f>VLOOKUP(G47,'Quick country viewer'!$A$2:$A$215,1,0)</f>
        <v>Central African Republic</v>
      </c>
    </row>
    <row r="48" spans="1:8">
      <c r="A48" t="s">
        <v>454</v>
      </c>
      <c r="C48" s="3" t="s">
        <v>514</v>
      </c>
      <c r="D48" t="str">
        <f>VLOOKUP(C48,'Quick country viewer'!$A$2:$A$215,1,0)</f>
        <v>Dominica</v>
      </c>
      <c r="F48" s="33">
        <v>47</v>
      </c>
      <c r="G48" t="s">
        <v>511</v>
      </c>
      <c r="H48" t="str">
        <f>VLOOKUP(G48,'Quick country viewer'!$A$2:$A$215,1,0)</f>
        <v>Chad</v>
      </c>
    </row>
    <row r="49" spans="1:8">
      <c r="A49" t="s">
        <v>455</v>
      </c>
      <c r="C49" s="3" t="s">
        <v>381</v>
      </c>
      <c r="D49" t="str">
        <f>VLOOKUP(C49,'Quick country viewer'!$A$2:$A$215,1,0)</f>
        <v>Dominican Republic</v>
      </c>
      <c r="F49" s="33">
        <v>48</v>
      </c>
      <c r="G49" t="s">
        <v>173</v>
      </c>
      <c r="H49" t="str">
        <f>VLOOKUP(G49,'Quick country viewer'!$A$2:$A$215,1,0)</f>
        <v>Chile</v>
      </c>
    </row>
    <row r="50" spans="1:8">
      <c r="A50" t="s">
        <v>456</v>
      </c>
      <c r="C50" s="3" t="s">
        <v>515</v>
      </c>
      <c r="D50" t="str">
        <f>VLOOKUP(C50,'Quick country viewer'!$A$2:$A$215,1,0)</f>
        <v>East Timor</v>
      </c>
      <c r="F50" s="33">
        <v>49</v>
      </c>
      <c r="G50" s="3" t="s">
        <v>370</v>
      </c>
      <c r="H50" t="str">
        <f>VLOOKUP(G50,'Quick country viewer'!$A$2:$A$215,1,0)</f>
        <v>China, People’s Republic of</v>
      </c>
    </row>
    <row r="51" spans="1:8">
      <c r="A51" t="s">
        <v>457</v>
      </c>
      <c r="C51" s="3" t="s">
        <v>193</v>
      </c>
      <c r="D51" t="str">
        <f>VLOOKUP(C51,'Quick country viewer'!$A$2:$A$215,1,0)</f>
        <v>Ecuador</v>
      </c>
      <c r="F51" s="33">
        <v>50</v>
      </c>
      <c r="G51" t="s">
        <v>562</v>
      </c>
      <c r="H51" t="e">
        <f>VLOOKUP(G51,'Quick country viewer'!$A$2:$A$215,1,0)</f>
        <v>#N/A</v>
      </c>
    </row>
    <row r="52" spans="1:8">
      <c r="A52" t="s">
        <v>458</v>
      </c>
      <c r="C52" s="3" t="s">
        <v>194</v>
      </c>
      <c r="D52" t="str">
        <f>VLOOKUP(C52,'Quick country viewer'!$A$2:$A$215,1,0)</f>
        <v>Egypt</v>
      </c>
      <c r="F52" s="33">
        <v>51</v>
      </c>
      <c r="G52" t="s">
        <v>563</v>
      </c>
      <c r="H52" t="e">
        <f>VLOOKUP(G52,'Quick country viewer'!$A$2:$A$215,1,0)</f>
        <v>#N/A</v>
      </c>
    </row>
    <row r="53" spans="1:8">
      <c r="A53" t="s">
        <v>459</v>
      </c>
      <c r="C53" s="3" t="s">
        <v>382</v>
      </c>
      <c r="D53" t="str">
        <f>VLOOKUP(C53,'Quick country viewer'!$A$2:$A$215,1,0)</f>
        <v>El Salvador</v>
      </c>
      <c r="F53" s="33">
        <v>52</v>
      </c>
      <c r="G53" t="s">
        <v>564</v>
      </c>
      <c r="H53" t="e">
        <f>VLOOKUP(G53,'Quick country viewer'!$A$2:$A$215,1,0)</f>
        <v>#N/A</v>
      </c>
    </row>
    <row r="54" spans="1:8">
      <c r="A54" t="s">
        <v>460</v>
      </c>
      <c r="C54" s="3" t="s">
        <v>383</v>
      </c>
      <c r="D54" t="str">
        <f>VLOOKUP(C54,'Quick country viewer'!$A$2:$A$215,1,0)</f>
        <v>Equatorial Guinea</v>
      </c>
      <c r="F54" s="33">
        <v>53</v>
      </c>
      <c r="G54" t="s">
        <v>178</v>
      </c>
      <c r="H54" t="str">
        <f>VLOOKUP(G54,'Quick country viewer'!$A$2:$A$215,1,0)</f>
        <v>Colombia</v>
      </c>
    </row>
    <row r="55" spans="1:8">
      <c r="A55" t="s">
        <v>461</v>
      </c>
      <c r="C55" s="3" t="s">
        <v>516</v>
      </c>
      <c r="D55" t="str">
        <f>VLOOKUP(C55,'Quick country viewer'!$A$2:$A$215,1,0)</f>
        <v>Eritrea</v>
      </c>
      <c r="F55" s="33">
        <v>54</v>
      </c>
      <c r="G55" t="s">
        <v>512</v>
      </c>
      <c r="H55" t="str">
        <f>VLOOKUP(G55,'Quick country viewer'!$A$2:$A$215,1,0)</f>
        <v>Comoros</v>
      </c>
    </row>
    <row r="56" spans="1:8">
      <c r="A56" t="s">
        <v>49</v>
      </c>
      <c r="B56" t="s">
        <v>462</v>
      </c>
      <c r="C56" s="3" t="s">
        <v>199</v>
      </c>
      <c r="D56" t="str">
        <f>VLOOKUP(C56,'Quick country viewer'!$A$2:$A$215,1,0)</f>
        <v>Estonia</v>
      </c>
      <c r="F56" s="33">
        <v>55</v>
      </c>
      <c r="G56" s="24" t="s">
        <v>180</v>
      </c>
      <c r="H56" t="str">
        <f>VLOOKUP(G56,'Quick country viewer'!$A$2:$A$215,1,0)</f>
        <v>Congo</v>
      </c>
    </row>
    <row r="57" spans="1:8">
      <c r="A57" t="s">
        <v>463</v>
      </c>
      <c r="B57" t="s">
        <v>464</v>
      </c>
      <c r="C57" s="3" t="s">
        <v>202</v>
      </c>
      <c r="D57" t="str">
        <f>VLOOKUP(C57,'Quick country viewer'!$A$2:$A$215,1,0)</f>
        <v>Ethiopia</v>
      </c>
      <c r="F57" s="33">
        <v>56</v>
      </c>
      <c r="G57" t="s">
        <v>565</v>
      </c>
      <c r="H57" t="e">
        <f>VLOOKUP(G57,'Quick country viewer'!$A$2:$A$215,1,0)</f>
        <v>#N/A</v>
      </c>
    </row>
    <row r="58" spans="1:8">
      <c r="A58" t="s">
        <v>234</v>
      </c>
      <c r="B58" t="s">
        <v>465</v>
      </c>
      <c r="C58" s="3" t="s">
        <v>204</v>
      </c>
      <c r="D58" t="str">
        <f>VLOOKUP(C58,'Quick country viewer'!$A$2:$A$215,1,0)</f>
        <v>Fiji</v>
      </c>
      <c r="F58" s="33">
        <v>57</v>
      </c>
      <c r="G58" s="24" t="s">
        <v>566</v>
      </c>
      <c r="H58" t="str">
        <f>VLOOKUP(G58,'Quick country viewer'!$A$2:$A$215,1,0)</f>
        <v>Cook Islands</v>
      </c>
    </row>
    <row r="59" spans="1:8">
      <c r="A59" t="s">
        <v>466</v>
      </c>
      <c r="C59" s="3" t="s">
        <v>27</v>
      </c>
      <c r="D59" t="str">
        <f>VLOOKUP(C59,'Quick country viewer'!$A$2:$A$215,1,0)</f>
        <v>Finland</v>
      </c>
      <c r="F59" s="33">
        <v>58</v>
      </c>
      <c r="G59" t="s">
        <v>567</v>
      </c>
      <c r="H59" t="e">
        <f>VLOOKUP(G59,'Quick country viewer'!$A$2:$A$215,1,0)</f>
        <v>#N/A</v>
      </c>
    </row>
    <row r="60" spans="1:8">
      <c r="A60" t="s">
        <v>467</v>
      </c>
      <c r="C60" s="3" t="s">
        <v>28</v>
      </c>
      <c r="D60" t="str">
        <f>VLOOKUP(C60,'Quick country viewer'!$A$2:$A$215,1,0)</f>
        <v>France</v>
      </c>
      <c r="F60" s="33">
        <v>59</v>
      </c>
      <c r="G60" t="s">
        <v>379</v>
      </c>
      <c r="H60" t="str">
        <f>VLOOKUP(G60,'Quick country viewer'!$A$2:$A$215,1,0)</f>
        <v>Costa Rica</v>
      </c>
    </row>
    <row r="61" spans="1:8">
      <c r="A61" t="s">
        <v>468</v>
      </c>
      <c r="C61" s="3" t="s">
        <v>206</v>
      </c>
      <c r="D61" t="str">
        <f>VLOOKUP(C61,'Quick country viewer'!$A$2:$A$215,1,0)</f>
        <v>Gabon</v>
      </c>
      <c r="F61" s="33">
        <v>60</v>
      </c>
      <c r="G61" s="3" t="s">
        <v>380</v>
      </c>
      <c r="H61" t="str">
        <f>VLOOKUP(G61,'Quick country viewer'!$A$2:$A$215,1,0)</f>
        <v>Côte d’Ivoire</v>
      </c>
    </row>
    <row r="62" spans="1:8">
      <c r="A62" t="s">
        <v>469</v>
      </c>
      <c r="B62" t="s">
        <v>234</v>
      </c>
      <c r="C62" s="3" t="s">
        <v>517</v>
      </c>
      <c r="D62" t="str">
        <f>VLOOKUP(C62,'Quick country viewer'!$A$2:$A$215,1,0)</f>
        <v>Gambia</v>
      </c>
      <c r="F62" s="33">
        <v>61</v>
      </c>
      <c r="G62" t="s">
        <v>183</v>
      </c>
      <c r="H62" t="str">
        <f>VLOOKUP(G62,'Quick country viewer'!$A$2:$A$215,1,0)</f>
        <v>Croatia</v>
      </c>
    </row>
    <row r="63" spans="1:8">
      <c r="A63" t="s">
        <v>470</v>
      </c>
      <c r="C63" s="3" t="s">
        <v>207</v>
      </c>
      <c r="D63" t="str">
        <f>VLOOKUP(C63,'Quick country viewer'!$A$2:$A$215,1,0)</f>
        <v>Georgia</v>
      </c>
      <c r="F63" s="33">
        <v>62</v>
      </c>
      <c r="G63" t="s">
        <v>502</v>
      </c>
      <c r="H63" t="str">
        <f>VLOOKUP(G63,'Quick country viewer'!$A$2:$A$215,1,0)</f>
        <v>Cuba</v>
      </c>
    </row>
    <row r="64" spans="1:8">
      <c r="A64" t="s">
        <v>471</v>
      </c>
      <c r="C64" s="3" t="s">
        <v>29</v>
      </c>
      <c r="D64" t="str">
        <f>VLOOKUP(C64,'Quick country viewer'!$A$2:$A$215,1,0)</f>
        <v>Germany</v>
      </c>
      <c r="F64" s="33">
        <v>63</v>
      </c>
      <c r="G64" t="s">
        <v>24</v>
      </c>
      <c r="H64" t="str">
        <f>VLOOKUP(G64,'Quick country viewer'!$A$2:$A$215,1,0)</f>
        <v>Cyprus</v>
      </c>
    </row>
    <row r="65" spans="1:8">
      <c r="A65" t="s">
        <v>472</v>
      </c>
      <c r="C65" s="3" t="s">
        <v>210</v>
      </c>
      <c r="D65" t="str">
        <f>VLOOKUP(C65,'Quick country viewer'!$A$2:$A$215,1,0)</f>
        <v>Ghana</v>
      </c>
      <c r="F65" s="33">
        <v>64</v>
      </c>
      <c r="G65" t="s">
        <v>25</v>
      </c>
      <c r="H65" t="str">
        <f>VLOOKUP(G65,'Quick country viewer'!$A$2:$A$215,1,0)</f>
        <v>Czech Republic</v>
      </c>
    </row>
    <row r="66" spans="1:8">
      <c r="A66" t="s">
        <v>325</v>
      </c>
      <c r="B66" t="s">
        <v>473</v>
      </c>
      <c r="C66" s="3" t="s">
        <v>30</v>
      </c>
      <c r="D66" t="str">
        <f>VLOOKUP(C66,'Quick country viewer'!$A$2:$A$215,1,0)</f>
        <v>Greece</v>
      </c>
      <c r="F66" s="33">
        <v>65</v>
      </c>
      <c r="G66" t="s">
        <v>26</v>
      </c>
      <c r="H66" t="str">
        <f>VLOOKUP(G66,'Quick country viewer'!$A$2:$A$215,1,0)</f>
        <v>Denmark</v>
      </c>
    </row>
    <row r="67" spans="1:8">
      <c r="A67" t="s">
        <v>474</v>
      </c>
      <c r="C67" s="3" t="s">
        <v>498</v>
      </c>
      <c r="D67" t="str">
        <f>VLOOKUP(C67,'Quick country viewer'!$A$2:$A$215,1,0)</f>
        <v>Grenada</v>
      </c>
      <c r="F67" s="33">
        <v>66</v>
      </c>
      <c r="G67" t="s">
        <v>568</v>
      </c>
      <c r="H67" t="e">
        <f>VLOOKUP(G67,'Quick country viewer'!$A$2:$A$215,1,0)</f>
        <v>#N/A</v>
      </c>
    </row>
    <row r="68" spans="1:8">
      <c r="A68" t="s">
        <v>332</v>
      </c>
      <c r="B68" t="s">
        <v>475</v>
      </c>
      <c r="C68" s="3" t="s">
        <v>213</v>
      </c>
      <c r="D68" t="str">
        <f>VLOOKUP(C68,'Quick country viewer'!$A$2:$A$215,1,0)</f>
        <v>Guatemala</v>
      </c>
      <c r="F68" s="33">
        <v>67</v>
      </c>
      <c r="G68" t="s">
        <v>513</v>
      </c>
      <c r="H68" t="str">
        <f>VLOOKUP(G68,'Quick country viewer'!$A$2:$A$215,1,0)</f>
        <v>Djibouti</v>
      </c>
    </row>
    <row r="69" spans="1:8">
      <c r="A69" s="25" t="s">
        <v>476</v>
      </c>
      <c r="B69" t="s">
        <v>477</v>
      </c>
      <c r="C69" s="3" t="s">
        <v>198</v>
      </c>
      <c r="D69" t="str">
        <f>VLOOKUP(C69,'Quick country viewer'!$A$2:$A$215,1,0)</f>
        <v>Guinea</v>
      </c>
      <c r="F69" s="33">
        <v>68</v>
      </c>
      <c r="G69" t="s">
        <v>514</v>
      </c>
      <c r="H69" t="str">
        <f>VLOOKUP(G69,'Quick country viewer'!$A$2:$A$215,1,0)</f>
        <v>Dominica</v>
      </c>
    </row>
    <row r="70" spans="1:8">
      <c r="A70" t="s">
        <v>478</v>
      </c>
      <c r="C70" s="3" t="s">
        <v>518</v>
      </c>
      <c r="D70" t="str">
        <f>VLOOKUP(C70,'Quick country viewer'!$A$2:$A$215,1,0)</f>
        <v>Guinea-Bissau</v>
      </c>
      <c r="F70" s="33">
        <v>69</v>
      </c>
      <c r="G70" t="s">
        <v>381</v>
      </c>
      <c r="H70" t="str">
        <f>VLOOKUP(G70,'Quick country viewer'!$A$2:$A$215,1,0)</f>
        <v>Dominican Republic</v>
      </c>
    </row>
    <row r="71" spans="1:8">
      <c r="A71" t="s">
        <v>338</v>
      </c>
      <c r="B71" t="s">
        <v>479</v>
      </c>
      <c r="C71" s="3" t="s">
        <v>519</v>
      </c>
      <c r="D71" t="str">
        <f>VLOOKUP(C71,'Quick country viewer'!$A$2:$A$215,1,0)</f>
        <v>Guyana</v>
      </c>
      <c r="F71" s="33">
        <v>70</v>
      </c>
      <c r="G71" s="3" t="s">
        <v>515</v>
      </c>
      <c r="H71" t="str">
        <f>VLOOKUP(G71,'Quick country viewer'!$A$2:$A$215,1,0)</f>
        <v>East Timor</v>
      </c>
    </row>
    <row r="72" spans="1:8">
      <c r="A72" t="s">
        <v>480</v>
      </c>
      <c r="C72" s="3" t="s">
        <v>520</v>
      </c>
      <c r="D72" t="str">
        <f>VLOOKUP(C72,'Quick country viewer'!$A$2:$A$215,1,0)</f>
        <v>Haiti</v>
      </c>
      <c r="F72" s="33">
        <v>71</v>
      </c>
      <c r="G72" t="s">
        <v>193</v>
      </c>
      <c r="H72" t="str">
        <f>VLOOKUP(G72,'Quick country viewer'!$A$2:$A$215,1,0)</f>
        <v>Ecuador</v>
      </c>
    </row>
    <row r="73" spans="1:8">
      <c r="A73" t="s">
        <v>339</v>
      </c>
      <c r="B73" t="s">
        <v>481</v>
      </c>
      <c r="C73" s="3" t="s">
        <v>219</v>
      </c>
      <c r="D73" t="str">
        <f>VLOOKUP(C73,'Quick country viewer'!$A$2:$A$215,1,0)</f>
        <v>Honduras</v>
      </c>
      <c r="F73" s="33">
        <v>72</v>
      </c>
      <c r="G73" t="s">
        <v>194</v>
      </c>
      <c r="H73" t="str">
        <f>VLOOKUP(G73,'Quick country viewer'!$A$2:$A$215,1,0)</f>
        <v>Egypt</v>
      </c>
    </row>
    <row r="74" spans="1:8">
      <c r="A74" t="s">
        <v>482</v>
      </c>
      <c r="C74" s="3" t="s">
        <v>31</v>
      </c>
      <c r="D74" t="str">
        <f>VLOOKUP(C74,'Quick country viewer'!$A$2:$A$215,1,0)</f>
        <v>Hungary</v>
      </c>
      <c r="F74" s="33">
        <v>73</v>
      </c>
      <c r="G74" t="s">
        <v>382</v>
      </c>
      <c r="H74" t="str">
        <f>VLOOKUP(G74,'Quick country viewer'!$A$2:$A$215,1,0)</f>
        <v>El Salvador</v>
      </c>
    </row>
    <row r="75" spans="1:8">
      <c r="A75" s="25" t="s">
        <v>483</v>
      </c>
      <c r="C75" s="3" t="s">
        <v>32</v>
      </c>
      <c r="D75" t="str">
        <f>VLOOKUP(C75,'Quick country viewer'!$A$2:$A$215,1,0)</f>
        <v>Iceland</v>
      </c>
      <c r="F75" s="33">
        <v>74</v>
      </c>
      <c r="G75" t="s">
        <v>383</v>
      </c>
      <c r="H75" t="str">
        <f>VLOOKUP(G75,'Quick country viewer'!$A$2:$A$215,1,0)</f>
        <v>Equatorial Guinea</v>
      </c>
    </row>
    <row r="76" spans="1:8">
      <c r="A76" t="s">
        <v>484</v>
      </c>
      <c r="C76" s="3" t="s">
        <v>228</v>
      </c>
      <c r="D76" t="str">
        <f>VLOOKUP(C76,'Quick country viewer'!$A$2:$A$215,1,0)</f>
        <v>India</v>
      </c>
      <c r="F76" s="33">
        <v>75</v>
      </c>
      <c r="G76" t="s">
        <v>516</v>
      </c>
      <c r="H76" t="str">
        <f>VLOOKUP(G76,'Quick country viewer'!$A$2:$A$215,1,0)</f>
        <v>Eritrea</v>
      </c>
    </row>
    <row r="77" spans="1:8">
      <c r="A77" t="s">
        <v>485</v>
      </c>
      <c r="C77" s="3" t="s">
        <v>33</v>
      </c>
      <c r="D77" t="str">
        <f>VLOOKUP(C77,'Quick country viewer'!$A$2:$A$215,1,0)</f>
        <v>Indonesia</v>
      </c>
      <c r="F77" s="33">
        <v>76</v>
      </c>
      <c r="G77" t="s">
        <v>199</v>
      </c>
      <c r="H77" t="str">
        <f>VLOOKUP(G77,'Quick country viewer'!$A$2:$A$215,1,0)</f>
        <v>Estonia</v>
      </c>
    </row>
    <row r="78" spans="1:8">
      <c r="A78" t="s">
        <v>345</v>
      </c>
      <c r="B78" t="s">
        <v>486</v>
      </c>
      <c r="C78" s="3" t="s">
        <v>403</v>
      </c>
      <c r="D78" t="str">
        <f>VLOOKUP(C78,'Quick country viewer'!$A$2:$A$215,1,0)</f>
        <v>Iran</v>
      </c>
      <c r="F78" s="33">
        <v>77</v>
      </c>
      <c r="G78" t="s">
        <v>202</v>
      </c>
      <c r="H78" t="str">
        <f>VLOOKUP(G78,'Quick country viewer'!$A$2:$A$215,1,0)</f>
        <v>Ethiopia</v>
      </c>
    </row>
    <row r="79" spans="1:8">
      <c r="A79" t="s">
        <v>487</v>
      </c>
      <c r="C79" s="3" t="s">
        <v>233</v>
      </c>
      <c r="D79" t="str">
        <f>VLOOKUP(C79,'Quick country viewer'!$A$2:$A$215,1,0)</f>
        <v>Iraq</v>
      </c>
      <c r="F79" s="33">
        <v>78</v>
      </c>
      <c r="G79" t="s">
        <v>569</v>
      </c>
      <c r="H79" t="e">
        <f>VLOOKUP(G79,'Quick country viewer'!$A$2:$A$215,1,0)</f>
        <v>#N/A</v>
      </c>
    </row>
    <row r="80" spans="1:8">
      <c r="A80" t="s">
        <v>488</v>
      </c>
      <c r="C80" s="3" t="s">
        <v>34</v>
      </c>
      <c r="D80" t="str">
        <f>VLOOKUP(C80,'Quick country viewer'!$A$2:$A$215,1,0)</f>
        <v>Ireland</v>
      </c>
      <c r="F80" s="33">
        <v>79</v>
      </c>
      <c r="G80" s="3" t="s">
        <v>384</v>
      </c>
      <c r="H80" t="str">
        <f>VLOOKUP(G80,'Quick country viewer'!$A$2:$A$215,1,0)</f>
        <v>European Monetary Union</v>
      </c>
    </row>
    <row r="81" spans="1:8">
      <c r="A81" t="s">
        <v>489</v>
      </c>
      <c r="C81" s="3" t="s">
        <v>107</v>
      </c>
      <c r="D81" t="str">
        <f>VLOOKUP(C81,'Quick country viewer'!$A$2:$A$215,1,0)</f>
        <v>Israel</v>
      </c>
      <c r="F81" s="33">
        <v>80</v>
      </c>
      <c r="G81" t="s">
        <v>570</v>
      </c>
      <c r="H81" t="e">
        <f>VLOOKUP(G81,'Quick country viewer'!$A$2:$A$215,1,0)</f>
        <v>#N/A</v>
      </c>
    </row>
    <row r="82" spans="1:8">
      <c r="A82" s="25" t="s">
        <v>490</v>
      </c>
      <c r="B82" t="s">
        <v>349</v>
      </c>
      <c r="C82" s="3" t="s">
        <v>35</v>
      </c>
      <c r="D82" t="str">
        <f>VLOOKUP(C82,'Quick country viewer'!$A$2:$A$215,1,0)</f>
        <v>Italy</v>
      </c>
      <c r="F82" s="33">
        <v>81</v>
      </c>
      <c r="G82" t="s">
        <v>571</v>
      </c>
      <c r="H82" t="e">
        <f>VLOOKUP(G82,'Quick country viewer'!$A$2:$A$215,1,0)</f>
        <v>#N/A</v>
      </c>
    </row>
    <row r="83" spans="1:8">
      <c r="A83" t="s">
        <v>491</v>
      </c>
      <c r="C83" s="3" t="s">
        <v>521</v>
      </c>
      <c r="D83" t="str">
        <f>VLOOKUP(C83,'Quick country viewer'!$A$2:$A$215,1,0)</f>
        <v>Ivory Coast</v>
      </c>
      <c r="F83" s="33">
        <v>82</v>
      </c>
      <c r="G83" t="s">
        <v>204</v>
      </c>
      <c r="H83" t="str">
        <f>VLOOKUP(G83,'Quick country viewer'!$A$2:$A$215,1,0)</f>
        <v>Fiji</v>
      </c>
    </row>
    <row r="84" spans="1:8">
      <c r="A84" t="s">
        <v>357</v>
      </c>
      <c r="B84" t="s">
        <v>358</v>
      </c>
      <c r="C84" s="3" t="s">
        <v>238</v>
      </c>
      <c r="D84" t="str">
        <f>VLOOKUP(C84,'Quick country viewer'!$A$2:$A$215,1,0)</f>
        <v>Jamaica</v>
      </c>
      <c r="F84" s="33">
        <v>83</v>
      </c>
      <c r="G84" t="s">
        <v>27</v>
      </c>
      <c r="H84" t="str">
        <f>VLOOKUP(G84,'Quick country viewer'!$A$2:$A$215,1,0)</f>
        <v>Finland</v>
      </c>
    </row>
    <row r="85" spans="1:8">
      <c r="A85" t="s">
        <v>357</v>
      </c>
      <c r="B85" t="s">
        <v>492</v>
      </c>
      <c r="C85" s="3" t="s">
        <v>36</v>
      </c>
      <c r="D85" t="str">
        <f>VLOOKUP(C85,'Quick country viewer'!$A$2:$A$215,1,0)</f>
        <v>Japan</v>
      </c>
      <c r="F85" s="33">
        <v>84</v>
      </c>
      <c r="G85" t="s">
        <v>28</v>
      </c>
      <c r="H85" t="str">
        <f>VLOOKUP(G85,'Quick country viewer'!$A$2:$A$215,1,0)</f>
        <v>France</v>
      </c>
    </row>
    <row r="86" spans="1:8">
      <c r="A86" t="s">
        <v>357</v>
      </c>
      <c r="B86" t="s">
        <v>493</v>
      </c>
      <c r="C86" s="3" t="s">
        <v>108</v>
      </c>
      <c r="D86" t="str">
        <f>VLOOKUP(C86,'Quick country viewer'!$A$2:$A$215,1,0)</f>
        <v>Jordan</v>
      </c>
      <c r="F86" s="33">
        <v>85</v>
      </c>
      <c r="G86" t="s">
        <v>572</v>
      </c>
      <c r="H86" t="e">
        <f>VLOOKUP(G86,'Quick country viewer'!$A$2:$A$215,1,0)</f>
        <v>#N/A</v>
      </c>
    </row>
    <row r="87" spans="1:8">
      <c r="A87" t="s">
        <v>494</v>
      </c>
      <c r="C87" s="3" t="s">
        <v>113</v>
      </c>
      <c r="D87" t="str">
        <f>VLOOKUP(C87,'Quick country viewer'!$A$2:$A$215,1,0)</f>
        <v>Kazakhstan</v>
      </c>
      <c r="F87" s="33">
        <v>86</v>
      </c>
      <c r="G87" t="s">
        <v>573</v>
      </c>
      <c r="H87" t="e">
        <f>VLOOKUP(G87,'Quick country viewer'!$A$2:$A$215,1,0)</f>
        <v>#N/A</v>
      </c>
    </row>
    <row r="88" spans="1:8">
      <c r="A88" s="25" t="s">
        <v>495</v>
      </c>
      <c r="C88" s="3" t="s">
        <v>38</v>
      </c>
      <c r="D88" t="str">
        <f>VLOOKUP(C88,'Quick country viewer'!$A$2:$A$215,1,0)</f>
        <v>Kenya</v>
      </c>
      <c r="F88" s="33">
        <v>87</v>
      </c>
      <c r="G88" t="s">
        <v>574</v>
      </c>
      <c r="H88" t="e">
        <f>VLOOKUP(G88,'Quick country viewer'!$A$2:$A$215,1,0)</f>
        <v>#N/A</v>
      </c>
    </row>
    <row r="89" spans="1:8">
      <c r="A89" t="s">
        <v>496</v>
      </c>
      <c r="C89" s="3" t="s">
        <v>522</v>
      </c>
      <c r="D89" t="str">
        <f>VLOOKUP(C89,'Quick country viewer'!$A$2:$A$215,1,0)</f>
        <v>Kiribati</v>
      </c>
      <c r="F89" s="33">
        <v>88</v>
      </c>
      <c r="G89" t="s">
        <v>206</v>
      </c>
      <c r="H89" t="str">
        <f>VLOOKUP(G89,'Quick country viewer'!$A$2:$A$215,1,0)</f>
        <v>Gabon</v>
      </c>
    </row>
    <row r="90" spans="1:8">
      <c r="C90" s="3" t="s">
        <v>523</v>
      </c>
      <c r="D90" t="e">
        <f>VLOOKUP(C90,'Quick country viewer'!$A$2:$A$215,1,0)</f>
        <v>#N/A</v>
      </c>
      <c r="F90" s="33">
        <v>89</v>
      </c>
      <c r="G90" s="24" t="s">
        <v>517</v>
      </c>
      <c r="H90" t="str">
        <f>VLOOKUP(G90,'Quick country viewer'!$A$2:$A$215,1,0)</f>
        <v>Gambia</v>
      </c>
    </row>
    <row r="91" spans="1:8">
      <c r="C91" s="3" t="s">
        <v>524</v>
      </c>
      <c r="D91" t="e">
        <f>VLOOKUP(C91,'Quick country viewer'!$A$2:$A$215,1,0)</f>
        <v>#N/A</v>
      </c>
      <c r="F91" s="33">
        <v>90</v>
      </c>
      <c r="G91" t="s">
        <v>575</v>
      </c>
      <c r="H91" t="e">
        <f>VLOOKUP(G91,'Quick country viewer'!$A$2:$A$215,1,0)</f>
        <v>#N/A</v>
      </c>
    </row>
    <row r="92" spans="1:8">
      <c r="C92" s="3" t="s">
        <v>525</v>
      </c>
      <c r="D92" t="str">
        <f>VLOOKUP(C92,'Quick country viewer'!$A$2:$A$215,1,0)</f>
        <v>Kosovo</v>
      </c>
      <c r="F92" s="33">
        <v>91</v>
      </c>
      <c r="G92" t="s">
        <v>207</v>
      </c>
      <c r="H92" t="str">
        <f>VLOOKUP(G92,'Quick country viewer'!$A$2:$A$215,1,0)</f>
        <v>Georgia</v>
      </c>
    </row>
    <row r="93" spans="1:8">
      <c r="C93" s="3" t="s">
        <v>249</v>
      </c>
      <c r="D93" t="str">
        <f>VLOOKUP(C93,'Quick country viewer'!$A$2:$A$215,1,0)</f>
        <v>Kuwait</v>
      </c>
      <c r="F93" s="33">
        <v>92</v>
      </c>
      <c r="G93" t="s">
        <v>29</v>
      </c>
      <c r="H93" t="str">
        <f>VLOOKUP(G93,'Quick country viewer'!$A$2:$A$215,1,0)</f>
        <v>Germany</v>
      </c>
    </row>
    <row r="94" spans="1:8">
      <c r="C94" s="3" t="s">
        <v>122</v>
      </c>
      <c r="D94" t="str">
        <f>VLOOKUP(C94,'Quick country viewer'!$A$2:$A$215,1,0)</f>
        <v>Kyrgyztan</v>
      </c>
      <c r="F94" s="33">
        <v>93</v>
      </c>
      <c r="G94" t="s">
        <v>210</v>
      </c>
      <c r="H94" t="str">
        <f>VLOOKUP(G94,'Quick country viewer'!$A$2:$A$215,1,0)</f>
        <v>Ghana</v>
      </c>
    </row>
    <row r="95" spans="1:8">
      <c r="C95" s="3" t="s">
        <v>251</v>
      </c>
      <c r="D95" t="str">
        <f>VLOOKUP(C95,'Quick country viewer'!$A$2:$A$215,1,0)</f>
        <v>Laos</v>
      </c>
      <c r="F95" s="33">
        <v>94</v>
      </c>
      <c r="G95" t="s">
        <v>576</v>
      </c>
      <c r="H95" t="e">
        <f>VLOOKUP(G95,'Quick country viewer'!$A$2:$A$215,1,0)</f>
        <v>#N/A</v>
      </c>
    </row>
    <row r="96" spans="1:8">
      <c r="C96" s="3" t="s">
        <v>254</v>
      </c>
      <c r="D96" t="str">
        <f>VLOOKUP(C96,'Quick country viewer'!$A$2:$A$215,1,0)</f>
        <v>Latvia</v>
      </c>
      <c r="F96" s="33">
        <v>95</v>
      </c>
      <c r="G96" t="s">
        <v>577</v>
      </c>
      <c r="H96" t="e">
        <f>VLOOKUP(G96,'Quick country viewer'!$A$2:$A$215,1,0)</f>
        <v>#N/A</v>
      </c>
    </row>
    <row r="97" spans="1:8">
      <c r="C97" s="3" t="s">
        <v>257</v>
      </c>
      <c r="D97" t="str">
        <f>VLOOKUP(C97,'Quick country viewer'!$A$2:$A$215,1,0)</f>
        <v>Lebanon</v>
      </c>
      <c r="F97" s="33">
        <v>96</v>
      </c>
      <c r="G97" t="s">
        <v>30</v>
      </c>
      <c r="H97" t="str">
        <f>VLOOKUP(G97,'Quick country viewer'!$A$2:$A$215,1,0)</f>
        <v>Greece</v>
      </c>
    </row>
    <row r="98" spans="1:8">
      <c r="C98" s="3" t="s">
        <v>259</v>
      </c>
      <c r="D98" t="str">
        <f>VLOOKUP(C98,'Quick country viewer'!$A$2:$A$215,1,0)</f>
        <v>Lesotho</v>
      </c>
      <c r="F98" s="33">
        <v>97</v>
      </c>
      <c r="G98" t="s">
        <v>578</v>
      </c>
      <c r="H98" t="e">
        <f>VLOOKUP(G98,'Quick country viewer'!$A$2:$A$215,1,0)</f>
        <v>#N/A</v>
      </c>
    </row>
    <row r="99" spans="1:8">
      <c r="C99" s="3" t="s">
        <v>526</v>
      </c>
      <c r="D99" t="str">
        <f>VLOOKUP(C99,'Quick country viewer'!$A$2:$A$215,1,0)</f>
        <v>Liberia</v>
      </c>
      <c r="F99" s="33">
        <v>98</v>
      </c>
      <c r="G99" t="s">
        <v>498</v>
      </c>
      <c r="H99" t="str">
        <f>VLOOKUP(G99,'Quick country viewer'!$A$2:$A$215,1,0)</f>
        <v>Grenada</v>
      </c>
    </row>
    <row r="100" spans="1:8">
      <c r="C100" s="3" t="s">
        <v>121</v>
      </c>
      <c r="D100" t="str">
        <f>VLOOKUP(C100,'Quick country viewer'!$A$2:$A$215,1,0)</f>
        <v>Libya</v>
      </c>
      <c r="F100" s="33">
        <v>99</v>
      </c>
      <c r="G100" t="s">
        <v>579</v>
      </c>
      <c r="H100" t="e">
        <f>VLOOKUP(G100,'Quick country viewer'!$A$2:$A$215,1,0)</f>
        <v>#N/A</v>
      </c>
    </row>
    <row r="101" spans="1:8">
      <c r="C101" s="3" t="s">
        <v>263</v>
      </c>
      <c r="D101" t="str">
        <f>VLOOKUP(C101,'Quick country viewer'!$A$2:$A$215,1,0)</f>
        <v>Liechtenstein</v>
      </c>
      <c r="F101" s="33">
        <v>100</v>
      </c>
      <c r="G101" t="s">
        <v>212</v>
      </c>
      <c r="H101" t="str">
        <f>VLOOKUP(G101,'Quick country viewer'!$A$2:$A$215,1,0)</f>
        <v>Guam</v>
      </c>
    </row>
    <row r="102" spans="1:8">
      <c r="C102" s="3" t="s">
        <v>265</v>
      </c>
      <c r="D102" t="str">
        <f>VLOOKUP(C102,'Quick country viewer'!$A$2:$A$215,1,0)</f>
        <v>Lithuania</v>
      </c>
      <c r="F102" s="33">
        <v>101</v>
      </c>
      <c r="G102" t="s">
        <v>213</v>
      </c>
      <c r="H102" t="str">
        <f>VLOOKUP(G102,'Quick country viewer'!$A$2:$A$215,1,0)</f>
        <v>Guatemala</v>
      </c>
    </row>
    <row r="103" spans="1:8">
      <c r="C103" s="3" t="s">
        <v>268</v>
      </c>
      <c r="D103" t="str">
        <f>VLOOKUP(C103,'Quick country viewer'!$A$2:$A$215,1,0)</f>
        <v>Luxembourg</v>
      </c>
      <c r="F103" s="33">
        <v>102</v>
      </c>
      <c r="G103" t="s">
        <v>216</v>
      </c>
      <c r="H103" t="str">
        <f>VLOOKUP(G103,'Quick country viewer'!$A$2:$A$215,1,0)</f>
        <v>Guernsey</v>
      </c>
    </row>
    <row r="104" spans="1:8">
      <c r="C104" s="3" t="s">
        <v>272</v>
      </c>
      <c r="D104" t="str">
        <f>VLOOKUP(C104,'Quick country viewer'!$A$2:$A$215,1,0)</f>
        <v>Macedonia</v>
      </c>
      <c r="F104" s="33">
        <v>103</v>
      </c>
      <c r="G104" t="s">
        <v>198</v>
      </c>
      <c r="H104" t="str">
        <f>VLOOKUP(G104,'Quick country viewer'!$A$2:$A$215,1,0)</f>
        <v>Guinea</v>
      </c>
    </row>
    <row r="105" spans="1:8">
      <c r="C105" s="3" t="s">
        <v>275</v>
      </c>
      <c r="D105" t="str">
        <f>VLOOKUP(C105,'Quick country viewer'!$A$2:$A$215,1,0)</f>
        <v>Madagascar</v>
      </c>
      <c r="F105" s="33">
        <v>104</v>
      </c>
      <c r="G105" t="s">
        <v>518</v>
      </c>
      <c r="H105" t="str">
        <f>VLOOKUP(G105,'Quick country viewer'!$A$2:$A$215,1,0)</f>
        <v>Guinea-Bissau</v>
      </c>
    </row>
    <row r="106" spans="1:8">
      <c r="C106" s="3" t="s">
        <v>278</v>
      </c>
      <c r="D106" t="str">
        <f>VLOOKUP(C106,'Quick country viewer'!$A$2:$A$215,1,0)</f>
        <v>Malawi</v>
      </c>
      <c r="F106" s="33">
        <v>105</v>
      </c>
      <c r="G106" t="s">
        <v>519</v>
      </c>
      <c r="H106" t="str">
        <f>VLOOKUP(G106,'Quick country viewer'!$A$2:$A$215,1,0)</f>
        <v>Guyana</v>
      </c>
    </row>
    <row r="107" spans="1:8">
      <c r="C107" s="3" t="s">
        <v>41</v>
      </c>
      <c r="D107" t="str">
        <f>VLOOKUP(C107,'Quick country viewer'!$A$2:$A$215,1,0)</f>
        <v>Malaysia</v>
      </c>
      <c r="F107" s="33">
        <v>106</v>
      </c>
      <c r="G107" t="s">
        <v>520</v>
      </c>
      <c r="H107" t="str">
        <f>VLOOKUP(G107,'Quick country viewer'!$A$2:$A$215,1,0)</f>
        <v>Haiti</v>
      </c>
    </row>
    <row r="108" spans="1:8">
      <c r="C108" s="3" t="s">
        <v>283</v>
      </c>
      <c r="D108" t="str">
        <f>VLOOKUP(C108,'Quick country viewer'!$A$2:$A$215,1,0)</f>
        <v>Maldives</v>
      </c>
      <c r="F108" s="33">
        <v>107</v>
      </c>
      <c r="G108" s="3" t="s">
        <v>501</v>
      </c>
      <c r="H108" t="str">
        <f>VLOOKUP(G108,'Quick country viewer'!$A$2:$A$215,1,0)</f>
        <v>Hawaii</v>
      </c>
    </row>
    <row r="109" spans="1:8">
      <c r="A109">
        <v>169</v>
      </c>
      <c r="C109" s="3" t="s">
        <v>527</v>
      </c>
      <c r="D109" t="str">
        <f>VLOOKUP(C109,'Quick country viewer'!$A$2:$A$215,1,0)</f>
        <v>Mali</v>
      </c>
      <c r="F109" s="33">
        <v>108</v>
      </c>
      <c r="G109" t="s">
        <v>580</v>
      </c>
      <c r="H109" t="e">
        <f>VLOOKUP(G109,'Quick country viewer'!$A$2:$A$215,1,0)</f>
        <v>#N/A</v>
      </c>
    </row>
    <row r="110" spans="1:8">
      <c r="C110" s="3" t="s">
        <v>42</v>
      </c>
      <c r="D110" t="str">
        <f>VLOOKUP(C110,'Quick country viewer'!$A$2:$A$215,1,0)</f>
        <v>Malta</v>
      </c>
      <c r="F110" s="33">
        <v>109</v>
      </c>
      <c r="G110" t="s">
        <v>581</v>
      </c>
      <c r="H110" t="e">
        <f>VLOOKUP(G110,'Quick country viewer'!$A$2:$A$215,1,0)</f>
        <v>#N/A</v>
      </c>
    </row>
    <row r="111" spans="1:8">
      <c r="A111">
        <v>48</v>
      </c>
      <c r="C111" s="3" t="s">
        <v>528</v>
      </c>
      <c r="D111" t="str">
        <f>VLOOKUP(C111,'Quick country viewer'!$A$2:$A$215,1,0)</f>
        <v>Marshall Islands</v>
      </c>
      <c r="F111" s="33">
        <v>110</v>
      </c>
      <c r="G111" t="s">
        <v>219</v>
      </c>
      <c r="H111" t="str">
        <f>VLOOKUP(G111,'Quick country viewer'!$A$2:$A$215,1,0)</f>
        <v>Honduras</v>
      </c>
    </row>
    <row r="112" spans="1:8">
      <c r="C112" s="3" t="s">
        <v>286</v>
      </c>
      <c r="D112" t="str">
        <f>VLOOKUP(C112,'Quick country viewer'!$A$2:$A$215,1,0)</f>
        <v>Mauritania</v>
      </c>
      <c r="F112" s="33">
        <v>111</v>
      </c>
      <c r="G112" t="s">
        <v>386</v>
      </c>
      <c r="H112" t="str">
        <f>VLOOKUP(G112,'Quick country viewer'!$A$2:$A$215,1,0)</f>
        <v>Hong Kong</v>
      </c>
    </row>
    <row r="113" spans="1:8">
      <c r="C113" s="3" t="s">
        <v>43</v>
      </c>
      <c r="D113" t="str">
        <f>VLOOKUP(C113,'Quick country viewer'!$A$2:$A$215,1,0)</f>
        <v>Mauritius</v>
      </c>
      <c r="F113" s="33">
        <v>112</v>
      </c>
      <c r="G113" t="s">
        <v>31</v>
      </c>
      <c r="H113" t="str">
        <f>VLOOKUP(G113,'Quick country viewer'!$A$2:$A$215,1,0)</f>
        <v>Hungary</v>
      </c>
    </row>
    <row r="114" spans="1:8">
      <c r="C114" s="3" t="s">
        <v>290</v>
      </c>
      <c r="D114" t="str">
        <f>VLOOKUP(C114,'Quick country viewer'!$A$2:$A$215,1,0)</f>
        <v>Mexico</v>
      </c>
      <c r="F114" s="33">
        <v>113</v>
      </c>
      <c r="G114" t="s">
        <v>32</v>
      </c>
      <c r="H114" t="str">
        <f>VLOOKUP(G114,'Quick country viewer'!$A$2:$A$215,1,0)</f>
        <v>Iceland</v>
      </c>
    </row>
    <row r="115" spans="1:8">
      <c r="A115">
        <f>A111+A109</f>
        <v>217</v>
      </c>
      <c r="C115" s="3" t="s">
        <v>529</v>
      </c>
      <c r="D115" t="str">
        <f>VLOOKUP(C115,'Quick country viewer'!$A$2:$A$215,1,0)</f>
        <v>Micronesia</v>
      </c>
      <c r="F115" s="33">
        <v>114</v>
      </c>
      <c r="G115" t="s">
        <v>228</v>
      </c>
      <c r="H115" t="str">
        <f>VLOOKUP(G115,'Quick country viewer'!$A$2:$A$215,1,0)</f>
        <v>India</v>
      </c>
    </row>
    <row r="116" spans="1:8">
      <c r="C116" s="3" t="s">
        <v>291</v>
      </c>
      <c r="D116" t="str">
        <f>VLOOKUP(C116,'Quick country viewer'!$A$2:$A$215,1,0)</f>
        <v>Moldova</v>
      </c>
      <c r="F116" s="33">
        <v>115</v>
      </c>
      <c r="G116" t="s">
        <v>33</v>
      </c>
      <c r="H116" t="str">
        <f>VLOOKUP(G116,'Quick country viewer'!$A$2:$A$215,1,0)</f>
        <v>Indonesia</v>
      </c>
    </row>
    <row r="117" spans="1:8">
      <c r="C117" s="3" t="s">
        <v>530</v>
      </c>
      <c r="D117" t="str">
        <f>VLOOKUP(C117,'Quick country viewer'!$A$2:$A$215,1,0)</f>
        <v>Monaco</v>
      </c>
      <c r="F117" s="33">
        <v>116</v>
      </c>
      <c r="G117" t="s">
        <v>403</v>
      </c>
      <c r="H117" t="str">
        <f>VLOOKUP(G117,'Quick country viewer'!$A$2:$A$215,1,0)</f>
        <v>Iran</v>
      </c>
    </row>
    <row r="118" spans="1:8">
      <c r="C118" s="3" t="s">
        <v>44</v>
      </c>
      <c r="D118" t="str">
        <f>VLOOKUP(C118,'Quick country viewer'!$A$2:$A$215,1,0)</f>
        <v>Mongolia</v>
      </c>
      <c r="F118" s="33">
        <v>117</v>
      </c>
      <c r="G118" t="s">
        <v>233</v>
      </c>
      <c r="H118" t="str">
        <f>VLOOKUP(G118,'Quick country viewer'!$A$2:$A$215,1,0)</f>
        <v>Iraq</v>
      </c>
    </row>
    <row r="119" spans="1:8">
      <c r="C119" s="3" t="s">
        <v>531</v>
      </c>
      <c r="D119" t="str">
        <f>VLOOKUP(C119,'Quick country viewer'!$A$2:$A$215,1,0)</f>
        <v>Montenegro</v>
      </c>
      <c r="F119" s="33">
        <v>118</v>
      </c>
      <c r="G119" t="s">
        <v>34</v>
      </c>
      <c r="H119" t="str">
        <f>VLOOKUP(G119,'Quick country viewer'!$A$2:$A$215,1,0)</f>
        <v>Ireland</v>
      </c>
    </row>
    <row r="120" spans="1:8">
      <c r="C120" s="3" t="s">
        <v>45</v>
      </c>
      <c r="D120" t="str">
        <f>VLOOKUP(C120,'Quick country viewer'!$A$2:$A$215,1,0)</f>
        <v>Morocco</v>
      </c>
      <c r="F120" s="33">
        <v>119</v>
      </c>
      <c r="G120" t="s">
        <v>388</v>
      </c>
      <c r="H120" t="str">
        <f>VLOOKUP(G120,'Quick country viewer'!$A$2:$A$215,1,0)</f>
        <v>Isle of Man</v>
      </c>
    </row>
    <row r="121" spans="1:8">
      <c r="C121" s="3" t="s">
        <v>296</v>
      </c>
      <c r="D121" t="str">
        <f>VLOOKUP(C121,'Quick country viewer'!$A$2:$A$215,1,0)</f>
        <v>Mozambique</v>
      </c>
      <c r="F121" s="33">
        <v>120</v>
      </c>
      <c r="G121" t="s">
        <v>107</v>
      </c>
      <c r="H121" t="str">
        <f>VLOOKUP(G121,'Quick country viewer'!$A$2:$A$215,1,0)</f>
        <v>Israel</v>
      </c>
    </row>
    <row r="122" spans="1:8">
      <c r="C122" s="3" t="s">
        <v>46</v>
      </c>
      <c r="D122" t="str">
        <f>VLOOKUP(C122,'Quick country viewer'!$A$2:$A$215,1,0)</f>
        <v>Myanmar</v>
      </c>
      <c r="F122" s="33">
        <v>121</v>
      </c>
      <c r="G122" s="3" t="s">
        <v>521</v>
      </c>
      <c r="H122" t="str">
        <f>VLOOKUP(G122,'Quick country viewer'!$A$2:$A$215,1,0)</f>
        <v>Ivory Coast</v>
      </c>
    </row>
    <row r="123" spans="1:8">
      <c r="C123" s="3" t="s">
        <v>47</v>
      </c>
      <c r="D123" t="str">
        <f>VLOOKUP(C123,'Quick country viewer'!$A$2:$A$215,1,0)</f>
        <v>Namibia</v>
      </c>
      <c r="F123" s="33">
        <v>122</v>
      </c>
      <c r="G123" t="s">
        <v>35</v>
      </c>
      <c r="H123" t="str">
        <f>VLOOKUP(G123,'Quick country viewer'!$A$2:$A$215,1,0)</f>
        <v>Italy</v>
      </c>
    </row>
    <row r="124" spans="1:8">
      <c r="C124" s="3" t="s">
        <v>532</v>
      </c>
      <c r="D124" t="str">
        <f>VLOOKUP(C124,'Quick country viewer'!$A$2:$A$215,1,0)</f>
        <v>Nauru</v>
      </c>
      <c r="F124" s="33">
        <v>123</v>
      </c>
      <c r="G124" t="s">
        <v>238</v>
      </c>
      <c r="H124" t="str">
        <f>VLOOKUP(G124,'Quick country viewer'!$A$2:$A$215,1,0)</f>
        <v>Jamaica</v>
      </c>
    </row>
    <row r="125" spans="1:8">
      <c r="C125" s="3" t="s">
        <v>48</v>
      </c>
      <c r="D125" t="str">
        <f>VLOOKUP(C125,'Quick country viewer'!$A$2:$A$215,1,0)</f>
        <v>Nepal</v>
      </c>
      <c r="F125" s="33">
        <v>124</v>
      </c>
      <c r="G125" t="s">
        <v>582</v>
      </c>
      <c r="H125" t="e">
        <f>VLOOKUP(G125,'Quick country viewer'!$A$2:$A$215,1,0)</f>
        <v>#N/A</v>
      </c>
    </row>
    <row r="126" spans="1:8">
      <c r="C126" s="3" t="s">
        <v>49</v>
      </c>
      <c r="D126" t="str">
        <f>VLOOKUP(C126,'Quick country viewer'!$A$2:$A$215,1,0)</f>
        <v>Netherlands</v>
      </c>
      <c r="F126" s="33">
        <v>125</v>
      </c>
      <c r="G126" t="s">
        <v>36</v>
      </c>
      <c r="H126" t="str">
        <f>VLOOKUP(G126,'Quick country viewer'!$A$2:$A$215,1,0)</f>
        <v>Japan</v>
      </c>
    </row>
    <row r="127" spans="1:8">
      <c r="C127" s="3" t="s">
        <v>50</v>
      </c>
      <c r="D127" t="str">
        <f>VLOOKUP(C127,'Quick country viewer'!$A$2:$A$215,1,0)</f>
        <v>New Zealand</v>
      </c>
      <c r="F127" s="33">
        <v>126</v>
      </c>
      <c r="G127" t="s">
        <v>242</v>
      </c>
      <c r="H127" t="str">
        <f>VLOOKUP(G127,'Quick country viewer'!$A$2:$A$215,1,0)</f>
        <v>Jersey</v>
      </c>
    </row>
    <row r="128" spans="1:8">
      <c r="C128" s="3" t="s">
        <v>303</v>
      </c>
      <c r="D128" t="str">
        <f>VLOOKUP(C128,'Quick country viewer'!$A$2:$A$215,1,0)</f>
        <v>Nicaragua</v>
      </c>
      <c r="F128" s="33">
        <v>127</v>
      </c>
      <c r="G128" t="s">
        <v>108</v>
      </c>
      <c r="H128" t="str">
        <f>VLOOKUP(G128,'Quick country viewer'!$A$2:$A$215,1,0)</f>
        <v>Jordan</v>
      </c>
    </row>
    <row r="129" spans="3:8">
      <c r="C129" s="3" t="s">
        <v>533</v>
      </c>
      <c r="D129" t="str">
        <f>VLOOKUP(C129,'Quick country viewer'!$A$2:$A$215,1,0)</f>
        <v>Niger</v>
      </c>
      <c r="F129" s="33">
        <v>128</v>
      </c>
      <c r="G129" t="s">
        <v>583</v>
      </c>
      <c r="H129" t="e">
        <f>VLOOKUP(G129,'Quick country viewer'!$A$2:$A$215,1,0)</f>
        <v>#N/A</v>
      </c>
    </row>
    <row r="130" spans="3:8">
      <c r="C130" s="3" t="s">
        <v>305</v>
      </c>
      <c r="D130" t="str">
        <f>VLOOKUP(C130,'Quick country viewer'!$A$2:$A$215,1,0)</f>
        <v>Nigeria</v>
      </c>
      <c r="F130" s="33">
        <v>129</v>
      </c>
      <c r="G130" t="s">
        <v>113</v>
      </c>
      <c r="H130" t="str">
        <f>VLOOKUP(G130,'Quick country viewer'!$A$2:$A$215,1,0)</f>
        <v>Kazakhstan</v>
      </c>
    </row>
    <row r="131" spans="3:8">
      <c r="C131" s="3" t="s">
        <v>51</v>
      </c>
      <c r="D131" t="str">
        <f>VLOOKUP(C131,'Quick country viewer'!$A$2:$A$215,1,0)</f>
        <v>Norway</v>
      </c>
      <c r="F131" s="33">
        <v>130</v>
      </c>
      <c r="G131" t="s">
        <v>38</v>
      </c>
      <c r="H131" t="str">
        <f>VLOOKUP(G131,'Quick country viewer'!$A$2:$A$215,1,0)</f>
        <v>Kenya</v>
      </c>
    </row>
    <row r="132" spans="3:8">
      <c r="C132" s="3" t="s">
        <v>52</v>
      </c>
      <c r="D132" t="str">
        <f>VLOOKUP(C132,'Quick country viewer'!$A$2:$A$215,1,0)</f>
        <v>Oman</v>
      </c>
      <c r="F132" s="33">
        <v>131</v>
      </c>
      <c r="G132" t="s">
        <v>522</v>
      </c>
      <c r="H132" t="str">
        <f>VLOOKUP(G132,'Quick country viewer'!$A$2:$A$215,1,0)</f>
        <v>Kiribati</v>
      </c>
    </row>
    <row r="133" spans="3:8">
      <c r="C133" s="3" t="s">
        <v>311</v>
      </c>
      <c r="D133" t="str">
        <f>VLOOKUP(C133,'Quick country viewer'!$A$2:$A$215,1,0)</f>
        <v>Pakistan</v>
      </c>
      <c r="F133" s="33">
        <v>132</v>
      </c>
      <c r="G133" s="25" t="s">
        <v>584</v>
      </c>
      <c r="H133" t="e">
        <f>VLOOKUP(G133,'Quick country viewer'!$A$2:$A$215,1,0)</f>
        <v>#N/A</v>
      </c>
    </row>
    <row r="134" spans="3:8">
      <c r="C134" s="3" t="s">
        <v>534</v>
      </c>
      <c r="D134" t="str">
        <f>VLOOKUP(C134,'Quick country viewer'!$A$2:$A$215,1,0)</f>
        <v>Palau</v>
      </c>
      <c r="F134" s="33">
        <v>133</v>
      </c>
      <c r="G134" s="25" t="s">
        <v>585</v>
      </c>
      <c r="H134" t="e">
        <f>VLOOKUP(G134,'Quick country viewer'!$A$2:$A$215,1,0)</f>
        <v>#N/A</v>
      </c>
    </row>
    <row r="135" spans="3:8">
      <c r="C135" s="3" t="s">
        <v>314</v>
      </c>
      <c r="D135" t="str">
        <f>VLOOKUP(C135,'Quick country viewer'!$A$2:$A$215,1,0)</f>
        <v>Panama</v>
      </c>
      <c r="F135" s="33">
        <v>134</v>
      </c>
      <c r="G135" s="3" t="s">
        <v>525</v>
      </c>
    </row>
    <row r="136" spans="3:8">
      <c r="C136" s="3" t="s">
        <v>405</v>
      </c>
      <c r="D136" t="str">
        <f>VLOOKUP(C136,'Quick country viewer'!$A$2:$A$215,1,0)</f>
        <v>Papua New Guinea</v>
      </c>
      <c r="F136" s="33">
        <v>135</v>
      </c>
      <c r="G136" t="s">
        <v>249</v>
      </c>
      <c r="H136" t="str">
        <f>VLOOKUP(G136,'Quick country viewer'!$A$2:$A$215,1,0)</f>
        <v>Kuwait</v>
      </c>
    </row>
    <row r="137" spans="3:8">
      <c r="C137" s="3" t="s">
        <v>317</v>
      </c>
      <c r="D137" t="str">
        <f>VLOOKUP(C137,'Quick country viewer'!$A$2:$A$215,1,0)</f>
        <v>Paraguay</v>
      </c>
      <c r="F137" s="33">
        <v>136</v>
      </c>
      <c r="G137" s="24" t="s">
        <v>122</v>
      </c>
      <c r="H137" t="str">
        <f>VLOOKUP(G137,'Quick country viewer'!$A$2:$A$215,1,0)</f>
        <v>Kyrgyztan</v>
      </c>
    </row>
    <row r="138" spans="3:8">
      <c r="C138" s="3" t="s">
        <v>320</v>
      </c>
      <c r="D138" t="str">
        <f>VLOOKUP(C138,'Quick country viewer'!$A$2:$A$215,1,0)</f>
        <v>Peru</v>
      </c>
      <c r="F138" s="33">
        <v>137</v>
      </c>
      <c r="G138" s="3" t="s">
        <v>404</v>
      </c>
      <c r="H138" t="str">
        <f>VLOOKUP(G138,'Quick country viewer'!$A$2:$A$215,1,0)</f>
        <v>Labuan (Malaysia)</v>
      </c>
    </row>
    <row r="139" spans="3:8">
      <c r="C139" s="3" t="s">
        <v>53</v>
      </c>
      <c r="D139" t="str">
        <f>VLOOKUP(C139,'Quick country viewer'!$A$2:$A$215,1,0)</f>
        <v>Philippines</v>
      </c>
      <c r="F139" s="33">
        <v>138</v>
      </c>
      <c r="G139" t="s">
        <v>251</v>
      </c>
      <c r="H139" t="str">
        <f>VLOOKUP(G139,'Quick country viewer'!$A$2:$A$215,1,0)</f>
        <v>Laos</v>
      </c>
    </row>
    <row r="140" spans="3:8">
      <c r="C140" s="3" t="s">
        <v>54</v>
      </c>
      <c r="D140" t="str">
        <f>VLOOKUP(C140,'Quick country viewer'!$A$2:$A$215,1,0)</f>
        <v>Poland</v>
      </c>
      <c r="F140" s="33">
        <v>139</v>
      </c>
      <c r="G140" t="s">
        <v>254</v>
      </c>
      <c r="H140" t="str">
        <f>VLOOKUP(G140,'Quick country viewer'!$A$2:$A$215,1,0)</f>
        <v>Latvia</v>
      </c>
    </row>
    <row r="141" spans="3:8">
      <c r="C141" s="3" t="s">
        <v>324</v>
      </c>
      <c r="D141" t="str">
        <f>VLOOKUP(C141,'Quick country viewer'!$A$2:$A$215,1,0)</f>
        <v>Portugal</v>
      </c>
      <c r="F141" s="33">
        <v>140</v>
      </c>
      <c r="G141" t="s">
        <v>257</v>
      </c>
      <c r="H141" t="str">
        <f>VLOOKUP(G141,'Quick country viewer'!$A$2:$A$215,1,0)</f>
        <v>Lebanon</v>
      </c>
    </row>
    <row r="142" spans="3:8">
      <c r="C142" s="3" t="s">
        <v>123</v>
      </c>
      <c r="D142" t="str">
        <f>VLOOKUP(C142,'Quick country viewer'!$A$2:$A$215,1,0)</f>
        <v>Qatar</v>
      </c>
      <c r="F142" s="33">
        <v>141</v>
      </c>
      <c r="G142" t="s">
        <v>259</v>
      </c>
      <c r="H142" t="str">
        <f>VLOOKUP(G142,'Quick country viewer'!$A$2:$A$215,1,0)</f>
        <v>Lesotho</v>
      </c>
    </row>
    <row r="143" spans="3:8">
      <c r="C143" s="3" t="s">
        <v>56</v>
      </c>
      <c r="D143" t="str">
        <f>VLOOKUP(C143,'Quick country viewer'!$A$2:$A$215,1,0)</f>
        <v>Romania</v>
      </c>
      <c r="F143" s="33">
        <v>142</v>
      </c>
      <c r="G143" t="s">
        <v>526</v>
      </c>
      <c r="H143" t="str">
        <f>VLOOKUP(G143,'Quick country viewer'!$A$2:$A$215,1,0)</f>
        <v>Liberia</v>
      </c>
    </row>
    <row r="144" spans="3:8">
      <c r="C144" s="3" t="s">
        <v>57</v>
      </c>
      <c r="D144" t="str">
        <f>VLOOKUP(C144,'Quick country viewer'!$A$2:$A$215,1,0)</f>
        <v>Russian Federation</v>
      </c>
      <c r="F144" s="33">
        <v>143</v>
      </c>
      <c r="G144" t="s">
        <v>121</v>
      </c>
      <c r="H144" t="str">
        <f>VLOOKUP(G144,'Quick country viewer'!$A$2:$A$215,1,0)</f>
        <v>Libya</v>
      </c>
    </row>
    <row r="145" spans="3:8">
      <c r="C145" s="3" t="s">
        <v>330</v>
      </c>
      <c r="D145" t="str">
        <f>VLOOKUP(C145,'Quick country viewer'!$A$2:$A$215,1,0)</f>
        <v>Rwanda</v>
      </c>
      <c r="F145" s="33">
        <v>144</v>
      </c>
      <c r="G145" t="s">
        <v>263</v>
      </c>
      <c r="H145" t="str">
        <f>VLOOKUP(G145,'Quick country viewer'!$A$2:$A$215,1,0)</f>
        <v>Liechtenstein</v>
      </c>
    </row>
    <row r="146" spans="3:8">
      <c r="C146" s="3" t="s">
        <v>535</v>
      </c>
      <c r="D146" t="str">
        <f>VLOOKUP(C146,'Quick country viewer'!$A$2:$A$215,1,0)</f>
        <v>St Kitts &amp; Nevis</v>
      </c>
      <c r="F146" s="33">
        <v>145</v>
      </c>
      <c r="G146" t="s">
        <v>265</v>
      </c>
      <c r="H146" t="str">
        <f>VLOOKUP(G146,'Quick country viewer'!$A$2:$A$215,1,0)</f>
        <v>Lithuania</v>
      </c>
    </row>
    <row r="147" spans="3:8">
      <c r="C147" s="3" t="s">
        <v>536</v>
      </c>
      <c r="D147" t="str">
        <f>VLOOKUP(C147,'Quick country viewer'!$A$2:$A$215,1,0)</f>
        <v>St Lucia</v>
      </c>
      <c r="F147" s="33">
        <v>146</v>
      </c>
      <c r="G147" t="s">
        <v>268</v>
      </c>
      <c r="H147" t="str">
        <f>VLOOKUP(G147,'Quick country viewer'!$A$2:$A$215,1,0)</f>
        <v>Luxembourg</v>
      </c>
    </row>
    <row r="148" spans="3:8">
      <c r="C148" s="3" t="s">
        <v>537</v>
      </c>
      <c r="D148" t="str">
        <f>VLOOKUP(C148,'Quick country viewer'!$A$2:$A$215,1,0)</f>
        <v>Saint Vincent &amp; the Grenadines</v>
      </c>
      <c r="F148" s="33">
        <v>147</v>
      </c>
      <c r="G148" t="s">
        <v>269</v>
      </c>
      <c r="H148" t="str">
        <f>VLOOKUP(G148,'Quick country viewer'!$A$2:$A$215,1,0)</f>
        <v>Macau</v>
      </c>
    </row>
    <row r="149" spans="3:8">
      <c r="C149" s="3" t="s">
        <v>538</v>
      </c>
      <c r="D149" t="str">
        <f>VLOOKUP(C149,'Quick country viewer'!$A$2:$A$215,1,0)</f>
        <v>Samoa</v>
      </c>
      <c r="F149" s="33">
        <v>148</v>
      </c>
      <c r="G149" t="s">
        <v>272</v>
      </c>
      <c r="H149" t="str">
        <f>VLOOKUP(G149,'Quick country viewer'!$A$2:$A$215,1,0)</f>
        <v>Macedonia</v>
      </c>
    </row>
    <row r="150" spans="3:8">
      <c r="C150" s="3" t="s">
        <v>539</v>
      </c>
      <c r="D150" t="str">
        <f>VLOOKUP(C150,'Quick country viewer'!$A$2:$A$215,1,0)</f>
        <v>San Marino</v>
      </c>
      <c r="F150" s="33">
        <v>149</v>
      </c>
      <c r="G150" t="s">
        <v>275</v>
      </c>
      <c r="H150" t="str">
        <f>VLOOKUP(G150,'Quick country viewer'!$A$2:$A$215,1,0)</f>
        <v>Madagascar</v>
      </c>
    </row>
    <row r="151" spans="3:8">
      <c r="C151" s="3" t="s">
        <v>540</v>
      </c>
      <c r="D151" t="str">
        <f>VLOOKUP(C151,'Quick country viewer'!$A$2:$A$215,1,0)</f>
        <v>Sao Tome &amp; Principe</v>
      </c>
      <c r="F151" s="33">
        <v>150</v>
      </c>
      <c r="G151" t="s">
        <v>278</v>
      </c>
      <c r="H151" t="str">
        <f>VLOOKUP(G151,'Quick country viewer'!$A$2:$A$215,1,0)</f>
        <v>Malawi</v>
      </c>
    </row>
    <row r="152" spans="3:8">
      <c r="C152" s="3" t="s">
        <v>58</v>
      </c>
      <c r="D152" t="str">
        <f>VLOOKUP(C152,'Quick country viewer'!$A$2:$A$215,1,0)</f>
        <v>Saudi Arabia</v>
      </c>
      <c r="F152" s="33">
        <v>151</v>
      </c>
      <c r="G152" t="s">
        <v>41</v>
      </c>
      <c r="H152" t="str">
        <f>VLOOKUP(G152,'Quick country viewer'!$A$2:$A$215,1,0)</f>
        <v>Malaysia</v>
      </c>
    </row>
    <row r="153" spans="3:8">
      <c r="C153" s="3" t="s">
        <v>334</v>
      </c>
      <c r="D153" t="str">
        <f>VLOOKUP(C153,'Quick country viewer'!$A$2:$A$215,1,0)</f>
        <v>Senegal</v>
      </c>
      <c r="F153" s="33">
        <v>152</v>
      </c>
      <c r="G153" t="s">
        <v>283</v>
      </c>
      <c r="H153" t="str">
        <f>VLOOKUP(G153,'Quick country viewer'!$A$2:$A$215,1,0)</f>
        <v>Maldives</v>
      </c>
    </row>
    <row r="154" spans="3:8">
      <c r="C154" s="3" t="s">
        <v>59</v>
      </c>
      <c r="D154" t="str">
        <f>VLOOKUP(C154,'Quick country viewer'!$A$2:$A$215,1,0)</f>
        <v>Serbia</v>
      </c>
      <c r="F154" s="33">
        <v>153</v>
      </c>
      <c r="G154" t="s">
        <v>527</v>
      </c>
      <c r="H154" t="str">
        <f>VLOOKUP(G154,'Quick country viewer'!$A$2:$A$215,1,0)</f>
        <v>Mali</v>
      </c>
    </row>
    <row r="155" spans="3:8">
      <c r="C155" s="3" t="s">
        <v>336</v>
      </c>
      <c r="D155" t="str">
        <f>VLOOKUP(C155,'Quick country viewer'!$A$2:$A$215,1,0)</f>
        <v>Seychelles</v>
      </c>
      <c r="F155" s="33">
        <v>154</v>
      </c>
      <c r="G155" t="s">
        <v>42</v>
      </c>
      <c r="H155" t="str">
        <f>VLOOKUP(G155,'Quick country viewer'!$A$2:$A$215,1,0)</f>
        <v>Malta</v>
      </c>
    </row>
    <row r="156" spans="3:8">
      <c r="C156" s="3" t="s">
        <v>499</v>
      </c>
      <c r="D156" t="str">
        <f>VLOOKUP(C156,'Quick country viewer'!$A$2:$A$215,1,0)</f>
        <v>Sierra Leone</v>
      </c>
      <c r="F156" s="33">
        <v>155</v>
      </c>
      <c r="G156" t="s">
        <v>528</v>
      </c>
      <c r="H156" t="str">
        <f>VLOOKUP(G156,'Quick country viewer'!$A$2:$A$215,1,0)</f>
        <v>Marshall Islands</v>
      </c>
    </row>
    <row r="157" spans="3:8">
      <c r="C157" s="3" t="s">
        <v>60</v>
      </c>
      <c r="D157" t="str">
        <f>VLOOKUP(C157,'Quick country viewer'!$A$2:$A$215,1,0)</f>
        <v>Singapore</v>
      </c>
      <c r="F157" s="33">
        <v>156</v>
      </c>
      <c r="G157" t="s">
        <v>586</v>
      </c>
      <c r="H157" t="e">
        <f>VLOOKUP(G157,'Quick country viewer'!$A$2:$A$215,1,0)</f>
        <v>#N/A</v>
      </c>
    </row>
    <row r="158" spans="3:8">
      <c r="C158" s="3" t="s">
        <v>541</v>
      </c>
      <c r="D158" t="str">
        <f>VLOOKUP(C158,'Quick country viewer'!$A$2:$A$215,1,0)</f>
        <v>Slovakia</v>
      </c>
      <c r="F158" s="33">
        <v>157</v>
      </c>
      <c r="G158" t="s">
        <v>286</v>
      </c>
      <c r="H158" t="str">
        <f>VLOOKUP(G158,'Quick country viewer'!$A$2:$A$215,1,0)</f>
        <v>Mauritania</v>
      </c>
    </row>
    <row r="159" spans="3:8">
      <c r="C159" s="3" t="s">
        <v>61</v>
      </c>
      <c r="D159" t="str">
        <f>VLOOKUP(C159,'Quick country viewer'!$A$2:$A$215,1,0)</f>
        <v>Slovenia</v>
      </c>
      <c r="F159" s="33">
        <v>158</v>
      </c>
      <c r="G159" t="s">
        <v>43</v>
      </c>
      <c r="H159" t="str">
        <f>VLOOKUP(G159,'Quick country viewer'!$A$2:$A$215,1,0)</f>
        <v>Mauritius</v>
      </c>
    </row>
    <row r="160" spans="3:8">
      <c r="C160" s="3" t="s">
        <v>542</v>
      </c>
      <c r="D160" t="str">
        <f>VLOOKUP(C160,'Quick country viewer'!$A$2:$A$215,1,0)</f>
        <v>Solomon Islands</v>
      </c>
      <c r="F160" s="33">
        <v>159</v>
      </c>
      <c r="G160" t="s">
        <v>587</v>
      </c>
      <c r="H160" t="e">
        <f>VLOOKUP(G160,'Quick country viewer'!$A$2:$A$215,1,0)</f>
        <v>#N/A</v>
      </c>
    </row>
    <row r="161" spans="3:8">
      <c r="C161" s="3" t="s">
        <v>543</v>
      </c>
      <c r="D161" t="str">
        <f>VLOOKUP(C161,'Quick country viewer'!$A$2:$A$215,1,0)</f>
        <v>Somalia</v>
      </c>
      <c r="F161" s="33">
        <v>160</v>
      </c>
      <c r="G161" t="s">
        <v>290</v>
      </c>
      <c r="H161" t="str">
        <f>VLOOKUP(G161,'Quick country viewer'!$A$2:$A$215,1,0)</f>
        <v>Mexico</v>
      </c>
    </row>
    <row r="162" spans="3:8">
      <c r="C162" s="3" t="s">
        <v>62</v>
      </c>
      <c r="D162" t="str">
        <f>VLOOKUP(C162,'Quick country viewer'!$A$2:$A$215,1,0)</f>
        <v>South Africa</v>
      </c>
      <c r="F162" s="33">
        <v>161</v>
      </c>
      <c r="G162" s="24" t="s">
        <v>529</v>
      </c>
      <c r="H162" t="str">
        <f>VLOOKUP(G162,'Quick country viewer'!$A$2:$A$215,1,0)</f>
        <v>Micronesia</v>
      </c>
    </row>
    <row r="163" spans="3:8">
      <c r="C163" s="3" t="s">
        <v>63</v>
      </c>
      <c r="D163" t="str">
        <f>VLOOKUP(C163,'Quick country viewer'!$A$2:$A$215,1,0)</f>
        <v>Spain</v>
      </c>
      <c r="F163" s="33">
        <v>162</v>
      </c>
      <c r="G163" t="s">
        <v>291</v>
      </c>
      <c r="H163" t="str">
        <f>VLOOKUP(G163,'Quick country viewer'!$A$2:$A$215,1,0)</f>
        <v>Moldova</v>
      </c>
    </row>
    <row r="164" spans="3:8">
      <c r="C164" s="3" t="s">
        <v>64</v>
      </c>
      <c r="D164" t="str">
        <f>VLOOKUP(C164,'Quick country viewer'!$A$2:$A$215,1,0)</f>
        <v>Sri Lanka</v>
      </c>
      <c r="F164" s="33">
        <v>163</v>
      </c>
      <c r="G164" t="s">
        <v>530</v>
      </c>
      <c r="H164" t="str">
        <f>VLOOKUP(G164,'Quick country viewer'!$A$2:$A$215,1,0)</f>
        <v>Monaco</v>
      </c>
    </row>
    <row r="165" spans="3:8">
      <c r="C165" s="3" t="s">
        <v>65</v>
      </c>
      <c r="D165" t="str">
        <f>VLOOKUP(C165,'Quick country viewer'!$A$2:$A$215,1,0)</f>
        <v>Sudan</v>
      </c>
      <c r="F165" s="33">
        <v>164</v>
      </c>
      <c r="G165" t="s">
        <v>44</v>
      </c>
      <c r="H165" t="str">
        <f>VLOOKUP(G165,'Quick country viewer'!$A$2:$A$215,1,0)</f>
        <v>Mongolia</v>
      </c>
    </row>
    <row r="166" spans="3:8">
      <c r="C166" s="3" t="s">
        <v>544</v>
      </c>
      <c r="D166" t="str">
        <f>VLOOKUP(C166,'Quick country viewer'!$A$2:$A$215,1,0)</f>
        <v>Suriname</v>
      </c>
      <c r="F166" s="33">
        <v>165</v>
      </c>
      <c r="G166" s="3" t="s">
        <v>531</v>
      </c>
      <c r="H166" t="str">
        <f>VLOOKUP(G166,'Quick country viewer'!$A$2:$A$215,1,0)</f>
        <v>Montenegro</v>
      </c>
    </row>
    <row r="167" spans="3:8">
      <c r="C167" s="3" t="s">
        <v>500</v>
      </c>
      <c r="D167" t="str">
        <f>VLOOKUP(C167,'Quick country viewer'!$A$2:$A$215,1,0)</f>
        <v>Swaziland</v>
      </c>
      <c r="F167" s="33">
        <v>166</v>
      </c>
      <c r="G167" t="s">
        <v>588</v>
      </c>
      <c r="H167" t="e">
        <f>VLOOKUP(G167,'Quick country viewer'!$A$2:$A$215,1,0)</f>
        <v>#N/A</v>
      </c>
    </row>
    <row r="168" spans="3:8">
      <c r="C168" s="3" t="s">
        <v>66</v>
      </c>
      <c r="D168" t="str">
        <f>VLOOKUP(C168,'Quick country viewer'!$A$2:$A$215,1,0)</f>
        <v>Sweden</v>
      </c>
      <c r="F168" s="33">
        <v>167</v>
      </c>
      <c r="G168" t="s">
        <v>45</v>
      </c>
      <c r="H168" t="str">
        <f>VLOOKUP(G168,'Quick country viewer'!$A$2:$A$215,1,0)</f>
        <v>Morocco</v>
      </c>
    </row>
    <row r="169" spans="3:8">
      <c r="C169" s="3" t="s">
        <v>343</v>
      </c>
      <c r="D169" t="str">
        <f>VLOOKUP(C169,'Quick country viewer'!$A$2:$A$215,1,0)</f>
        <v>Switzerland</v>
      </c>
      <c r="F169" s="33">
        <v>168</v>
      </c>
      <c r="G169" t="s">
        <v>296</v>
      </c>
      <c r="H169" t="str">
        <f>VLOOKUP(G169,'Quick country viewer'!$A$2:$A$215,1,0)</f>
        <v>Mozambique</v>
      </c>
    </row>
    <row r="170" spans="3:8">
      <c r="C170" s="3" t="s">
        <v>68</v>
      </c>
      <c r="D170" t="str">
        <f>VLOOKUP(C170,'Quick country viewer'!$A$2:$A$215,1,0)</f>
        <v>Syria</v>
      </c>
      <c r="F170" s="33">
        <v>169</v>
      </c>
      <c r="G170" t="s">
        <v>47</v>
      </c>
      <c r="H170" t="str">
        <f>VLOOKUP(G170,'Quick country viewer'!$A$2:$A$215,1,0)</f>
        <v>Namibia</v>
      </c>
    </row>
    <row r="171" spans="3:8">
      <c r="C171" s="3" t="s">
        <v>345</v>
      </c>
      <c r="D171" t="str">
        <f>VLOOKUP(C171,'Quick country viewer'!$A$2:$A$215,1,0)</f>
        <v>Taiwan</v>
      </c>
      <c r="F171" s="33">
        <v>170</v>
      </c>
      <c r="G171" t="s">
        <v>532</v>
      </c>
      <c r="H171" t="str">
        <f>VLOOKUP(G171,'Quick country viewer'!$A$2:$A$215,1,0)</f>
        <v>Nauru</v>
      </c>
    </row>
    <row r="172" spans="3:8">
      <c r="C172" s="3" t="s">
        <v>69</v>
      </c>
      <c r="D172" t="str">
        <f>VLOOKUP(C172,'Quick country viewer'!$A$2:$A$215,1,0)</f>
        <v>Tajikistan</v>
      </c>
      <c r="F172" s="33">
        <v>171</v>
      </c>
      <c r="G172" t="s">
        <v>589</v>
      </c>
      <c r="H172" t="e">
        <f>VLOOKUP(G172,'Quick country viewer'!$A$2:$A$215,1,0)</f>
        <v>#N/A</v>
      </c>
    </row>
    <row r="173" spans="3:8">
      <c r="C173" s="3" t="s">
        <v>70</v>
      </c>
      <c r="D173" t="str">
        <f>VLOOKUP(C173,'Quick country viewer'!$A$2:$A$215,1,0)</f>
        <v>Tanzania</v>
      </c>
      <c r="F173" s="33">
        <v>172</v>
      </c>
      <c r="G173" t="s">
        <v>48</v>
      </c>
      <c r="H173" t="str">
        <f>VLOOKUP(G173,'Quick country viewer'!$A$2:$A$215,1,0)</f>
        <v>Nepal</v>
      </c>
    </row>
    <row r="174" spans="3:8">
      <c r="C174" s="3" t="s">
        <v>71</v>
      </c>
      <c r="D174" t="str">
        <f>VLOOKUP(C174,'Quick country viewer'!$A$2:$A$215,1,0)</f>
        <v>Thailand</v>
      </c>
      <c r="F174" s="33">
        <v>173</v>
      </c>
      <c r="G174" t="s">
        <v>49</v>
      </c>
      <c r="H174" t="str">
        <f>VLOOKUP(G174,'Quick country viewer'!$A$2:$A$215,1,0)</f>
        <v>Netherlands</v>
      </c>
    </row>
    <row r="175" spans="3:8">
      <c r="C175" s="3" t="s">
        <v>545</v>
      </c>
      <c r="D175" t="str">
        <f>VLOOKUP(C175,'Quick country viewer'!$A$2:$A$215,1,0)</f>
        <v>Togo</v>
      </c>
      <c r="F175" s="33">
        <v>174</v>
      </c>
      <c r="G175" t="s">
        <v>391</v>
      </c>
      <c r="H175" t="str">
        <f>VLOOKUP(G175,'Quick country viewer'!$A$2:$A$215,1,0)</f>
        <v>Netherlands Antilles</v>
      </c>
    </row>
    <row r="176" spans="3:8">
      <c r="C176" s="3" t="s">
        <v>546</v>
      </c>
      <c r="D176" t="str">
        <f>VLOOKUP(C176,'Quick country viewer'!$A$2:$A$215,1,0)</f>
        <v>Tonga</v>
      </c>
      <c r="F176" s="33">
        <v>175</v>
      </c>
      <c r="G176" t="s">
        <v>590</v>
      </c>
      <c r="H176" t="e">
        <f>VLOOKUP(G176,'Quick country viewer'!$A$2:$A$215,1,0)</f>
        <v>#N/A</v>
      </c>
    </row>
    <row r="177" spans="3:8">
      <c r="C177" s="3" t="s">
        <v>72</v>
      </c>
      <c r="D177" t="str">
        <f>VLOOKUP(C177,'Quick country viewer'!$A$2:$A$215,1,0)</f>
        <v>Trinidad and Tobago</v>
      </c>
      <c r="F177" s="33">
        <v>176</v>
      </c>
      <c r="G177" t="s">
        <v>50</v>
      </c>
      <c r="H177" t="str">
        <f>VLOOKUP(G177,'Quick country viewer'!$A$2:$A$215,1,0)</f>
        <v>New Zealand</v>
      </c>
    </row>
    <row r="178" spans="3:8">
      <c r="C178" s="3" t="s">
        <v>351</v>
      </c>
      <c r="D178" t="str">
        <f>VLOOKUP(C178,'Quick country viewer'!$A$2:$A$215,1,0)</f>
        <v>Tunisia</v>
      </c>
      <c r="F178" s="33">
        <v>177</v>
      </c>
      <c r="G178" t="s">
        <v>303</v>
      </c>
      <c r="H178" t="str">
        <f>VLOOKUP(G178,'Quick country viewer'!$A$2:$A$215,1,0)</f>
        <v>Nicaragua</v>
      </c>
    </row>
    <row r="179" spans="3:8">
      <c r="C179" s="3" t="s">
        <v>73</v>
      </c>
      <c r="D179" t="str">
        <f>VLOOKUP(C179,'Quick country viewer'!$A$2:$A$215,1,0)</f>
        <v>Turkey</v>
      </c>
      <c r="F179" s="33">
        <v>178</v>
      </c>
      <c r="G179" t="s">
        <v>533</v>
      </c>
      <c r="H179" t="str">
        <f>VLOOKUP(G179,'Quick country viewer'!$A$2:$A$215,1,0)</f>
        <v>Niger</v>
      </c>
    </row>
    <row r="180" spans="3:8">
      <c r="C180" s="3" t="s">
        <v>74</v>
      </c>
      <c r="D180" t="str">
        <f>VLOOKUP(C180,'Quick country viewer'!$A$2:$A$215,1,0)</f>
        <v>Turkmenistan</v>
      </c>
      <c r="F180" s="33">
        <v>179</v>
      </c>
      <c r="G180" t="s">
        <v>305</v>
      </c>
      <c r="H180" t="str">
        <f>VLOOKUP(G180,'Quick country viewer'!$A$2:$A$215,1,0)</f>
        <v>Nigeria</v>
      </c>
    </row>
    <row r="181" spans="3:8">
      <c r="C181" s="3" t="s">
        <v>547</v>
      </c>
      <c r="D181" t="str">
        <f>VLOOKUP(C181,'Quick country viewer'!$A$2:$A$215,1,0)</f>
        <v>Tuvalu</v>
      </c>
      <c r="F181" s="33">
        <v>180</v>
      </c>
      <c r="G181" t="s">
        <v>591</v>
      </c>
      <c r="H181" t="e">
        <f>VLOOKUP(G181,'Quick country viewer'!$A$2:$A$215,1,0)</f>
        <v>#N/A</v>
      </c>
    </row>
    <row r="182" spans="3:8">
      <c r="C182" s="3" t="s">
        <v>77</v>
      </c>
      <c r="D182" t="str">
        <f>VLOOKUP(C182,'Quick country viewer'!$A$2:$A$215,1,0)</f>
        <v>Uganda</v>
      </c>
      <c r="F182" s="33">
        <v>181</v>
      </c>
      <c r="G182" t="s">
        <v>592</v>
      </c>
      <c r="H182" t="e">
        <f>VLOOKUP(G182,'Quick country viewer'!$A$2:$A$215,1,0)</f>
        <v>#N/A</v>
      </c>
    </row>
    <row r="183" spans="3:8">
      <c r="C183" s="3" t="s">
        <v>79</v>
      </c>
      <c r="D183" t="str">
        <f>VLOOKUP(C183,'Quick country viewer'!$A$2:$A$215,1,0)</f>
        <v>Ukraine</v>
      </c>
      <c r="F183" s="33">
        <v>182</v>
      </c>
      <c r="G183" t="s">
        <v>392</v>
      </c>
      <c r="H183" t="str">
        <f>VLOOKUP(G183,'Quick country viewer'!$A$2:$A$215,1,0)</f>
        <v>Northern Mariana Islands</v>
      </c>
    </row>
    <row r="184" spans="3:8">
      <c r="C184" s="3" t="s">
        <v>397</v>
      </c>
      <c r="D184" t="str">
        <f>VLOOKUP(C184,'Quick country viewer'!$A$2:$A$215,1,0)</f>
        <v>United Arab Emirates</v>
      </c>
      <c r="F184" s="33">
        <v>183</v>
      </c>
      <c r="G184" t="s">
        <v>51</v>
      </c>
      <c r="H184" t="str">
        <f>VLOOKUP(G184,'Quick country viewer'!$A$2:$A$215,1,0)</f>
        <v>Norway</v>
      </c>
    </row>
    <row r="185" spans="3:8">
      <c r="C185" s="3" t="s">
        <v>398</v>
      </c>
      <c r="D185" t="str">
        <f>VLOOKUP(C185,'Quick country viewer'!$A$2:$A$215,1,0)</f>
        <v>United Kingdom</v>
      </c>
      <c r="F185" s="33">
        <v>184</v>
      </c>
      <c r="G185" t="s">
        <v>52</v>
      </c>
      <c r="H185" t="str">
        <f>VLOOKUP(G185,'Quick country viewer'!$A$2:$A$215,1,0)</f>
        <v>Oman</v>
      </c>
    </row>
    <row r="186" spans="3:8">
      <c r="C186" s="3" t="s">
        <v>399</v>
      </c>
      <c r="D186" t="str">
        <f>VLOOKUP(C186,'Quick country viewer'!$A$2:$A$215,1,0)</f>
        <v>United States</v>
      </c>
      <c r="F186" s="33">
        <v>185</v>
      </c>
      <c r="G186" t="s">
        <v>311</v>
      </c>
      <c r="H186" t="str">
        <f>VLOOKUP(G186,'Quick country viewer'!$A$2:$A$215,1,0)</f>
        <v>Pakistan</v>
      </c>
    </row>
    <row r="187" spans="3:8">
      <c r="C187" s="3" t="s">
        <v>360</v>
      </c>
      <c r="D187" t="str">
        <f>VLOOKUP(C187,'Quick country viewer'!$A$2:$A$215,1,0)</f>
        <v>Uruguay</v>
      </c>
      <c r="F187" s="33">
        <v>186</v>
      </c>
      <c r="G187" t="s">
        <v>534</v>
      </c>
      <c r="H187" t="str">
        <f>VLOOKUP(G187,'Quick country viewer'!$A$2:$A$215,1,0)</f>
        <v>Palau</v>
      </c>
    </row>
    <row r="188" spans="3:8">
      <c r="C188" s="3" t="s">
        <v>81</v>
      </c>
      <c r="D188" t="str">
        <f>VLOOKUP(C188,'Quick country viewer'!$A$2:$A$215,1,0)</f>
        <v>Uzbekistan</v>
      </c>
      <c r="F188" s="33">
        <v>187</v>
      </c>
      <c r="G188" s="3" t="s">
        <v>393</v>
      </c>
      <c r="H188" t="str">
        <f>VLOOKUP(G188,'Quick country viewer'!$A$2:$A$215,1,0)</f>
        <v>Palestinian Authority</v>
      </c>
    </row>
    <row r="189" spans="3:8">
      <c r="C189" s="3" t="s">
        <v>407</v>
      </c>
      <c r="D189" t="str">
        <f>VLOOKUP(C189,'Quick country viewer'!$A$2:$A$215,1,0)</f>
        <v>Vanuatu</v>
      </c>
      <c r="F189" s="33">
        <v>188</v>
      </c>
      <c r="G189" t="s">
        <v>314</v>
      </c>
      <c r="H189" t="str">
        <f>VLOOKUP(G189,'Quick country viewer'!$A$2:$A$215,1,0)</f>
        <v>Panama</v>
      </c>
    </row>
    <row r="190" spans="3:8">
      <c r="C190" s="3" t="s">
        <v>548</v>
      </c>
      <c r="D190" t="str">
        <f>VLOOKUP(C190,'Quick country viewer'!$A$2:$A$215,1,0)</f>
        <v>Vatican City</v>
      </c>
      <c r="F190" s="33">
        <v>189</v>
      </c>
      <c r="G190" t="s">
        <v>405</v>
      </c>
      <c r="H190" t="str">
        <f>VLOOKUP(G190,'Quick country viewer'!$A$2:$A$215,1,0)</f>
        <v>Papua New Guinea</v>
      </c>
    </row>
    <row r="191" spans="3:8">
      <c r="C191" s="3" t="s">
        <v>363</v>
      </c>
      <c r="D191" t="str">
        <f>VLOOKUP(C191,'Quick country viewer'!$A$2:$A$215,1,0)</f>
        <v>Venezuela</v>
      </c>
      <c r="F191" s="33">
        <v>190</v>
      </c>
      <c r="G191" t="s">
        <v>593</v>
      </c>
      <c r="H191" t="e">
        <f>VLOOKUP(G191,'Quick country viewer'!$A$2:$A$215,1,0)</f>
        <v>#N/A</v>
      </c>
    </row>
    <row r="192" spans="3:8">
      <c r="C192" s="3" t="s">
        <v>82</v>
      </c>
      <c r="D192" t="str">
        <f>VLOOKUP(C192,'Quick country viewer'!$A$2:$A$215,1,0)</f>
        <v>Vietnam</v>
      </c>
      <c r="F192" s="33">
        <v>191</v>
      </c>
      <c r="G192" t="s">
        <v>317</v>
      </c>
      <c r="H192" t="str">
        <f>VLOOKUP(G192,'Quick country viewer'!$A$2:$A$215,1,0)</f>
        <v>Paraguay</v>
      </c>
    </row>
    <row r="193" spans="3:8">
      <c r="C193" s="3" t="s">
        <v>408</v>
      </c>
      <c r="D193" t="e">
        <f>VLOOKUP(C193,'Quick country viewer'!$A$2:$A$215,1,0)</f>
        <v>#N/A</v>
      </c>
      <c r="F193" s="33">
        <v>192</v>
      </c>
      <c r="G193" t="s">
        <v>320</v>
      </c>
      <c r="H193" t="str">
        <f>VLOOKUP(G193,'Quick country viewer'!$A$2:$A$215,1,0)</f>
        <v>Peru</v>
      </c>
    </row>
    <row r="194" spans="3:8">
      <c r="C194" s="3" t="s">
        <v>83</v>
      </c>
      <c r="D194" t="str">
        <f>VLOOKUP(C194,'Quick country viewer'!$A$2:$A$215,1,0)</f>
        <v>Zambia</v>
      </c>
      <c r="F194" s="33">
        <v>193</v>
      </c>
      <c r="G194" t="s">
        <v>53</v>
      </c>
      <c r="H194" t="str">
        <f>VLOOKUP(G194,'Quick country viewer'!$A$2:$A$215,1,0)</f>
        <v>Philippines</v>
      </c>
    </row>
    <row r="195" spans="3:8">
      <c r="C195" s="3" t="s">
        <v>368</v>
      </c>
      <c r="D195" t="str">
        <f>VLOOKUP(C195,'Quick country viewer'!$A$2:$A$215,1,0)</f>
        <v>Zimbabwe</v>
      </c>
      <c r="F195" s="33">
        <v>194</v>
      </c>
      <c r="G195" t="s">
        <v>594</v>
      </c>
      <c r="H195" t="e">
        <f>VLOOKUP(G195,'Quick country viewer'!$A$2:$A$215,1,0)</f>
        <v>#N/A</v>
      </c>
    </row>
    <row r="196" spans="3:8">
      <c r="F196" s="33">
        <v>195</v>
      </c>
      <c r="G196" t="s">
        <v>54</v>
      </c>
      <c r="H196" t="str">
        <f>VLOOKUP(G196,'Quick country viewer'!$A$2:$A$215,1,0)</f>
        <v>Poland</v>
      </c>
    </row>
    <row r="197" spans="3:8">
      <c r="F197" s="33">
        <v>196</v>
      </c>
      <c r="G197" t="s">
        <v>324</v>
      </c>
      <c r="H197" t="str">
        <f>VLOOKUP(G197,'Quick country viewer'!$A$2:$A$215,1,0)</f>
        <v>Portugal</v>
      </c>
    </row>
    <row r="198" spans="3:8">
      <c r="F198" s="33">
        <v>197</v>
      </c>
      <c r="G198" t="s">
        <v>395</v>
      </c>
      <c r="H198" t="str">
        <f>VLOOKUP(G198,'Quick country viewer'!$A$2:$A$215,1,0)</f>
        <v>Puerto Rico</v>
      </c>
    </row>
    <row r="199" spans="3:8">
      <c r="F199" s="33">
        <v>198</v>
      </c>
      <c r="G199" t="s">
        <v>123</v>
      </c>
      <c r="H199" t="str">
        <f>VLOOKUP(G199,'Quick country viewer'!$A$2:$A$215,1,0)</f>
        <v>Qatar</v>
      </c>
    </row>
    <row r="200" spans="3:8">
      <c r="F200" s="33">
        <v>199</v>
      </c>
      <c r="G200" t="s">
        <v>595</v>
      </c>
      <c r="H200" t="e">
        <f>VLOOKUP(G200,'Quick country viewer'!$A$2:$A$215,1,0)</f>
        <v>#N/A</v>
      </c>
    </row>
    <row r="201" spans="3:8">
      <c r="F201" s="33">
        <v>200</v>
      </c>
      <c r="G201" t="s">
        <v>56</v>
      </c>
      <c r="H201" t="str">
        <f>VLOOKUP(G201,'Quick country viewer'!$A$2:$A$215,1,0)</f>
        <v>Romania</v>
      </c>
    </row>
    <row r="202" spans="3:8">
      <c r="F202" s="33">
        <v>201</v>
      </c>
      <c r="G202" s="24" t="s">
        <v>57</v>
      </c>
      <c r="H202" t="str">
        <f>VLOOKUP(G202,'Quick country viewer'!$A$2:$A$215,1,0)</f>
        <v>Russian Federation</v>
      </c>
    </row>
    <row r="203" spans="3:8">
      <c r="F203" s="33">
        <v>202</v>
      </c>
      <c r="G203" t="s">
        <v>330</v>
      </c>
      <c r="H203" t="str">
        <f>VLOOKUP(G203,'Quick country viewer'!$A$2:$A$215,1,0)</f>
        <v>Rwanda</v>
      </c>
    </row>
    <row r="204" spans="3:8">
      <c r="F204" s="33">
        <v>203</v>
      </c>
      <c r="G204" t="s">
        <v>596</v>
      </c>
      <c r="H204" t="e">
        <f>VLOOKUP(G204,'Quick country viewer'!$A$2:$A$215,1,0)</f>
        <v>#N/A</v>
      </c>
    </row>
    <row r="205" spans="3:8">
      <c r="F205" s="33">
        <v>204</v>
      </c>
      <c r="G205" s="24" t="s">
        <v>535</v>
      </c>
      <c r="H205" t="str">
        <f>VLOOKUP(G205,'Quick country viewer'!$A$2:$A$215,1,0)</f>
        <v>St Kitts &amp; Nevis</v>
      </c>
    </row>
    <row r="206" spans="3:8">
      <c r="F206" s="33">
        <v>205</v>
      </c>
      <c r="G206" s="24" t="s">
        <v>536</v>
      </c>
      <c r="H206" t="str">
        <f>VLOOKUP(G206,'Quick country viewer'!$A$2:$A$215,1,0)</f>
        <v>St Lucia</v>
      </c>
    </row>
    <row r="207" spans="3:8">
      <c r="F207" s="33">
        <v>206</v>
      </c>
      <c r="G207" t="s">
        <v>597</v>
      </c>
      <c r="H207" t="e">
        <f>VLOOKUP(G207,'Quick country viewer'!$A$2:$A$215,1,0)</f>
        <v>#N/A</v>
      </c>
    </row>
    <row r="208" spans="3:8">
      <c r="F208" s="33">
        <v>207</v>
      </c>
      <c r="G208" s="24" t="s">
        <v>537</v>
      </c>
      <c r="H208" t="str">
        <f>VLOOKUP(G208,'Quick country viewer'!$A$2:$A$215,1,0)</f>
        <v>Saint Vincent &amp; the Grenadines</v>
      </c>
    </row>
    <row r="209" spans="6:8">
      <c r="F209" s="33">
        <v>208</v>
      </c>
      <c r="G209" t="s">
        <v>538</v>
      </c>
      <c r="H209" t="str">
        <f>VLOOKUP(G209,'Quick country viewer'!$A$2:$A$215,1,0)</f>
        <v>Samoa</v>
      </c>
    </row>
    <row r="210" spans="6:8">
      <c r="F210" s="33">
        <v>209</v>
      </c>
      <c r="G210" t="s">
        <v>539</v>
      </c>
      <c r="H210" t="str">
        <f>VLOOKUP(G210,'Quick country viewer'!$A$2:$A$215,1,0)</f>
        <v>San Marino</v>
      </c>
    </row>
    <row r="211" spans="6:8">
      <c r="F211" s="33">
        <v>210</v>
      </c>
      <c r="G211" s="24" t="s">
        <v>540</v>
      </c>
      <c r="H211" t="str">
        <f>VLOOKUP(G211,'Quick country viewer'!$A$2:$A$215,1,0)</f>
        <v>Sao Tome &amp; Principe</v>
      </c>
    </row>
    <row r="212" spans="6:8">
      <c r="F212" s="33">
        <v>211</v>
      </c>
      <c r="G212" t="s">
        <v>58</v>
      </c>
      <c r="H212" t="str">
        <f>VLOOKUP(G212,'Quick country viewer'!$A$2:$A$215,1,0)</f>
        <v>Saudi Arabia</v>
      </c>
    </row>
    <row r="213" spans="6:8">
      <c r="F213" s="33">
        <v>212</v>
      </c>
      <c r="G213" t="s">
        <v>334</v>
      </c>
      <c r="H213" t="str">
        <f>VLOOKUP(G213,'Quick country viewer'!$A$2:$A$215,1,0)</f>
        <v>Senegal</v>
      </c>
    </row>
    <row r="214" spans="6:8">
      <c r="F214" s="33">
        <v>213</v>
      </c>
      <c r="G214" s="24" t="s">
        <v>59</v>
      </c>
      <c r="H214" t="str">
        <f>VLOOKUP(G214,'Quick country viewer'!$A$2:$A$215,1,0)</f>
        <v>Serbia</v>
      </c>
    </row>
    <row r="215" spans="6:8">
      <c r="F215" s="33">
        <v>214</v>
      </c>
      <c r="G215" t="s">
        <v>336</v>
      </c>
      <c r="H215" t="str">
        <f>VLOOKUP(G215,'Quick country viewer'!$A$2:$A$215,1,0)</f>
        <v>Seychelles</v>
      </c>
    </row>
    <row r="216" spans="6:8">
      <c r="F216" s="33">
        <v>215</v>
      </c>
      <c r="G216" t="s">
        <v>499</v>
      </c>
      <c r="H216" t="str">
        <f>VLOOKUP(G216,'Quick country viewer'!$A$2:$A$215,1,0)</f>
        <v>Sierra Leone</v>
      </c>
    </row>
    <row r="217" spans="6:8">
      <c r="F217" s="33">
        <v>216</v>
      </c>
      <c r="G217" t="s">
        <v>60</v>
      </c>
      <c r="H217" t="str">
        <f>VLOOKUP(G217,'Quick country viewer'!$A$2:$A$215,1,0)</f>
        <v>Singapore</v>
      </c>
    </row>
    <row r="218" spans="6:8">
      <c r="F218" s="33">
        <v>217</v>
      </c>
      <c r="G218" s="24" t="s">
        <v>541</v>
      </c>
      <c r="H218" t="str">
        <f>VLOOKUP(G218,'Quick country viewer'!$A$2:$A$215,1,0)</f>
        <v>Slovakia</v>
      </c>
    </row>
    <row r="219" spans="6:8">
      <c r="F219" s="33">
        <v>218</v>
      </c>
      <c r="G219" t="s">
        <v>61</v>
      </c>
      <c r="H219" t="str">
        <f>VLOOKUP(G219,'Quick country viewer'!$A$2:$A$215,1,0)</f>
        <v>Slovenia</v>
      </c>
    </row>
    <row r="220" spans="6:8">
      <c r="F220" s="33">
        <v>219</v>
      </c>
      <c r="G220" t="s">
        <v>542</v>
      </c>
      <c r="H220" t="str">
        <f>VLOOKUP(G220,'Quick country viewer'!$A$2:$A$215,1,0)</f>
        <v>Solomon Islands</v>
      </c>
    </row>
    <row r="221" spans="6:8">
      <c r="F221" s="33">
        <v>220</v>
      </c>
      <c r="G221" t="s">
        <v>543</v>
      </c>
      <c r="H221" t="str">
        <f>VLOOKUP(G221,'Quick country viewer'!$A$2:$A$215,1,0)</f>
        <v>Somalia</v>
      </c>
    </row>
    <row r="222" spans="6:8">
      <c r="F222" s="33">
        <v>221</v>
      </c>
      <c r="G222" t="s">
        <v>62</v>
      </c>
      <c r="H222" t="str">
        <f>VLOOKUP(G222,'Quick country viewer'!$A$2:$A$215,1,0)</f>
        <v>South Africa</v>
      </c>
    </row>
    <row r="223" spans="6:8">
      <c r="F223" s="33">
        <v>222</v>
      </c>
      <c r="G223" t="s">
        <v>598</v>
      </c>
      <c r="H223" t="e">
        <f>VLOOKUP(G223,'Quick country viewer'!$A$2:$A$215,1,0)</f>
        <v>#N/A</v>
      </c>
    </row>
    <row r="224" spans="6:8">
      <c r="F224" s="33">
        <v>223</v>
      </c>
      <c r="G224" t="s">
        <v>63</v>
      </c>
      <c r="H224" t="str">
        <f>VLOOKUP(G224,'Quick country viewer'!$A$2:$A$215,1,0)</f>
        <v>Spain</v>
      </c>
    </row>
    <row r="225" spans="6:8">
      <c r="F225" s="33">
        <v>224</v>
      </c>
      <c r="G225" t="s">
        <v>599</v>
      </c>
      <c r="H225" t="e">
        <f>VLOOKUP(G225,'Quick country viewer'!$A$2:$A$215,1,0)</f>
        <v>#N/A</v>
      </c>
    </row>
    <row r="226" spans="6:8">
      <c r="F226" s="33">
        <v>225</v>
      </c>
      <c r="G226" t="s">
        <v>64</v>
      </c>
      <c r="H226" t="str">
        <f>VLOOKUP(G226,'Quick country viewer'!$A$2:$A$215,1,0)</f>
        <v>Sri Lanka</v>
      </c>
    </row>
    <row r="227" spans="6:8">
      <c r="F227" s="33">
        <v>226</v>
      </c>
      <c r="G227" t="s">
        <v>65</v>
      </c>
      <c r="H227" t="str">
        <f>VLOOKUP(G227,'Quick country viewer'!$A$2:$A$215,1,0)</f>
        <v>Sudan</v>
      </c>
    </row>
    <row r="228" spans="6:8">
      <c r="F228" s="33">
        <v>227</v>
      </c>
      <c r="G228" t="s">
        <v>544</v>
      </c>
      <c r="H228" t="str">
        <f>VLOOKUP(G228,'Quick country viewer'!$A$2:$A$215,1,0)</f>
        <v>Suriname</v>
      </c>
    </row>
    <row r="229" spans="6:8">
      <c r="F229" s="33">
        <v>228</v>
      </c>
      <c r="G229" t="s">
        <v>600</v>
      </c>
      <c r="H229" t="e">
        <f>VLOOKUP(G229,'Quick country viewer'!$A$2:$A$215,1,0)</f>
        <v>#N/A</v>
      </c>
    </row>
    <row r="230" spans="6:8">
      <c r="F230" s="33">
        <v>229</v>
      </c>
      <c r="G230" t="s">
        <v>500</v>
      </c>
      <c r="H230" t="str">
        <f>VLOOKUP(G230,'Quick country viewer'!$A$2:$A$215,1,0)</f>
        <v>Swaziland</v>
      </c>
    </row>
    <row r="231" spans="6:8">
      <c r="F231" s="33">
        <v>230</v>
      </c>
      <c r="G231" t="s">
        <v>66</v>
      </c>
      <c r="H231" t="str">
        <f>VLOOKUP(G231,'Quick country viewer'!$A$2:$A$215,1,0)</f>
        <v>Sweden</v>
      </c>
    </row>
    <row r="232" spans="6:8">
      <c r="F232" s="33">
        <v>231</v>
      </c>
      <c r="G232" t="s">
        <v>343</v>
      </c>
      <c r="H232" t="str">
        <f>VLOOKUP(G232,'Quick country viewer'!$A$2:$A$215,1,0)</f>
        <v>Switzerland</v>
      </c>
    </row>
    <row r="233" spans="6:8">
      <c r="F233" s="33">
        <v>232</v>
      </c>
      <c r="G233" t="s">
        <v>68</v>
      </c>
      <c r="H233" t="str">
        <f>VLOOKUP(G233,'Quick country viewer'!$A$2:$A$215,1,0)</f>
        <v>Syria</v>
      </c>
    </row>
    <row r="234" spans="6:8">
      <c r="F234" s="33">
        <v>233</v>
      </c>
      <c r="G234" t="s">
        <v>345</v>
      </c>
      <c r="H234" t="str">
        <f>VLOOKUP(G234,'Quick country viewer'!$A$2:$A$215,1,0)</f>
        <v>Taiwan</v>
      </c>
    </row>
    <row r="235" spans="6:8">
      <c r="F235" s="33">
        <v>234</v>
      </c>
      <c r="G235" t="s">
        <v>69</v>
      </c>
      <c r="H235" t="str">
        <f>VLOOKUP(G235,'Quick country viewer'!$A$2:$A$215,1,0)</f>
        <v>Tajikistan</v>
      </c>
    </row>
    <row r="236" spans="6:8">
      <c r="F236" s="33">
        <v>235</v>
      </c>
      <c r="G236" t="s">
        <v>70</v>
      </c>
      <c r="H236" t="str">
        <f>VLOOKUP(G236,'Quick country viewer'!$A$2:$A$215,1,0)</f>
        <v>Tanzania</v>
      </c>
    </row>
    <row r="237" spans="6:8">
      <c r="F237" s="33">
        <v>236</v>
      </c>
      <c r="G237" t="s">
        <v>71</v>
      </c>
      <c r="H237" t="str">
        <f>VLOOKUP(G237,'Quick country viewer'!$A$2:$A$215,1,0)</f>
        <v>Thailand</v>
      </c>
    </row>
    <row r="238" spans="6:8">
      <c r="F238" s="33">
        <v>237</v>
      </c>
      <c r="G238" t="s">
        <v>601</v>
      </c>
      <c r="H238" t="e">
        <f>VLOOKUP(G238,'Quick country viewer'!$A$2:$A$215,1,0)</f>
        <v>#N/A</v>
      </c>
    </row>
    <row r="239" spans="6:8">
      <c r="F239" s="33">
        <v>238</v>
      </c>
      <c r="G239" t="s">
        <v>545</v>
      </c>
      <c r="H239" t="str">
        <f>VLOOKUP(G239,'Quick country viewer'!$A$2:$A$215,1,0)</f>
        <v>Togo</v>
      </c>
    </row>
    <row r="240" spans="6:8">
      <c r="F240" s="33">
        <v>239</v>
      </c>
      <c r="G240" t="s">
        <v>602</v>
      </c>
      <c r="H240" t="e">
        <f>VLOOKUP(G240,'Quick country viewer'!$A$2:$A$215,1,0)</f>
        <v>#N/A</v>
      </c>
    </row>
    <row r="241" spans="6:8">
      <c r="F241" s="33">
        <v>240</v>
      </c>
      <c r="G241" t="s">
        <v>546</v>
      </c>
      <c r="H241" t="str">
        <f>VLOOKUP(G241,'Quick country viewer'!$A$2:$A$215,1,0)</f>
        <v>Tonga</v>
      </c>
    </row>
    <row r="242" spans="6:8">
      <c r="F242" s="33">
        <v>241</v>
      </c>
      <c r="G242" t="s">
        <v>72</v>
      </c>
      <c r="H242" t="str">
        <f>VLOOKUP(G242,'Quick country viewer'!$A$2:$A$215,1,0)</f>
        <v>Trinidad and Tobago</v>
      </c>
    </row>
    <row r="243" spans="6:8">
      <c r="F243" s="33">
        <v>242</v>
      </c>
      <c r="G243" t="s">
        <v>603</v>
      </c>
      <c r="H243" t="e">
        <f>VLOOKUP(G243,'Quick country viewer'!$A$2:$A$215,1,0)</f>
        <v>#N/A</v>
      </c>
    </row>
    <row r="244" spans="6:8">
      <c r="F244" s="33">
        <v>243</v>
      </c>
      <c r="G244" t="s">
        <v>351</v>
      </c>
      <c r="H244" t="str">
        <f>VLOOKUP(G244,'Quick country viewer'!$A$2:$A$215,1,0)</f>
        <v>Tunisia</v>
      </c>
    </row>
    <row r="245" spans="6:8">
      <c r="F245" s="33">
        <v>244</v>
      </c>
      <c r="G245" t="s">
        <v>73</v>
      </c>
      <c r="H245" t="str">
        <f>VLOOKUP(G245,'Quick country viewer'!$A$2:$A$215,1,0)</f>
        <v>Turkey</v>
      </c>
    </row>
    <row r="246" spans="6:8">
      <c r="F246" s="33">
        <v>245</v>
      </c>
      <c r="G246" t="s">
        <v>74</v>
      </c>
      <c r="H246" t="str">
        <f>VLOOKUP(G246,'Quick country viewer'!$A$2:$A$215,1,0)</f>
        <v>Turkmenistan</v>
      </c>
    </row>
    <row r="247" spans="6:8">
      <c r="F247" s="33">
        <v>246</v>
      </c>
      <c r="G247" t="s">
        <v>406</v>
      </c>
      <c r="H247" t="str">
        <f>VLOOKUP(G247,'Quick country viewer'!$A$2:$A$215,1,0)</f>
        <v>Turks and Caicos Islands</v>
      </c>
    </row>
    <row r="248" spans="6:8">
      <c r="F248" s="33">
        <v>247</v>
      </c>
      <c r="G248" t="s">
        <v>547</v>
      </c>
      <c r="H248" t="str">
        <f>VLOOKUP(G248,'Quick country viewer'!$A$2:$A$215,1,0)</f>
        <v>Tuvalu</v>
      </c>
    </row>
    <row r="249" spans="6:8">
      <c r="F249" s="33">
        <v>248</v>
      </c>
      <c r="G249" t="s">
        <v>77</v>
      </c>
      <c r="H249" t="str">
        <f>VLOOKUP(G249,'Quick country viewer'!$A$2:$A$215,1,0)</f>
        <v>Uganda</v>
      </c>
    </row>
    <row r="250" spans="6:8">
      <c r="F250" s="33">
        <v>249</v>
      </c>
      <c r="G250" t="s">
        <v>79</v>
      </c>
      <c r="H250" t="str">
        <f>VLOOKUP(G250,'Quick country viewer'!$A$2:$A$215,1,0)</f>
        <v>Ukraine</v>
      </c>
    </row>
    <row r="251" spans="6:8">
      <c r="F251" s="33">
        <v>250</v>
      </c>
      <c r="G251" t="s">
        <v>397</v>
      </c>
      <c r="H251" t="str">
        <f>VLOOKUP(G251,'Quick country viewer'!$A$2:$A$215,1,0)</f>
        <v>United Arab Emirates</v>
      </c>
    </row>
    <row r="252" spans="6:8">
      <c r="F252" s="33">
        <v>251</v>
      </c>
      <c r="G252" t="s">
        <v>398</v>
      </c>
      <c r="H252" t="str">
        <f>VLOOKUP(G252,'Quick country viewer'!$A$2:$A$215,1,0)</f>
        <v>United Kingdom</v>
      </c>
    </row>
    <row r="253" spans="6:8">
      <c r="F253" s="33">
        <v>252</v>
      </c>
      <c r="G253" t="s">
        <v>399</v>
      </c>
      <c r="H253" t="str">
        <f>VLOOKUP(G253,'Quick country viewer'!$A$2:$A$215,1,0)</f>
        <v>United States</v>
      </c>
    </row>
    <row r="254" spans="6:8">
      <c r="F254" s="33">
        <v>253</v>
      </c>
      <c r="G254" t="s">
        <v>360</v>
      </c>
      <c r="H254" t="str">
        <f>VLOOKUP(G254,'Quick country viewer'!$A$2:$A$215,1,0)</f>
        <v>Uruguay</v>
      </c>
    </row>
    <row r="255" spans="6:8">
      <c r="F255" s="33">
        <v>254</v>
      </c>
      <c r="G255" t="s">
        <v>81</v>
      </c>
      <c r="H255" t="str">
        <f>VLOOKUP(G255,'Quick country viewer'!$A$2:$A$215,1,0)</f>
        <v>Uzbekistan</v>
      </c>
    </row>
    <row r="256" spans="6:8">
      <c r="F256" s="33">
        <v>255</v>
      </c>
      <c r="G256" t="s">
        <v>407</v>
      </c>
      <c r="H256" t="str">
        <f>VLOOKUP(G256,'Quick country viewer'!$A$2:$A$215,1,0)</f>
        <v>Vanuatu</v>
      </c>
    </row>
    <row r="257" spans="6:8">
      <c r="F257" s="33">
        <v>256</v>
      </c>
      <c r="G257" s="3" t="s">
        <v>548</v>
      </c>
      <c r="H257" t="str">
        <f>VLOOKUP(G257,'Quick country viewer'!$A$2:$A$215,1,0)</f>
        <v>Vatican City</v>
      </c>
    </row>
    <row r="258" spans="6:8">
      <c r="F258" s="33">
        <v>257</v>
      </c>
      <c r="G258" t="s">
        <v>363</v>
      </c>
      <c r="H258" t="str">
        <f>VLOOKUP(G258,'Quick country viewer'!$A$2:$A$215,1,0)</f>
        <v>Venezuela</v>
      </c>
    </row>
    <row r="259" spans="6:8">
      <c r="F259" s="33">
        <v>258</v>
      </c>
      <c r="G259" t="s">
        <v>82</v>
      </c>
      <c r="H259" t="str">
        <f>VLOOKUP(G259,'Quick country viewer'!$A$2:$A$215,1,0)</f>
        <v>Vietnam</v>
      </c>
    </row>
    <row r="260" spans="6:8">
      <c r="F260" s="33">
        <v>259</v>
      </c>
      <c r="G260" s="3" t="s">
        <v>400</v>
      </c>
      <c r="H260" t="str">
        <f>VLOOKUP(G260,'Quick country viewer'!$A$2:$A$215,1,0)</f>
        <v xml:space="preserve">U.S. Virgin Islands </v>
      </c>
    </row>
    <row r="261" spans="6:8">
      <c r="F261" s="33">
        <v>260</v>
      </c>
      <c r="G261" t="s">
        <v>604</v>
      </c>
      <c r="H261" t="e">
        <f>VLOOKUP(G261,'Quick country viewer'!$A$2:$A$215,1,0)</f>
        <v>#N/A</v>
      </c>
    </row>
    <row r="262" spans="6:8">
      <c r="F262" s="33">
        <v>261</v>
      </c>
      <c r="G262" t="s">
        <v>605</v>
      </c>
      <c r="H262" t="e">
        <f>VLOOKUP(G262,'Quick country viewer'!$A$2:$A$215,1,0)</f>
        <v>#N/A</v>
      </c>
    </row>
    <row r="263" spans="6:8">
      <c r="F263" s="33">
        <v>262</v>
      </c>
      <c r="G263" t="s">
        <v>606</v>
      </c>
      <c r="H263" t="e">
        <f>VLOOKUP(G263,'Quick country viewer'!$A$2:$A$215,1,0)</f>
        <v>#N/A</v>
      </c>
    </row>
    <row r="264" spans="6:8">
      <c r="F264" s="33">
        <v>263</v>
      </c>
      <c r="G264" t="s">
        <v>607</v>
      </c>
      <c r="H264" t="e">
        <f>VLOOKUP(G264,'Quick country viewer'!$A$2:$A$215,1,0)</f>
        <v>#N/A</v>
      </c>
    </row>
    <row r="265" spans="6:8">
      <c r="F265" s="33">
        <v>264</v>
      </c>
      <c r="G265" t="s">
        <v>549</v>
      </c>
      <c r="H265" t="str">
        <f>VLOOKUP(G265,'Quick country viewer'!$A$2:$A$215,1,0)</f>
        <v>Yemen</v>
      </c>
    </row>
    <row r="266" spans="6:8">
      <c r="F266" s="33">
        <v>265</v>
      </c>
      <c r="G266" t="s">
        <v>83</v>
      </c>
      <c r="H266" t="str">
        <f>VLOOKUP(G266,'Quick country viewer'!$A$2:$A$215,1,0)</f>
        <v>Zambia</v>
      </c>
    </row>
    <row r="267" spans="6:8">
      <c r="F267" s="33">
        <v>266</v>
      </c>
      <c r="G267" t="s">
        <v>368</v>
      </c>
      <c r="H267" t="str">
        <f>VLOOKUP(G267,'Quick country viewer'!$A$2:$A$215,1,0)</f>
        <v>Zimbabwe</v>
      </c>
    </row>
    <row r="268" spans="6:8">
      <c r="F268" s="33">
        <v>267</v>
      </c>
    </row>
  </sheetData>
  <autoFilter ref="G2:H259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Intl. tax Master Sheet</vt:lpstr>
      <vt:lpstr>Sheet1</vt:lpstr>
      <vt:lpstr>Quick country viewer</vt:lpstr>
      <vt:lpstr>Sheet3</vt:lpstr>
    </vt:vector>
  </TitlesOfParts>
  <Company>COMPAQ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Dayavanti</dc:creator>
  <cp:lastModifiedBy>Dayavanti</cp:lastModifiedBy>
  <dcterms:created xsi:type="dcterms:W3CDTF">2010-03-15T06:41:17Z</dcterms:created>
  <dcterms:modified xsi:type="dcterms:W3CDTF">2010-04-21T09:48:43Z</dcterms:modified>
</cp:coreProperties>
</file>