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16-17" sheetId="1" r:id="rId1"/>
  </sheets>
  <definedNames>
    <definedName name="_xlnm._FilterDatabase" localSheetId="0" hidden="1">'16-17'!$B$4:$L$80</definedName>
  </definedNames>
  <calcPr calcId="124519"/>
</workbook>
</file>

<file path=xl/calcChain.xml><?xml version="1.0" encoding="utf-8"?>
<calcChain xmlns="http://schemas.openxmlformats.org/spreadsheetml/2006/main">
  <c r="W101" i="1"/>
  <c r="W107" s="1"/>
  <c r="V101"/>
  <c r="V107" s="1"/>
  <c r="S101"/>
  <c r="R101"/>
  <c r="U100"/>
  <c r="T100"/>
  <c r="U99"/>
  <c r="T99"/>
  <c r="U98"/>
  <c r="T98"/>
  <c r="U97"/>
  <c r="T97"/>
  <c r="U96"/>
  <c r="T96"/>
  <c r="U95"/>
  <c r="T95"/>
  <c r="U94"/>
  <c r="T94"/>
  <c r="U93"/>
  <c r="T93"/>
  <c r="U92"/>
  <c r="T92"/>
  <c r="U91"/>
  <c r="T91"/>
  <c r="U90"/>
  <c r="T90"/>
  <c r="U89"/>
  <c r="T89"/>
  <c r="U88"/>
  <c r="T88"/>
  <c r="U87"/>
  <c r="T87"/>
  <c r="U86"/>
  <c r="U101" s="1"/>
  <c r="T86"/>
  <c r="T101" s="1"/>
  <c r="T85"/>
  <c r="T84"/>
  <c r="T83"/>
  <c r="I81"/>
  <c r="G81"/>
  <c r="D81"/>
  <c r="I77"/>
  <c r="G77"/>
  <c r="B74"/>
  <c r="I70"/>
  <c r="G70"/>
  <c r="B67"/>
  <c r="I63"/>
  <c r="G63"/>
  <c r="B60"/>
  <c r="I56"/>
  <c r="G56"/>
  <c r="B53"/>
  <c r="I49"/>
  <c r="G49"/>
  <c r="B46"/>
  <c r="B39"/>
  <c r="J33"/>
  <c r="B32"/>
  <c r="I27"/>
  <c r="G27"/>
  <c r="D27"/>
  <c r="B27"/>
  <c r="I21"/>
  <c r="G21"/>
  <c r="D21"/>
  <c r="B21"/>
  <c r="I15"/>
  <c r="I18" s="1"/>
  <c r="G15"/>
  <c r="G18" s="1"/>
  <c r="B15"/>
  <c r="I12"/>
  <c r="G12"/>
  <c r="F9"/>
  <c r="F12" s="1"/>
  <c r="F14" s="1"/>
  <c r="F15" s="1"/>
  <c r="F18" s="1"/>
  <c r="F20" s="1"/>
  <c r="F21" s="1"/>
  <c r="F24" s="1"/>
  <c r="F26" s="1"/>
  <c r="F27" s="1"/>
  <c r="F29" s="1"/>
  <c r="F31" s="1"/>
  <c r="F32" s="1"/>
  <c r="F35" s="1"/>
  <c r="F38" s="1"/>
  <c r="F39" s="1"/>
  <c r="F42" s="1"/>
  <c r="F45" s="1"/>
  <c r="F46" s="1"/>
  <c r="F49" s="1"/>
  <c r="F52" s="1"/>
  <c r="F53" s="1"/>
  <c r="F56" s="1"/>
  <c r="F59" s="1"/>
  <c r="F60" s="1"/>
  <c r="F63" s="1"/>
  <c r="F66" s="1"/>
  <c r="F67" s="1"/>
  <c r="F70" s="1"/>
  <c r="F73" s="1"/>
  <c r="F74" s="1"/>
  <c r="F77" s="1"/>
  <c r="F80" s="1"/>
  <c r="F81" s="1"/>
  <c r="D9"/>
  <c r="D12" s="1"/>
  <c r="D14" s="1"/>
  <c r="D15" s="1"/>
  <c r="B9"/>
  <c r="H8"/>
  <c r="H9" s="1"/>
  <c r="H12" s="1"/>
  <c r="H14" s="1"/>
  <c r="H15" s="1"/>
  <c r="H18" s="1"/>
  <c r="H20" s="1"/>
  <c r="H21" s="1"/>
  <c r="H24" s="1"/>
  <c r="H26" s="1"/>
  <c r="H27" s="1"/>
  <c r="H29" s="1"/>
  <c r="H31" s="1"/>
  <c r="H32" s="1"/>
  <c r="H35" s="1"/>
  <c r="H38" s="1"/>
  <c r="H39" s="1"/>
  <c r="H42" s="1"/>
  <c r="H45" s="1"/>
  <c r="H46" s="1"/>
  <c r="H49" s="1"/>
  <c r="H52" s="1"/>
  <c r="H53" s="1"/>
  <c r="H56" s="1"/>
  <c r="H59" s="1"/>
  <c r="H60" s="1"/>
  <c r="H63" s="1"/>
  <c r="H66" s="1"/>
  <c r="H67" s="1"/>
  <c r="H70" s="1"/>
  <c r="H73" s="1"/>
  <c r="H74" s="1"/>
  <c r="H77" s="1"/>
  <c r="H80" s="1"/>
  <c r="H81" s="1"/>
  <c r="F8"/>
  <c r="D8"/>
  <c r="C8"/>
  <c r="C9" s="1"/>
  <c r="C12" s="1"/>
  <c r="C14" s="1"/>
  <c r="C15" s="1"/>
  <c r="C18" s="1"/>
  <c r="C20" s="1"/>
  <c r="C21" s="1"/>
  <c r="C24" s="1"/>
  <c r="C26" s="1"/>
  <c r="C27" s="1"/>
  <c r="C29" s="1"/>
  <c r="C31" s="1"/>
  <c r="C32" s="1"/>
  <c r="C35" s="1"/>
  <c r="C38" s="1"/>
  <c r="C39" s="1"/>
  <c r="C42" s="1"/>
  <c r="C45" s="1"/>
  <c r="C46" s="1"/>
  <c r="C49" s="1"/>
  <c r="C52" s="1"/>
  <c r="C53" s="1"/>
  <c r="C56" s="1"/>
  <c r="C59" s="1"/>
  <c r="C60" s="1"/>
  <c r="C63" s="1"/>
  <c r="C66" s="1"/>
  <c r="C67" s="1"/>
  <c r="C70" s="1"/>
  <c r="C73" s="1"/>
  <c r="C74" s="1"/>
  <c r="C77" s="1"/>
  <c r="C80" s="1"/>
  <c r="C81" s="1"/>
  <c r="L6"/>
  <c r="L8" s="1"/>
  <c r="L9" s="1"/>
  <c r="L12" s="1"/>
  <c r="L14" s="1"/>
  <c r="L15" s="1"/>
  <c r="L18" s="1"/>
  <c r="L20" s="1"/>
  <c r="L21" s="1"/>
  <c r="L24" s="1"/>
  <c r="L26" s="1"/>
  <c r="L27" s="1"/>
  <c r="L29" s="1"/>
  <c r="L31" s="1"/>
  <c r="L32" s="1"/>
  <c r="L35" s="1"/>
  <c r="L38" s="1"/>
  <c r="L39" s="1"/>
  <c r="L42" s="1"/>
  <c r="L45" s="1"/>
  <c r="L46" s="1"/>
  <c r="L49" s="1"/>
  <c r="L52" s="1"/>
  <c r="L53" s="1"/>
  <c r="L56" s="1"/>
  <c r="L59" s="1"/>
  <c r="L60" s="1"/>
  <c r="L63" s="1"/>
  <c r="L66" s="1"/>
  <c r="L67" s="1"/>
  <c r="L70" s="1"/>
  <c r="L73" s="1"/>
  <c r="L74" s="1"/>
  <c r="L77" s="1"/>
  <c r="L80" s="1"/>
  <c r="L81" s="1"/>
  <c r="K6"/>
  <c r="K8" s="1"/>
  <c r="K9" s="1"/>
  <c r="K12" s="1"/>
  <c r="K14" s="1"/>
  <c r="K15" s="1"/>
  <c r="K18" s="1"/>
  <c r="K20" s="1"/>
  <c r="K21" s="1"/>
  <c r="K24" s="1"/>
  <c r="K26" s="1"/>
  <c r="K27" s="1"/>
  <c r="K29" s="1"/>
  <c r="K31" s="1"/>
  <c r="K32" s="1"/>
  <c r="K35" s="1"/>
  <c r="K38" s="1"/>
  <c r="K39" s="1"/>
  <c r="K42" s="1"/>
  <c r="K45" s="1"/>
  <c r="K46" s="1"/>
  <c r="K49" s="1"/>
  <c r="K52" s="1"/>
  <c r="K53" s="1"/>
  <c r="K56" s="1"/>
  <c r="K59" s="1"/>
  <c r="K60" s="1"/>
  <c r="K63" s="1"/>
  <c r="K66" s="1"/>
  <c r="K67" s="1"/>
  <c r="K70" s="1"/>
  <c r="K73" s="1"/>
  <c r="K74" s="1"/>
  <c r="K77" s="1"/>
  <c r="K80" s="1"/>
  <c r="K81" s="1"/>
  <c r="J6"/>
  <c r="J8" s="1"/>
  <c r="J9" s="1"/>
  <c r="J12" s="1"/>
  <c r="J14" s="1"/>
  <c r="J15" s="1"/>
  <c r="J18" s="1"/>
  <c r="J20" s="1"/>
  <c r="J21" s="1"/>
  <c r="J24" s="1"/>
  <c r="J26" s="1"/>
  <c r="J27" s="1"/>
  <c r="J29" s="1"/>
  <c r="J31" s="1"/>
  <c r="J32" s="1"/>
  <c r="J35" s="1"/>
  <c r="J38" s="1"/>
  <c r="J39" s="1"/>
  <c r="J42" s="1"/>
  <c r="J45" s="1"/>
  <c r="J46" s="1"/>
  <c r="J49" s="1"/>
  <c r="J52" s="1"/>
  <c r="J53" s="1"/>
  <c r="J56" s="1"/>
  <c r="J59" s="1"/>
  <c r="J60" s="1"/>
  <c r="J63" s="1"/>
  <c r="J66" s="1"/>
  <c r="J67" s="1"/>
  <c r="J70" s="1"/>
  <c r="J73" s="1"/>
  <c r="J74" s="1"/>
  <c r="J77" s="1"/>
  <c r="J80" s="1"/>
  <c r="J81" s="1"/>
  <c r="I6"/>
  <c r="H6"/>
  <c r="G6"/>
  <c r="F6"/>
  <c r="C6"/>
  <c r="E4"/>
  <c r="E6" s="1"/>
  <c r="E8" s="1"/>
  <c r="E9" s="1"/>
  <c r="E12" s="1"/>
  <c r="E14" s="1"/>
  <c r="E15" s="1"/>
  <c r="E18" s="1"/>
  <c r="E20" s="1"/>
  <c r="E21" s="1"/>
  <c r="E24" s="1"/>
  <c r="E26" s="1"/>
  <c r="E27" s="1"/>
  <c r="E29" s="1"/>
  <c r="E31" s="1"/>
  <c r="E32" s="1"/>
  <c r="E35" s="1"/>
  <c r="E38" s="1"/>
  <c r="E39" s="1"/>
  <c r="E42" s="1"/>
  <c r="E45" s="1"/>
  <c r="E46" s="1"/>
  <c r="E49" s="1"/>
  <c r="E52" s="1"/>
  <c r="E53" s="1"/>
  <c r="E56" s="1"/>
  <c r="E59" s="1"/>
  <c r="E60" s="1"/>
  <c r="E63" s="1"/>
  <c r="E66" s="1"/>
  <c r="E67" s="1"/>
  <c r="E70" s="1"/>
  <c r="E73" s="1"/>
  <c r="E74" s="1"/>
  <c r="E77" s="1"/>
  <c r="E80" s="1"/>
  <c r="E81" s="1"/>
  <c r="C4"/>
  <c r="B3"/>
  <c r="X101" l="1"/>
  <c r="T107"/>
</calcChain>
</file>

<file path=xl/sharedStrings.xml><?xml version="1.0" encoding="utf-8"?>
<sst xmlns="http://schemas.openxmlformats.org/spreadsheetml/2006/main" count="137" uniqueCount="39">
  <si>
    <t>Month</t>
  </si>
  <si>
    <t>Decription</t>
  </si>
  <si>
    <t>BED</t>
  </si>
  <si>
    <t>BED-PLA</t>
  </si>
  <si>
    <t>AED</t>
  </si>
  <si>
    <t>ED</t>
  </si>
  <si>
    <t>SED</t>
  </si>
  <si>
    <t>ST</t>
  </si>
  <si>
    <t>ST_ED</t>
  </si>
  <si>
    <t>ST_SED</t>
  </si>
  <si>
    <t>23-A-II</t>
  </si>
  <si>
    <t>ED_PLA</t>
  </si>
  <si>
    <t>SED_PLA</t>
  </si>
  <si>
    <t>Availment</t>
  </si>
  <si>
    <t>Capital Goods</t>
  </si>
  <si>
    <t>Total</t>
  </si>
  <si>
    <t>Utilization</t>
  </si>
  <si>
    <t>Balance</t>
  </si>
  <si>
    <t>Availment_Input</t>
  </si>
  <si>
    <t>Reversal of duty</t>
  </si>
  <si>
    <t>SERVICE TAX CREDIT DETAILS FROM OCT-15 TO MARCH-16</t>
  </si>
  <si>
    <t>Unit-II</t>
  </si>
  <si>
    <t>Amount</t>
  </si>
  <si>
    <t>ABT</t>
  </si>
  <si>
    <t>SBC</t>
  </si>
  <si>
    <t>V RATHOD</t>
  </si>
  <si>
    <t>OUT</t>
  </si>
  <si>
    <t>IN</t>
  </si>
  <si>
    <t>MRA</t>
  </si>
  <si>
    <t>TOTAL CREDIT</t>
  </si>
  <si>
    <t>TOTAL FROM OCT-15 TO MAR -16</t>
  </si>
  <si>
    <t>E.NO-64_CREDIT AVAILED ON 31/03/16</t>
  </si>
  <si>
    <t>E.NO-65_CREDIT AVAILED ON 31/03/16</t>
  </si>
  <si>
    <t>E.NO-66_CREDIT AVAILED ON 31/03/16</t>
  </si>
  <si>
    <t>E.NO-67_CREDIT AVAILED ON 31/03/16</t>
  </si>
  <si>
    <t>MANJULABEN</t>
  </si>
  <si>
    <t>E.NO-68_CREDIT AVAILED ON 31/03/16</t>
  </si>
  <si>
    <t>VIJAYBHAI</t>
  </si>
  <si>
    <t>PENDING FOR APR-16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</si>
</sst>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" fontId="5" fillId="3" borderId="5" xfId="0" applyNumberFormat="1" applyFont="1" applyFill="1" applyBorder="1" applyAlignment="1">
      <alignment horizontal="center" vertical="center"/>
    </xf>
    <xf numFmtId="17" fontId="0" fillId="0" borderId="3" xfId="0" applyNumberFormat="1" applyBorder="1"/>
    <xf numFmtId="0" fontId="5" fillId="0" borderId="5" xfId="0" applyFont="1" applyBorder="1"/>
    <xf numFmtId="0" fontId="0" fillId="3" borderId="5" xfId="0" applyFill="1" applyBorder="1" applyAlignment="1"/>
    <xf numFmtId="17" fontId="4" fillId="4" borderId="3" xfId="0" applyNumberFormat="1" applyFont="1" applyFill="1" applyBorder="1"/>
    <xf numFmtId="0" fontId="0" fillId="4" borderId="5" xfId="0" applyFill="1" applyBorder="1"/>
    <xf numFmtId="0" fontId="4" fillId="0" borderId="0" xfId="0" applyFont="1"/>
    <xf numFmtId="17" fontId="6" fillId="4" borderId="3" xfId="0" applyNumberFormat="1" applyFont="1" applyFill="1" applyBorder="1"/>
    <xf numFmtId="0" fontId="5" fillId="4" borderId="5" xfId="0" applyFont="1" applyFill="1" applyBorder="1"/>
    <xf numFmtId="0" fontId="4" fillId="4" borderId="0" xfId="0" applyFont="1" applyFill="1"/>
    <xf numFmtId="17" fontId="5" fillId="4" borderId="6" xfId="0" applyNumberFormat="1" applyFont="1" applyFill="1" applyBorder="1"/>
    <xf numFmtId="0" fontId="0" fillId="0" borderId="5" xfId="0" applyBorder="1"/>
    <xf numFmtId="0" fontId="5" fillId="2" borderId="0" xfId="0" applyFont="1" applyFill="1" applyAlignment="1">
      <alignment horizontal="centerContinuous" vertical="center"/>
    </xf>
    <xf numFmtId="0" fontId="2" fillId="0" borderId="5" xfId="1" applyFont="1" applyBorder="1" applyAlignment="1">
      <alignment horizontal="right" vertical="center" textRotation="45"/>
    </xf>
    <xf numFmtId="0" fontId="7" fillId="0" borderId="5" xfId="1" applyFont="1" applyBorder="1"/>
    <xf numFmtId="0" fontId="7" fillId="0" borderId="5" xfId="1" applyFont="1" applyFill="1" applyBorder="1"/>
    <xf numFmtId="0" fontId="7" fillId="5" borderId="5" xfId="1" applyFont="1" applyFill="1" applyBorder="1" applyAlignment="1">
      <alignment horizontal="centerContinuous" vertical="center"/>
    </xf>
    <xf numFmtId="0" fontId="7" fillId="5" borderId="5" xfId="1" applyFont="1" applyFill="1" applyBorder="1"/>
    <xf numFmtId="17" fontId="1" fillId="0" borderId="5" xfId="1" applyNumberFormat="1" applyBorder="1" applyAlignment="1">
      <alignment horizontal="center" vertical="center" wrapText="1"/>
    </xf>
    <xf numFmtId="0" fontId="1" fillId="0" borderId="5" xfId="1" applyBorder="1"/>
    <xf numFmtId="0" fontId="8" fillId="0" borderId="5" xfId="1" applyFont="1" applyBorder="1"/>
    <xf numFmtId="0" fontId="1" fillId="0" borderId="5" xfId="1" applyFill="1" applyBorder="1"/>
    <xf numFmtId="0" fontId="3" fillId="0" borderId="5" xfId="1" applyFont="1" applyBorder="1"/>
    <xf numFmtId="1" fontId="1" fillId="0" borderId="5" xfId="1" applyNumberFormat="1" applyBorder="1"/>
    <xf numFmtId="0" fontId="4" fillId="3" borderId="0" xfId="0" applyFont="1" applyFill="1"/>
    <xf numFmtId="17" fontId="3" fillId="0" borderId="5" xfId="1" applyNumberFormat="1" applyFont="1" applyBorder="1" applyAlignment="1">
      <alignment horizontal="centerContinuous" vertical="center" wrapText="1"/>
    </xf>
    <xf numFmtId="0" fontId="9" fillId="0" borderId="5" xfId="1" applyFont="1" applyBorder="1" applyAlignment="1">
      <alignment horizontal="centerContinuous" vertical="center"/>
    </xf>
    <xf numFmtId="0" fontId="3" fillId="0" borderId="5" xfId="1" applyFont="1" applyBorder="1" applyAlignment="1">
      <alignment horizontal="centerContinuous" vertical="center"/>
    </xf>
    <xf numFmtId="0" fontId="3" fillId="2" borderId="5" xfId="1" applyFont="1" applyFill="1" applyBorder="1"/>
    <xf numFmtId="0" fontId="3" fillId="3" borderId="6" xfId="1" applyFont="1" applyFill="1" applyBorder="1"/>
    <xf numFmtId="0" fontId="4" fillId="0" borderId="5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7"/>
  <sheetViews>
    <sheetView tabSelected="1" workbookViewId="0">
      <pane ySplit="2" topLeftCell="A3" activePane="bottomLeft" state="frozen"/>
      <selection pane="bottomLeft" activeCell="A3" sqref="A3:A8"/>
    </sheetView>
  </sheetViews>
  <sheetFormatPr defaultRowHeight="12.75"/>
  <cols>
    <col min="2" max="2" width="17" bestFit="1" customWidth="1"/>
    <col min="3" max="3" width="12.42578125" bestFit="1" customWidth="1"/>
    <col min="4" max="4" width="12.42578125" customWidth="1"/>
    <col min="5" max="5" width="9" bestFit="1" customWidth="1"/>
    <col min="6" max="6" width="10.140625" bestFit="1" customWidth="1"/>
    <col min="7" max="7" width="8.140625" customWidth="1"/>
    <col min="8" max="8" width="10.140625" bestFit="1" customWidth="1"/>
    <col min="9" max="9" width="9.42578125" bestFit="1" customWidth="1"/>
    <col min="10" max="10" width="8" bestFit="1" customWidth="1"/>
    <col min="11" max="11" width="6.85546875" customWidth="1"/>
    <col min="12" max="12" width="8.140625" customWidth="1"/>
    <col min="24" max="24" width="14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2" t="s">
        <v>6</v>
      </c>
      <c r="I1" s="3"/>
      <c r="J1" s="1" t="s">
        <v>7</v>
      </c>
      <c r="K1" s="1" t="s">
        <v>8</v>
      </c>
      <c r="L1" s="1" t="s">
        <v>9</v>
      </c>
    </row>
    <row r="2" spans="1:13">
      <c r="A2" s="4"/>
      <c r="B2" s="4"/>
      <c r="C2" s="4"/>
      <c r="D2" s="4"/>
      <c r="E2" s="4"/>
      <c r="F2" s="5" t="s">
        <v>10</v>
      </c>
      <c r="G2" s="5" t="s">
        <v>11</v>
      </c>
      <c r="H2" s="5" t="s">
        <v>10</v>
      </c>
      <c r="I2" s="5" t="s">
        <v>12</v>
      </c>
      <c r="J2" s="4"/>
      <c r="K2" s="4"/>
      <c r="L2" s="4"/>
    </row>
    <row r="3" spans="1:13">
      <c r="A3" s="6">
        <v>42461</v>
      </c>
      <c r="B3" s="7">
        <f>A3</f>
        <v>42461</v>
      </c>
      <c r="C3" s="8">
        <v>1568850</v>
      </c>
      <c r="D3" s="8">
        <v>0</v>
      </c>
      <c r="E3" s="8">
        <v>2250867</v>
      </c>
      <c r="F3" s="8">
        <v>1271</v>
      </c>
      <c r="G3" s="8">
        <v>0</v>
      </c>
      <c r="H3" s="8">
        <v>329</v>
      </c>
      <c r="I3" s="8">
        <v>0</v>
      </c>
      <c r="J3" s="8">
        <v>1800829</v>
      </c>
      <c r="K3" s="8">
        <v>19235</v>
      </c>
      <c r="L3" s="8">
        <v>12619</v>
      </c>
    </row>
    <row r="4" spans="1:13">
      <c r="A4" s="9"/>
      <c r="B4" s="10" t="s">
        <v>13</v>
      </c>
      <c r="C4" s="11">
        <f>1834117+639835+1229209</f>
        <v>3703161</v>
      </c>
      <c r="D4" s="11"/>
      <c r="E4" s="11">
        <f>36591+64124+444528</f>
        <v>545243</v>
      </c>
      <c r="F4" s="11"/>
      <c r="G4" s="11"/>
      <c r="H4" s="11"/>
      <c r="I4" s="11"/>
      <c r="J4" s="11">
        <v>27720</v>
      </c>
      <c r="K4" s="11"/>
      <c r="L4" s="11"/>
      <c r="M4" s="12"/>
    </row>
    <row r="5" spans="1:13">
      <c r="A5" s="9"/>
      <c r="B5" s="13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3">
      <c r="A6" s="9"/>
      <c r="B6" s="10" t="s">
        <v>15</v>
      </c>
      <c r="C6" s="14">
        <f t="shared" ref="C6:H6" si="0">SUM(C2:C5)</f>
        <v>5272011</v>
      </c>
      <c r="D6" s="14"/>
      <c r="E6" s="14">
        <f t="shared" si="0"/>
        <v>2796110</v>
      </c>
      <c r="F6" s="14">
        <f t="shared" si="0"/>
        <v>1271</v>
      </c>
      <c r="G6" s="14">
        <f t="shared" si="0"/>
        <v>0</v>
      </c>
      <c r="H6" s="14">
        <f t="shared" si="0"/>
        <v>329</v>
      </c>
      <c r="I6" s="14">
        <f t="shared" ref="I6:L6" si="1">SUM(I3:I5)</f>
        <v>0</v>
      </c>
      <c r="J6" s="14">
        <f t="shared" si="1"/>
        <v>1828549</v>
      </c>
      <c r="K6" s="14">
        <f t="shared" si="1"/>
        <v>19235</v>
      </c>
      <c r="L6" s="14">
        <f t="shared" si="1"/>
        <v>12619</v>
      </c>
    </row>
    <row r="7" spans="1:13">
      <c r="A7" s="9"/>
      <c r="B7" s="15" t="s">
        <v>16</v>
      </c>
      <c r="C7" s="14">
        <v>5272011</v>
      </c>
      <c r="D7" s="14"/>
      <c r="E7" s="14">
        <v>2128055</v>
      </c>
      <c r="F7" s="11"/>
      <c r="G7" s="11"/>
      <c r="H7" s="11"/>
      <c r="I7" s="11"/>
      <c r="J7" s="11"/>
      <c r="K7" s="11"/>
      <c r="L7" s="11"/>
    </row>
    <row r="8" spans="1:13">
      <c r="A8" s="9"/>
      <c r="B8" s="16" t="s">
        <v>17</v>
      </c>
      <c r="C8" s="14">
        <f>ROUND(C6-C7,0)</f>
        <v>0</v>
      </c>
      <c r="D8" s="14">
        <f>ROUND(D6-D7,0)</f>
        <v>0</v>
      </c>
      <c r="E8" s="14">
        <f t="shared" ref="E8:H8" si="2">ROUND(E6-E7,0)</f>
        <v>668055</v>
      </c>
      <c r="F8" s="14">
        <f t="shared" si="2"/>
        <v>1271</v>
      </c>
      <c r="G8" s="14"/>
      <c r="H8" s="14">
        <f t="shared" si="2"/>
        <v>329</v>
      </c>
      <c r="I8" s="14"/>
      <c r="J8" s="14">
        <f t="shared" ref="J8:L8" si="3">ROUND(J6-J7,0)</f>
        <v>1828549</v>
      </c>
      <c r="K8" s="14">
        <f t="shared" si="3"/>
        <v>19235</v>
      </c>
      <c r="L8" s="14">
        <f t="shared" si="3"/>
        <v>12619</v>
      </c>
    </row>
    <row r="9" spans="1:13">
      <c r="A9" s="6">
        <v>42491</v>
      </c>
      <c r="B9" s="7">
        <f>A9</f>
        <v>42491</v>
      </c>
      <c r="C9" s="17">
        <f>C8</f>
        <v>0</v>
      </c>
      <c r="D9" s="17">
        <f>D8</f>
        <v>0</v>
      </c>
      <c r="E9" s="17">
        <f t="shared" ref="E9:L9" si="4">E8</f>
        <v>668055</v>
      </c>
      <c r="F9" s="17">
        <f t="shared" si="4"/>
        <v>1271</v>
      </c>
      <c r="G9" s="17">
        <v>0</v>
      </c>
      <c r="H9" s="17">
        <f t="shared" si="4"/>
        <v>329</v>
      </c>
      <c r="I9" s="17"/>
      <c r="J9" s="17">
        <f t="shared" si="4"/>
        <v>1828549</v>
      </c>
      <c r="K9" s="17">
        <f t="shared" si="4"/>
        <v>19235</v>
      </c>
      <c r="L9" s="17">
        <f t="shared" si="4"/>
        <v>12619</v>
      </c>
    </row>
    <row r="10" spans="1:13">
      <c r="A10" s="9"/>
      <c r="B10" s="10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3">
      <c r="A11" s="9"/>
      <c r="B11" s="13" t="s">
        <v>14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3">
      <c r="A12" s="9"/>
      <c r="B12" s="10" t="s">
        <v>15</v>
      </c>
      <c r="C12" s="14">
        <f>SUM(C9:C10)</f>
        <v>0</v>
      </c>
      <c r="D12" s="14">
        <f>SUM(D9:D10)</f>
        <v>0</v>
      </c>
      <c r="E12" s="14">
        <f>SUM(E9:E10)</f>
        <v>668055</v>
      </c>
      <c r="F12" s="14">
        <f>SUM(F9:F10)</f>
        <v>1271</v>
      </c>
      <c r="G12" s="14">
        <f t="shared" ref="G12:L12" si="5">SUM(G9:G11)</f>
        <v>0</v>
      </c>
      <c r="H12" s="14">
        <f t="shared" si="5"/>
        <v>329</v>
      </c>
      <c r="I12" s="14">
        <f t="shared" si="5"/>
        <v>0</v>
      </c>
      <c r="J12" s="14">
        <f t="shared" si="5"/>
        <v>1828549</v>
      </c>
      <c r="K12" s="14">
        <f t="shared" si="5"/>
        <v>19235</v>
      </c>
      <c r="L12" s="14">
        <f t="shared" si="5"/>
        <v>12619</v>
      </c>
    </row>
    <row r="13" spans="1:13">
      <c r="A13" s="9"/>
      <c r="B13" s="15" t="s">
        <v>16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3">
      <c r="A14" s="9"/>
      <c r="B14" s="16" t="s">
        <v>17</v>
      </c>
      <c r="C14" s="14">
        <f>ROUND(C12-C13,0)</f>
        <v>0</v>
      </c>
      <c r="D14" s="14">
        <f>ROUND(D12-D13,0)</f>
        <v>0</v>
      </c>
      <c r="E14" s="14">
        <f t="shared" ref="E14:F14" si="6">ROUND(E12-E13,0)</f>
        <v>668055</v>
      </c>
      <c r="F14" s="14">
        <f t="shared" si="6"/>
        <v>1271</v>
      </c>
      <c r="G14" s="14"/>
      <c r="H14" s="14">
        <f t="shared" ref="H14" si="7">ROUND(H12-H13,0)</f>
        <v>329</v>
      </c>
      <c r="I14" s="14"/>
      <c r="J14" s="14">
        <f t="shared" ref="J14:L14" si="8">ROUND(J12-J13,0)</f>
        <v>1828549</v>
      </c>
      <c r="K14" s="14">
        <f t="shared" si="8"/>
        <v>19235</v>
      </c>
      <c r="L14" s="14">
        <f t="shared" si="8"/>
        <v>12619</v>
      </c>
    </row>
    <row r="15" spans="1:13">
      <c r="A15" s="6">
        <v>42522</v>
      </c>
      <c r="B15" s="7">
        <f>A15</f>
        <v>42522</v>
      </c>
      <c r="C15" s="17">
        <f>C14</f>
        <v>0</v>
      </c>
      <c r="D15" s="17">
        <f>D14</f>
        <v>0</v>
      </c>
      <c r="E15" s="17">
        <f t="shared" ref="E15:I15" si="9">E14</f>
        <v>668055</v>
      </c>
      <c r="F15" s="17">
        <f>F14</f>
        <v>1271</v>
      </c>
      <c r="G15" s="17">
        <f t="shared" si="9"/>
        <v>0</v>
      </c>
      <c r="H15" s="17">
        <f>H14</f>
        <v>329</v>
      </c>
      <c r="I15" s="17">
        <f t="shared" si="9"/>
        <v>0</v>
      </c>
      <c r="J15" s="17">
        <f>J14</f>
        <v>1828549</v>
      </c>
      <c r="K15" s="17">
        <f>K14</f>
        <v>19235</v>
      </c>
      <c r="L15" s="17">
        <f>L14</f>
        <v>12619</v>
      </c>
    </row>
    <row r="16" spans="1:13">
      <c r="A16" s="9"/>
      <c r="B16" s="10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3">
      <c r="A17" s="9"/>
      <c r="B17" s="13" t="s">
        <v>14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3">
      <c r="A18" s="9"/>
      <c r="B18" s="10" t="s">
        <v>15</v>
      </c>
      <c r="C18" s="14">
        <f>SUM(C15:C17)</f>
        <v>0</v>
      </c>
      <c r="D18" s="14"/>
      <c r="E18" s="14">
        <f t="shared" ref="E18:L18" si="10">SUM(E15:E17)</f>
        <v>668055</v>
      </c>
      <c r="F18" s="14">
        <f t="shared" si="10"/>
        <v>1271</v>
      </c>
      <c r="G18" s="14">
        <f t="shared" si="10"/>
        <v>0</v>
      </c>
      <c r="H18" s="14">
        <f t="shared" si="10"/>
        <v>329</v>
      </c>
      <c r="I18" s="14">
        <f t="shared" si="10"/>
        <v>0</v>
      </c>
      <c r="J18" s="14">
        <f t="shared" si="10"/>
        <v>1828549</v>
      </c>
      <c r="K18" s="14">
        <f t="shared" si="10"/>
        <v>19235</v>
      </c>
      <c r="L18" s="14">
        <f t="shared" si="10"/>
        <v>12619</v>
      </c>
    </row>
    <row r="19" spans="1:13">
      <c r="A19" s="9"/>
      <c r="B19" s="15" t="s">
        <v>16</v>
      </c>
      <c r="C19" s="14"/>
      <c r="D19" s="14"/>
      <c r="E19" s="11"/>
      <c r="F19" s="11"/>
      <c r="G19" s="11"/>
      <c r="H19" s="11"/>
      <c r="I19" s="11"/>
      <c r="J19" s="11"/>
      <c r="K19" s="11"/>
      <c r="L19" s="11"/>
    </row>
    <row r="20" spans="1:13">
      <c r="A20" s="9"/>
      <c r="B20" s="16" t="s">
        <v>17</v>
      </c>
      <c r="C20" s="14">
        <f>ROUND(C18-C19,0)</f>
        <v>0</v>
      </c>
      <c r="D20" s="14"/>
      <c r="E20" s="14">
        <f>ROUND(E18-E19,0)+5</f>
        <v>668060</v>
      </c>
      <c r="F20" s="14">
        <f t="shared" ref="F20" si="11">ROUND(F18-F19,0)</f>
        <v>1271</v>
      </c>
      <c r="G20" s="14"/>
      <c r="H20" s="14">
        <f t="shared" ref="H20" si="12">ROUND(H18-H19,0)</f>
        <v>329</v>
      </c>
      <c r="I20" s="14"/>
      <c r="J20" s="14">
        <f t="shared" ref="J20:L20" si="13">ROUND(J18-J19,0)</f>
        <v>1828549</v>
      </c>
      <c r="K20" s="14">
        <f t="shared" si="13"/>
        <v>19235</v>
      </c>
      <c r="L20" s="14">
        <f t="shared" si="13"/>
        <v>12619</v>
      </c>
    </row>
    <row r="21" spans="1:13">
      <c r="A21" s="6">
        <v>42552</v>
      </c>
      <c r="B21" s="7">
        <f>A21</f>
        <v>42552</v>
      </c>
      <c r="C21" s="17">
        <f>C20</f>
        <v>0</v>
      </c>
      <c r="D21" s="17">
        <f>D20</f>
        <v>0</v>
      </c>
      <c r="E21" s="17">
        <f t="shared" ref="E21:L21" si="14">E20</f>
        <v>668060</v>
      </c>
      <c r="F21" s="17">
        <f t="shared" si="14"/>
        <v>1271</v>
      </c>
      <c r="G21" s="17">
        <f t="shared" si="14"/>
        <v>0</v>
      </c>
      <c r="H21" s="17">
        <f t="shared" si="14"/>
        <v>329</v>
      </c>
      <c r="I21" s="17">
        <f t="shared" si="14"/>
        <v>0</v>
      </c>
      <c r="J21" s="17">
        <f t="shared" si="14"/>
        <v>1828549</v>
      </c>
      <c r="K21" s="17">
        <f t="shared" si="14"/>
        <v>19235</v>
      </c>
      <c r="L21" s="17">
        <f t="shared" si="14"/>
        <v>12619</v>
      </c>
    </row>
    <row r="22" spans="1:13">
      <c r="A22" s="9"/>
      <c r="B22" s="10" t="s">
        <v>13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3">
      <c r="A23" s="9"/>
      <c r="B23" s="10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3">
      <c r="A24" s="9"/>
      <c r="B24" s="10" t="s">
        <v>15</v>
      </c>
      <c r="C24" s="14">
        <f>SUM(C21:C23)</f>
        <v>0</v>
      </c>
      <c r="D24" s="14"/>
      <c r="E24" s="14">
        <f>SUM(E21:E23)</f>
        <v>668060</v>
      </c>
      <c r="F24" s="14">
        <f>SUM(F21:F23)</f>
        <v>1271</v>
      </c>
      <c r="G24" s="14"/>
      <c r="H24" s="14">
        <f>SUM(H21:H23)</f>
        <v>329</v>
      </c>
      <c r="I24" s="14"/>
      <c r="J24" s="14">
        <f t="shared" ref="J24:L24" si="15">SUM(J21:J23)</f>
        <v>1828549</v>
      </c>
      <c r="K24" s="14">
        <f t="shared" si="15"/>
        <v>19235</v>
      </c>
      <c r="L24" s="14">
        <f t="shared" si="15"/>
        <v>12619</v>
      </c>
    </row>
    <row r="25" spans="1:13">
      <c r="A25" s="9"/>
      <c r="B25" s="15" t="s">
        <v>16</v>
      </c>
      <c r="C25" s="14"/>
      <c r="D25" s="14"/>
      <c r="E25" s="11"/>
      <c r="F25" s="11"/>
      <c r="G25" s="11"/>
      <c r="H25" s="11"/>
      <c r="I25" s="11"/>
      <c r="J25" s="11"/>
      <c r="K25" s="11"/>
      <c r="L25" s="11"/>
      <c r="M25" s="12"/>
    </row>
    <row r="26" spans="1:13">
      <c r="A26" s="9"/>
      <c r="B26" s="16" t="s">
        <v>17</v>
      </c>
      <c r="C26" s="14">
        <f t="shared" ref="C26:F26" si="16">ROUND(C24-C25,0)</f>
        <v>0</v>
      </c>
      <c r="D26" s="14"/>
      <c r="E26" s="14">
        <f t="shared" si="16"/>
        <v>668060</v>
      </c>
      <c r="F26" s="14">
        <f t="shared" si="16"/>
        <v>1271</v>
      </c>
      <c r="G26" s="14"/>
      <c r="H26" s="14">
        <f t="shared" ref="H26:L26" si="17">ROUND(H24-H25,0)</f>
        <v>329</v>
      </c>
      <c r="I26" s="14"/>
      <c r="J26" s="14">
        <f t="shared" si="17"/>
        <v>1828549</v>
      </c>
      <c r="K26" s="14">
        <f t="shared" si="17"/>
        <v>19235</v>
      </c>
      <c r="L26" s="14">
        <f t="shared" si="17"/>
        <v>12619</v>
      </c>
    </row>
    <row r="27" spans="1:13">
      <c r="A27" s="6">
        <v>42583</v>
      </c>
      <c r="B27" s="7">
        <f>A27</f>
        <v>42583</v>
      </c>
      <c r="C27" s="17">
        <f>C26</f>
        <v>0</v>
      </c>
      <c r="D27" s="17">
        <f>D26</f>
        <v>0</v>
      </c>
      <c r="E27" s="17">
        <f t="shared" ref="E27:L27" si="18">E26</f>
        <v>668060</v>
      </c>
      <c r="F27" s="17">
        <f t="shared" si="18"/>
        <v>1271</v>
      </c>
      <c r="G27" s="17">
        <f t="shared" si="18"/>
        <v>0</v>
      </c>
      <c r="H27" s="17">
        <f t="shared" si="18"/>
        <v>329</v>
      </c>
      <c r="I27" s="17">
        <f t="shared" si="18"/>
        <v>0</v>
      </c>
      <c r="J27" s="17">
        <f t="shared" si="18"/>
        <v>1828549</v>
      </c>
      <c r="K27" s="17">
        <f t="shared" si="18"/>
        <v>19235</v>
      </c>
      <c r="L27" s="17">
        <f t="shared" si="18"/>
        <v>12619</v>
      </c>
    </row>
    <row r="28" spans="1:13">
      <c r="A28" s="9"/>
      <c r="B28" s="10" t="s">
        <v>13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3">
      <c r="A29" s="9"/>
      <c r="B29" s="10" t="s">
        <v>15</v>
      </c>
      <c r="C29" s="14">
        <f>SUM(C27:C28)</f>
        <v>0</v>
      </c>
      <c r="D29" s="14"/>
      <c r="E29" s="14">
        <f t="shared" ref="E29:F29" si="19">SUM(E27:E28)</f>
        <v>668060</v>
      </c>
      <c r="F29" s="14">
        <f t="shared" si="19"/>
        <v>1271</v>
      </c>
      <c r="G29" s="14"/>
      <c r="H29" s="14">
        <f t="shared" ref="H29" si="20">SUM(H27:H28)</f>
        <v>329</v>
      </c>
      <c r="I29" s="14"/>
      <c r="J29" s="14">
        <f t="shared" ref="J29:L29" si="21">SUM(J27:J28)</f>
        <v>1828549</v>
      </c>
      <c r="K29" s="14">
        <f t="shared" si="21"/>
        <v>19235</v>
      </c>
      <c r="L29" s="14">
        <f t="shared" si="21"/>
        <v>12619</v>
      </c>
    </row>
    <row r="30" spans="1:13">
      <c r="A30" s="9"/>
      <c r="B30" s="15" t="s">
        <v>16</v>
      </c>
      <c r="C30" s="14"/>
      <c r="D30" s="14"/>
      <c r="E30" s="11"/>
      <c r="F30" s="11"/>
      <c r="G30" s="11"/>
      <c r="H30" s="11"/>
      <c r="I30" s="11"/>
      <c r="J30" s="11"/>
      <c r="K30" s="11"/>
      <c r="L30" s="11"/>
    </row>
    <row r="31" spans="1:13">
      <c r="A31" s="9"/>
      <c r="B31" s="16" t="s">
        <v>17</v>
      </c>
      <c r="C31" s="14">
        <f>ROUND(C29-C30,0)</f>
        <v>0</v>
      </c>
      <c r="D31" s="14"/>
      <c r="E31" s="14">
        <f t="shared" ref="E31:F31" si="22">ROUND(E29-E30,0)</f>
        <v>668060</v>
      </c>
      <c r="F31" s="14">
        <f t="shared" si="22"/>
        <v>1271</v>
      </c>
      <c r="G31" s="14"/>
      <c r="H31" s="14">
        <f t="shared" ref="H31" si="23">ROUND(H29-H30,0)</f>
        <v>329</v>
      </c>
      <c r="I31" s="14"/>
      <c r="J31" s="14">
        <f t="shared" ref="J31:L31" si="24">ROUND(J29-J30,0)</f>
        <v>1828549</v>
      </c>
      <c r="K31" s="14">
        <f t="shared" si="24"/>
        <v>19235</v>
      </c>
      <c r="L31" s="14">
        <f t="shared" si="24"/>
        <v>12619</v>
      </c>
    </row>
    <row r="32" spans="1:13">
      <c r="A32" s="6">
        <v>42614</v>
      </c>
      <c r="B32" s="7">
        <f>A32</f>
        <v>42614</v>
      </c>
      <c r="C32" s="17">
        <f>C31</f>
        <v>0</v>
      </c>
      <c r="D32" s="17"/>
      <c r="E32" s="17">
        <f t="shared" ref="E32:F32" si="25">E31</f>
        <v>668060</v>
      </c>
      <c r="F32" s="17">
        <f t="shared" si="25"/>
        <v>1271</v>
      </c>
      <c r="G32" s="17">
        <v>0</v>
      </c>
      <c r="H32" s="17">
        <f t="shared" ref="H32" si="26">H31</f>
        <v>329</v>
      </c>
      <c r="I32" s="17"/>
      <c r="J32" s="17">
        <f t="shared" ref="J32:L32" si="27">J31</f>
        <v>1828549</v>
      </c>
      <c r="K32" s="17">
        <f t="shared" si="27"/>
        <v>19235</v>
      </c>
      <c r="L32" s="17">
        <f t="shared" si="27"/>
        <v>12619</v>
      </c>
    </row>
    <row r="33" spans="1:13">
      <c r="A33" s="6"/>
      <c r="B33" s="10" t="s">
        <v>18</v>
      </c>
      <c r="C33" s="11"/>
      <c r="D33" s="11"/>
      <c r="E33" s="11"/>
      <c r="F33" s="11"/>
      <c r="G33" s="11"/>
      <c r="H33" s="11"/>
      <c r="I33" s="11"/>
      <c r="J33" s="11">
        <f>512077</f>
        <v>512077</v>
      </c>
      <c r="K33" s="11"/>
      <c r="L33" s="11"/>
    </row>
    <row r="34" spans="1:13">
      <c r="A34" s="9"/>
      <c r="B34" s="13" t="s">
        <v>14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3">
      <c r="A35" s="9"/>
      <c r="B35" s="10" t="s">
        <v>15</v>
      </c>
      <c r="C35" s="14">
        <f>SUM(C32:C34)</f>
        <v>0</v>
      </c>
      <c r="D35" s="14"/>
      <c r="E35" s="14">
        <f t="shared" ref="E35:L35" si="28">SUM(E32:E34)</f>
        <v>668060</v>
      </c>
      <c r="F35" s="14">
        <f t="shared" si="28"/>
        <v>1271</v>
      </c>
      <c r="G35" s="14">
        <v>42751</v>
      </c>
      <c r="H35" s="14">
        <f t="shared" si="28"/>
        <v>329</v>
      </c>
      <c r="I35" s="14"/>
      <c r="J35" s="14">
        <f t="shared" si="28"/>
        <v>2340626</v>
      </c>
      <c r="K35" s="14">
        <f t="shared" si="28"/>
        <v>19235</v>
      </c>
      <c r="L35" s="14">
        <f t="shared" si="28"/>
        <v>12619</v>
      </c>
    </row>
    <row r="36" spans="1:13">
      <c r="A36" s="9"/>
      <c r="B36" s="15" t="s">
        <v>16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3">
      <c r="A37" s="9"/>
      <c r="B37" s="15" t="s">
        <v>19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3">
      <c r="A38" s="9"/>
      <c r="B38" s="16" t="s">
        <v>17</v>
      </c>
      <c r="C38" s="14">
        <f>ROUND(C35-C36-C37,0)</f>
        <v>0</v>
      </c>
      <c r="D38" s="14"/>
      <c r="E38" s="14">
        <f>ROUND(E35-E36-E37,0)</f>
        <v>668060</v>
      </c>
      <c r="F38" s="14">
        <f>ROUND(F35-F36-F37,0)</f>
        <v>1271</v>
      </c>
      <c r="G38" s="14"/>
      <c r="H38" s="14">
        <f>ROUND(H35-H36-H37,0)</f>
        <v>329</v>
      </c>
      <c r="I38" s="14"/>
      <c r="J38" s="14">
        <f>ROUND(J35-J36-J37,0)</f>
        <v>2340626</v>
      </c>
      <c r="K38" s="14">
        <f>ROUND(K35-K36-K37,0)</f>
        <v>19235</v>
      </c>
      <c r="L38" s="14">
        <f>ROUND(L35-L36-L37,0)</f>
        <v>12619</v>
      </c>
    </row>
    <row r="39" spans="1:13">
      <c r="A39" s="6">
        <v>42644</v>
      </c>
      <c r="B39" s="7">
        <f>A39</f>
        <v>42644</v>
      </c>
      <c r="C39" s="17">
        <f>C38</f>
        <v>0</v>
      </c>
      <c r="D39" s="17"/>
      <c r="E39" s="17">
        <f t="shared" ref="E39" si="29">E38</f>
        <v>668060</v>
      </c>
      <c r="F39" s="17">
        <f>F38</f>
        <v>1271</v>
      </c>
      <c r="G39" s="17">
        <v>0</v>
      </c>
      <c r="H39" s="17">
        <f>H38</f>
        <v>329</v>
      </c>
      <c r="I39" s="17"/>
      <c r="J39" s="17">
        <f t="shared" ref="J39:L39" si="30">J38</f>
        <v>2340626</v>
      </c>
      <c r="K39" s="17">
        <f t="shared" si="30"/>
        <v>19235</v>
      </c>
      <c r="L39" s="17">
        <f t="shared" si="30"/>
        <v>12619</v>
      </c>
    </row>
    <row r="40" spans="1:13">
      <c r="A40" s="6"/>
      <c r="B40" s="10" t="s">
        <v>18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3">
      <c r="A41" s="9"/>
      <c r="B41" s="13" t="s">
        <v>14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3">
      <c r="A42" s="9"/>
      <c r="B42" s="10" t="s">
        <v>15</v>
      </c>
      <c r="C42" s="14">
        <f>SUM(C39:C41)</f>
        <v>0</v>
      </c>
      <c r="D42" s="14"/>
      <c r="E42" s="14">
        <f t="shared" ref="E42:F42" si="31">SUM(E39:E41)</f>
        <v>668060</v>
      </c>
      <c r="F42" s="14">
        <f t="shared" si="31"/>
        <v>1271</v>
      </c>
      <c r="G42" s="14">
        <v>42751</v>
      </c>
      <c r="H42" s="14">
        <f t="shared" ref="H42" si="32">SUM(H39:H41)</f>
        <v>329</v>
      </c>
      <c r="I42" s="14"/>
      <c r="J42" s="14">
        <f t="shared" ref="J42:L42" si="33">SUM(J39:J41)</f>
        <v>2340626</v>
      </c>
      <c r="K42" s="14">
        <f t="shared" si="33"/>
        <v>19235</v>
      </c>
      <c r="L42" s="14">
        <f t="shared" si="33"/>
        <v>12619</v>
      </c>
    </row>
    <row r="43" spans="1:13">
      <c r="A43" s="9"/>
      <c r="B43" s="15" t="s">
        <v>16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3">
      <c r="A44" s="9"/>
      <c r="B44" s="15" t="s">
        <v>19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3">
      <c r="A45" s="9"/>
      <c r="B45" s="16" t="s">
        <v>17</v>
      </c>
      <c r="C45" s="14">
        <f>ROUND(C42-C43-C44,0)</f>
        <v>0</v>
      </c>
      <c r="D45" s="14"/>
      <c r="E45" s="14">
        <f>ROUND(E42-E43-E44,0)</f>
        <v>668060</v>
      </c>
      <c r="F45" s="14">
        <f>ROUND(F42-F43-F44,0)</f>
        <v>1271</v>
      </c>
      <c r="G45" s="14"/>
      <c r="H45" s="14">
        <f>ROUND(H42-H43-H44,0)</f>
        <v>329</v>
      </c>
      <c r="I45" s="14"/>
      <c r="J45" s="14">
        <f>ROUND(J42-J43-J44,0)</f>
        <v>2340626</v>
      </c>
      <c r="K45" s="14">
        <f>ROUND(K42-K43-K44,0)</f>
        <v>19235</v>
      </c>
      <c r="L45" s="14">
        <f>ROUND(L42-L43-L44,0)</f>
        <v>12619</v>
      </c>
    </row>
    <row r="46" spans="1:13">
      <c r="A46" s="6">
        <v>42675</v>
      </c>
      <c r="B46" s="7">
        <f>A46</f>
        <v>42675</v>
      </c>
      <c r="C46" s="17">
        <f>C45</f>
        <v>0</v>
      </c>
      <c r="D46" s="17"/>
      <c r="E46" s="17">
        <f t="shared" ref="E46" si="34">E45</f>
        <v>668060</v>
      </c>
      <c r="F46" s="17">
        <f>F45</f>
        <v>1271</v>
      </c>
      <c r="G46" s="17">
        <v>0</v>
      </c>
      <c r="H46" s="17">
        <f>H45</f>
        <v>329</v>
      </c>
      <c r="I46" s="17"/>
      <c r="J46" s="17">
        <f t="shared" ref="J46:L46" si="35">J45</f>
        <v>2340626</v>
      </c>
      <c r="K46" s="17">
        <f t="shared" si="35"/>
        <v>19235</v>
      </c>
      <c r="L46" s="17">
        <f t="shared" si="35"/>
        <v>12619</v>
      </c>
    </row>
    <row r="47" spans="1:13">
      <c r="A47" s="6"/>
      <c r="B47" s="10" t="s">
        <v>18</v>
      </c>
      <c r="C47" s="11"/>
      <c r="D47" s="11"/>
      <c r="E47" s="11"/>
      <c r="F47" s="11"/>
      <c r="G47" s="11"/>
      <c r="H47" s="11"/>
      <c r="I47" s="11"/>
      <c r="J47" s="11">
        <v>331200</v>
      </c>
      <c r="K47" s="11">
        <v>6624</v>
      </c>
      <c r="L47" s="11">
        <v>3312</v>
      </c>
      <c r="M47" s="12"/>
    </row>
    <row r="48" spans="1:13">
      <c r="A48" s="9"/>
      <c r="B48" s="13" t="s">
        <v>14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9"/>
      <c r="B49" s="10" t="s">
        <v>15</v>
      </c>
      <c r="C49" s="14">
        <f>SUM(C46:C48)</f>
        <v>0</v>
      </c>
      <c r="D49" s="14"/>
      <c r="E49" s="14">
        <f t="shared" ref="E49:L49" si="36">SUM(E46:E48)</f>
        <v>668060</v>
      </c>
      <c r="F49" s="14">
        <f t="shared" si="36"/>
        <v>1271</v>
      </c>
      <c r="G49" s="14">
        <f t="shared" si="36"/>
        <v>0</v>
      </c>
      <c r="H49" s="14">
        <f t="shared" si="36"/>
        <v>329</v>
      </c>
      <c r="I49" s="14">
        <f t="shared" si="36"/>
        <v>0</v>
      </c>
      <c r="J49" s="14">
        <f t="shared" si="36"/>
        <v>2671826</v>
      </c>
      <c r="K49" s="14">
        <f t="shared" si="36"/>
        <v>25859</v>
      </c>
      <c r="L49" s="14">
        <f t="shared" si="36"/>
        <v>15931</v>
      </c>
    </row>
    <row r="50" spans="1:12">
      <c r="A50" s="9"/>
      <c r="B50" s="15" t="s">
        <v>16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>
      <c r="A51" s="9"/>
      <c r="B51" s="15" t="s">
        <v>19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>
      <c r="A52" s="9"/>
      <c r="B52" s="16" t="s">
        <v>17</v>
      </c>
      <c r="C52" s="14">
        <f>ROUND(C49-C50-C51,0)</f>
        <v>0</v>
      </c>
      <c r="D52" s="14"/>
      <c r="E52" s="14">
        <f>ROUND(E49-E50-E51,0)</f>
        <v>668060</v>
      </c>
      <c r="F52" s="14">
        <f>ROUND(F49-F50-F51,0)</f>
        <v>1271</v>
      </c>
      <c r="G52" s="14"/>
      <c r="H52" s="14">
        <f>ROUND(H49-H50-H51,0)</f>
        <v>329</v>
      </c>
      <c r="I52" s="14"/>
      <c r="J52" s="14">
        <f>ROUND(J49-J50-J51,0)</f>
        <v>2671826</v>
      </c>
      <c r="K52" s="14">
        <f>ROUND(K49-K50-K51,0)</f>
        <v>25859</v>
      </c>
      <c r="L52" s="14">
        <f>ROUND(L49-L50-L51,0)</f>
        <v>15931</v>
      </c>
    </row>
    <row r="53" spans="1:12">
      <c r="A53" s="6">
        <v>42705</v>
      </c>
      <c r="B53" s="7">
        <f>A53</f>
        <v>42705</v>
      </c>
      <c r="C53" s="17">
        <f>C52</f>
        <v>0</v>
      </c>
      <c r="D53" s="17"/>
      <c r="E53" s="17">
        <f t="shared" ref="E53" si="37">E52</f>
        <v>668060</v>
      </c>
      <c r="F53" s="17">
        <f>F52</f>
        <v>1271</v>
      </c>
      <c r="G53" s="17">
        <v>0</v>
      </c>
      <c r="H53" s="17">
        <f>H52</f>
        <v>329</v>
      </c>
      <c r="I53" s="17"/>
      <c r="J53" s="17">
        <f t="shared" ref="J53:L53" si="38">J52</f>
        <v>2671826</v>
      </c>
      <c r="K53" s="17">
        <f t="shared" si="38"/>
        <v>25859</v>
      </c>
      <c r="L53" s="17">
        <f t="shared" si="38"/>
        <v>15931</v>
      </c>
    </row>
    <row r="54" spans="1:12">
      <c r="A54" s="6"/>
      <c r="B54" s="10" t="s">
        <v>18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>
      <c r="A55" s="9"/>
      <c r="B55" s="13" t="s">
        <v>14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>
      <c r="A56" s="9"/>
      <c r="B56" s="10" t="s">
        <v>15</v>
      </c>
      <c r="C56" s="14">
        <f>SUM(C53:C55)</f>
        <v>0</v>
      </c>
      <c r="D56" s="14"/>
      <c r="E56" s="14">
        <f t="shared" ref="E56:L56" si="39">SUM(E53:E55)</f>
        <v>668060</v>
      </c>
      <c r="F56" s="14">
        <f t="shared" si="39"/>
        <v>1271</v>
      </c>
      <c r="G56" s="14">
        <f t="shared" si="39"/>
        <v>0</v>
      </c>
      <c r="H56" s="14">
        <f t="shared" si="39"/>
        <v>329</v>
      </c>
      <c r="I56" s="14">
        <f t="shared" si="39"/>
        <v>0</v>
      </c>
      <c r="J56" s="14">
        <f t="shared" si="39"/>
        <v>2671826</v>
      </c>
      <c r="K56" s="14">
        <f t="shared" si="39"/>
        <v>25859</v>
      </c>
      <c r="L56" s="14">
        <f t="shared" si="39"/>
        <v>15931</v>
      </c>
    </row>
    <row r="57" spans="1:12">
      <c r="A57" s="9"/>
      <c r="B57" s="15" t="s">
        <v>16</v>
      </c>
      <c r="C57" s="11"/>
      <c r="D57" s="11"/>
      <c r="E57" s="11"/>
      <c r="F57" s="11"/>
      <c r="G57" s="14"/>
      <c r="H57" s="11"/>
      <c r="I57" s="11"/>
      <c r="J57" s="11"/>
      <c r="K57" s="11"/>
      <c r="L57" s="11"/>
    </row>
    <row r="58" spans="1:12">
      <c r="A58" s="9"/>
      <c r="B58" s="15" t="s">
        <v>19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9"/>
      <c r="B59" s="16" t="s">
        <v>17</v>
      </c>
      <c r="C59" s="14">
        <f>ROUND(C56-C57-C58,0)</f>
        <v>0</v>
      </c>
      <c r="D59" s="14"/>
      <c r="E59" s="14">
        <f>ROUND(E56-E57-E58,0)</f>
        <v>668060</v>
      </c>
      <c r="F59" s="14">
        <f>ROUND(F56-F57-F58,0)</f>
        <v>1271</v>
      </c>
      <c r="G59" s="14"/>
      <c r="H59" s="14">
        <f>ROUND(H56-H57-H58,0)</f>
        <v>329</v>
      </c>
      <c r="I59" s="14"/>
      <c r="J59" s="14">
        <f>ROUND(J56-J57-J58,0)</f>
        <v>2671826</v>
      </c>
      <c r="K59" s="14">
        <f>ROUND(K56-K57-K58,0)</f>
        <v>25859</v>
      </c>
      <c r="L59" s="14">
        <f>ROUND(L56-L57-L58,0)</f>
        <v>15931</v>
      </c>
    </row>
    <row r="60" spans="1:12">
      <c r="A60" s="6">
        <v>42736</v>
      </c>
      <c r="B60" s="7">
        <f>A60</f>
        <v>42736</v>
      </c>
      <c r="C60" s="17">
        <f>C59</f>
        <v>0</v>
      </c>
      <c r="D60" s="17"/>
      <c r="E60" s="17">
        <f t="shared" ref="E60" si="40">E59</f>
        <v>668060</v>
      </c>
      <c r="F60" s="17">
        <f>F59</f>
        <v>1271</v>
      </c>
      <c r="G60" s="17">
        <v>0</v>
      </c>
      <c r="H60" s="17">
        <f>H59</f>
        <v>329</v>
      </c>
      <c r="I60" s="17"/>
      <c r="J60" s="17">
        <f t="shared" ref="J60:L60" si="41">J59</f>
        <v>2671826</v>
      </c>
      <c r="K60" s="17">
        <f t="shared" si="41"/>
        <v>25859</v>
      </c>
      <c r="L60" s="17">
        <f t="shared" si="41"/>
        <v>15931</v>
      </c>
    </row>
    <row r="61" spans="1:12">
      <c r="A61" s="6"/>
      <c r="B61" s="10" t="s">
        <v>18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>
      <c r="A62" s="9"/>
      <c r="B62" s="13" t="s">
        <v>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>
      <c r="A63" s="9"/>
      <c r="B63" s="10" t="s">
        <v>15</v>
      </c>
      <c r="C63" s="14">
        <f>SUM(C60:C62)</f>
        <v>0</v>
      </c>
      <c r="D63" s="14"/>
      <c r="E63" s="14">
        <f t="shared" ref="E63:L63" si="42">SUM(E60:E62)</f>
        <v>668060</v>
      </c>
      <c r="F63" s="14">
        <f t="shared" si="42"/>
        <v>1271</v>
      </c>
      <c r="G63" s="14">
        <f t="shared" si="42"/>
        <v>0</v>
      </c>
      <c r="H63" s="14">
        <f t="shared" si="42"/>
        <v>329</v>
      </c>
      <c r="I63" s="14">
        <f t="shared" si="42"/>
        <v>0</v>
      </c>
      <c r="J63" s="14">
        <f t="shared" si="42"/>
        <v>2671826</v>
      </c>
      <c r="K63" s="14">
        <f t="shared" si="42"/>
        <v>25859</v>
      </c>
      <c r="L63" s="14">
        <f t="shared" si="42"/>
        <v>15931</v>
      </c>
    </row>
    <row r="64" spans="1:12">
      <c r="A64" s="9"/>
      <c r="B64" s="15" t="s">
        <v>16</v>
      </c>
      <c r="C64" s="11"/>
      <c r="D64" s="11"/>
      <c r="E64" s="11"/>
      <c r="F64" s="11"/>
      <c r="G64" s="14"/>
      <c r="H64" s="11"/>
      <c r="I64" s="11"/>
      <c r="J64" s="11"/>
      <c r="K64" s="11"/>
      <c r="L64" s="11"/>
    </row>
    <row r="65" spans="1:23">
      <c r="A65" s="9"/>
      <c r="B65" s="15" t="s">
        <v>19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23">
      <c r="A66" s="9"/>
      <c r="B66" s="16" t="s">
        <v>17</v>
      </c>
      <c r="C66" s="14">
        <f>ROUND(C63-C64-C65,0)</f>
        <v>0</v>
      </c>
      <c r="D66" s="14"/>
      <c r="E66" s="14">
        <f>ROUND(E63-E64-E65,0)</f>
        <v>668060</v>
      </c>
      <c r="F66" s="14">
        <f>ROUND(F63-F64-F65,0)</f>
        <v>1271</v>
      </c>
      <c r="G66" s="14"/>
      <c r="H66" s="14">
        <f>ROUND(H63-H64-H65,0)</f>
        <v>329</v>
      </c>
      <c r="I66" s="14"/>
      <c r="J66" s="14">
        <f>ROUND(J63-J64-J65,0)</f>
        <v>2671826</v>
      </c>
      <c r="K66" s="14">
        <f>ROUND(K63-K64-K65,0)</f>
        <v>25859</v>
      </c>
      <c r="L66" s="14">
        <f>ROUND(L63-L64-L65,0)</f>
        <v>15931</v>
      </c>
    </row>
    <row r="67" spans="1:23">
      <c r="A67" s="6">
        <v>42767</v>
      </c>
      <c r="B67" s="7">
        <f>A67</f>
        <v>42767</v>
      </c>
      <c r="C67" s="17">
        <f>C66</f>
        <v>0</v>
      </c>
      <c r="D67" s="17"/>
      <c r="E67" s="17">
        <f t="shared" ref="E67" si="43">E66</f>
        <v>668060</v>
      </c>
      <c r="F67" s="17">
        <f>F66</f>
        <v>1271</v>
      </c>
      <c r="G67" s="17">
        <v>0</v>
      </c>
      <c r="H67" s="17">
        <f>H66</f>
        <v>329</v>
      </c>
      <c r="I67" s="17"/>
      <c r="J67" s="17">
        <f t="shared" ref="J67:L67" si="44">J66</f>
        <v>2671826</v>
      </c>
      <c r="K67" s="17">
        <f t="shared" si="44"/>
        <v>25859</v>
      </c>
      <c r="L67" s="17">
        <f t="shared" si="44"/>
        <v>15931</v>
      </c>
    </row>
    <row r="68" spans="1:23">
      <c r="A68" s="6"/>
      <c r="B68" s="10" t="s">
        <v>18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23">
      <c r="A69" s="9"/>
      <c r="B69" s="13" t="s">
        <v>14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23">
      <c r="A70" s="9"/>
      <c r="B70" s="10" t="s">
        <v>15</v>
      </c>
      <c r="C70" s="14">
        <f>SUM(C67:C69)</f>
        <v>0</v>
      </c>
      <c r="D70" s="14"/>
      <c r="E70" s="14">
        <f t="shared" ref="E70:L70" si="45">SUM(E67:E69)</f>
        <v>668060</v>
      </c>
      <c r="F70" s="14">
        <f t="shared" si="45"/>
        <v>1271</v>
      </c>
      <c r="G70" s="14">
        <f t="shared" si="45"/>
        <v>0</v>
      </c>
      <c r="H70" s="14">
        <f t="shared" si="45"/>
        <v>329</v>
      </c>
      <c r="I70" s="14">
        <f t="shared" si="45"/>
        <v>0</v>
      </c>
      <c r="J70" s="14">
        <f t="shared" si="45"/>
        <v>2671826</v>
      </c>
      <c r="K70" s="14">
        <f t="shared" si="45"/>
        <v>25859</v>
      </c>
      <c r="L70" s="14">
        <f t="shared" si="45"/>
        <v>15931</v>
      </c>
    </row>
    <row r="71" spans="1:23">
      <c r="A71" s="9"/>
      <c r="B71" s="15" t="s">
        <v>16</v>
      </c>
      <c r="C71" s="11"/>
      <c r="D71" s="11"/>
      <c r="E71" s="11"/>
      <c r="F71" s="11"/>
      <c r="G71" s="14"/>
      <c r="H71" s="11"/>
      <c r="I71" s="14"/>
      <c r="J71" s="11"/>
      <c r="K71" s="11"/>
      <c r="L71" s="11"/>
    </row>
    <row r="72" spans="1:23">
      <c r="A72" s="9"/>
      <c r="B72" s="15" t="s">
        <v>19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23">
      <c r="A73" s="9"/>
      <c r="B73" s="16" t="s">
        <v>17</v>
      </c>
      <c r="C73" s="14">
        <f>ROUND(C70-C71-C72,0)</f>
        <v>0</v>
      </c>
      <c r="D73" s="14"/>
      <c r="E73" s="14">
        <f>ROUND(E70-E71-E72,0)</f>
        <v>668060</v>
      </c>
      <c r="F73" s="14">
        <f>ROUND(F70-F71-F72,0)</f>
        <v>1271</v>
      </c>
      <c r="G73" s="14"/>
      <c r="H73" s="14">
        <f>ROUND(H70-H71-H72,0)</f>
        <v>329</v>
      </c>
      <c r="I73" s="14"/>
      <c r="J73" s="14">
        <f>ROUND(J70-J71-J72,0)</f>
        <v>2671826</v>
      </c>
      <c r="K73" s="14">
        <f>ROUND(K70-K71-K72,0)</f>
        <v>25859</v>
      </c>
      <c r="L73" s="14">
        <f>ROUND(L70-L71-L72,0)</f>
        <v>15931</v>
      </c>
    </row>
    <row r="74" spans="1:23">
      <c r="A74" s="6">
        <v>42795</v>
      </c>
      <c r="B74" s="7">
        <f>A74</f>
        <v>42795</v>
      </c>
      <c r="C74" s="17">
        <f>C73</f>
        <v>0</v>
      </c>
      <c r="D74" s="17"/>
      <c r="E74" s="17">
        <f t="shared" ref="E74" si="46">E73</f>
        <v>668060</v>
      </c>
      <c r="F74" s="17">
        <f>F73</f>
        <v>1271</v>
      </c>
      <c r="G74" s="17">
        <v>0</v>
      </c>
      <c r="H74" s="17">
        <f>H73</f>
        <v>329</v>
      </c>
      <c r="I74" s="17"/>
      <c r="J74" s="17">
        <f t="shared" ref="J74:L74" si="47">J73</f>
        <v>2671826</v>
      </c>
      <c r="K74" s="17">
        <f t="shared" si="47"/>
        <v>25859</v>
      </c>
      <c r="L74" s="17">
        <f t="shared" si="47"/>
        <v>15931</v>
      </c>
    </row>
    <row r="75" spans="1:23">
      <c r="A75" s="6"/>
      <c r="B75" s="10" t="s">
        <v>18</v>
      </c>
      <c r="C75" s="11"/>
      <c r="D75" s="11"/>
      <c r="E75" s="11"/>
      <c r="F75" s="11"/>
      <c r="G75" s="11"/>
      <c r="H75" s="11"/>
      <c r="I75" s="11"/>
      <c r="J75" s="11">
        <v>957552</v>
      </c>
      <c r="K75" s="11"/>
      <c r="L75" s="11"/>
    </row>
    <row r="76" spans="1:23">
      <c r="A76" s="9"/>
      <c r="B76" s="13" t="s">
        <v>14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23">
      <c r="A77" s="9"/>
      <c r="B77" s="10" t="s">
        <v>15</v>
      </c>
      <c r="C77" s="14">
        <f>SUM(C74:C76)</f>
        <v>0</v>
      </c>
      <c r="D77" s="14"/>
      <c r="E77" s="14">
        <f t="shared" ref="E77:L77" si="48">SUM(E74:E76)</f>
        <v>668060</v>
      </c>
      <c r="F77" s="14">
        <f t="shared" si="48"/>
        <v>1271</v>
      </c>
      <c r="G77" s="14">
        <f t="shared" si="48"/>
        <v>0</v>
      </c>
      <c r="H77" s="14">
        <f t="shared" si="48"/>
        <v>329</v>
      </c>
      <c r="I77" s="14">
        <f t="shared" si="48"/>
        <v>0</v>
      </c>
      <c r="J77" s="14">
        <f t="shared" si="48"/>
        <v>3629378</v>
      </c>
      <c r="K77" s="14">
        <f t="shared" si="48"/>
        <v>25859</v>
      </c>
      <c r="L77" s="14">
        <f t="shared" si="48"/>
        <v>15931</v>
      </c>
    </row>
    <row r="78" spans="1:23">
      <c r="A78" s="9"/>
      <c r="B78" s="15" t="s">
        <v>16</v>
      </c>
      <c r="C78" s="11"/>
      <c r="D78" s="11"/>
      <c r="E78" s="11"/>
      <c r="F78" s="11"/>
      <c r="G78" s="14"/>
      <c r="H78" s="11"/>
      <c r="I78" s="14"/>
      <c r="J78" s="11"/>
      <c r="K78" s="11"/>
      <c r="L78" s="11"/>
    </row>
    <row r="79" spans="1:23">
      <c r="A79" s="9"/>
      <c r="B79" s="15" t="s">
        <v>19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</row>
    <row r="80" spans="1:23">
      <c r="A80" s="9"/>
      <c r="B80" s="16" t="s">
        <v>17</v>
      </c>
      <c r="C80" s="14">
        <f>ROUND(C77-C78-C79,0)</f>
        <v>0</v>
      </c>
      <c r="D80" s="14"/>
      <c r="E80" s="14">
        <f>ROUND(E77-E78-E79,0)</f>
        <v>668060</v>
      </c>
      <c r="F80" s="14">
        <f>ROUND(F77-F78-F79,0)</f>
        <v>1271</v>
      </c>
      <c r="G80" s="14"/>
      <c r="H80" s="14">
        <f>ROUND(H77-H78-H79,0)</f>
        <v>329</v>
      </c>
      <c r="I80" s="14"/>
      <c r="J80" s="14">
        <f>ROUND(J77-J78-J79,0)</f>
        <v>3629378</v>
      </c>
      <c r="K80" s="14">
        <f>ROUND(K77-K78-K79,0)</f>
        <v>25859</v>
      </c>
      <c r="L80" s="14">
        <f>ROUND(L77-L78-L79,0)</f>
        <v>15931</v>
      </c>
      <c r="O80" s="18" t="s">
        <v>20</v>
      </c>
      <c r="P80" s="18"/>
      <c r="Q80" s="18"/>
      <c r="R80" s="18"/>
      <c r="S80" s="18"/>
      <c r="T80" s="18"/>
      <c r="U80" s="18"/>
      <c r="V80" s="18"/>
      <c r="W80" s="18"/>
    </row>
    <row r="81" spans="3:23" ht="15">
      <c r="C81">
        <f t="shared" ref="C81:L81" si="49">C80</f>
        <v>0</v>
      </c>
      <c r="D81">
        <f t="shared" si="49"/>
        <v>0</v>
      </c>
      <c r="E81">
        <f t="shared" si="49"/>
        <v>668060</v>
      </c>
      <c r="F81">
        <f t="shared" si="49"/>
        <v>1271</v>
      </c>
      <c r="G81">
        <f t="shared" si="49"/>
        <v>0</v>
      </c>
      <c r="H81">
        <f t="shared" si="49"/>
        <v>329</v>
      </c>
      <c r="I81">
        <f t="shared" si="49"/>
        <v>0</v>
      </c>
      <c r="J81">
        <f t="shared" si="49"/>
        <v>3629378</v>
      </c>
      <c r="K81">
        <f t="shared" si="49"/>
        <v>25859</v>
      </c>
      <c r="L81">
        <f t="shared" si="49"/>
        <v>15931</v>
      </c>
      <c r="O81" s="19" t="s">
        <v>0</v>
      </c>
      <c r="P81" s="20"/>
      <c r="Q81" s="20" t="s">
        <v>21</v>
      </c>
      <c r="R81" s="20" t="s">
        <v>22</v>
      </c>
      <c r="S81" s="20" t="s">
        <v>23</v>
      </c>
      <c r="T81" s="20" t="s">
        <v>7</v>
      </c>
      <c r="U81" s="21" t="s">
        <v>24</v>
      </c>
      <c r="V81" s="21"/>
      <c r="W81" s="21" t="s">
        <v>25</v>
      </c>
    </row>
    <row r="82" spans="3:23" ht="15">
      <c r="O82" s="19"/>
      <c r="P82" s="22"/>
      <c r="Q82" s="22"/>
      <c r="R82" s="22"/>
      <c r="S82" s="22"/>
      <c r="T82" s="23"/>
      <c r="U82" s="17"/>
      <c r="V82" s="17"/>
      <c r="W82" s="17"/>
    </row>
    <row r="83" spans="3:23" ht="15">
      <c r="O83" s="24">
        <v>42278</v>
      </c>
      <c r="P83" s="25" t="s">
        <v>26</v>
      </c>
      <c r="Q83" s="25" t="s">
        <v>21</v>
      </c>
      <c r="R83" s="25">
        <v>1174760</v>
      </c>
      <c r="S83" s="25">
        <v>352428</v>
      </c>
      <c r="T83" s="25">
        <f t="shared" ref="T83:T100" si="50">ROUND(S83*14%,0)</f>
        <v>49340</v>
      </c>
      <c r="U83" s="25"/>
      <c r="V83" s="25"/>
      <c r="W83" s="25"/>
    </row>
    <row r="84" spans="3:23" ht="15">
      <c r="O84" s="24"/>
      <c r="P84" s="26" t="s">
        <v>27</v>
      </c>
      <c r="Q84" s="25" t="s">
        <v>21</v>
      </c>
      <c r="R84" s="25">
        <v>74205</v>
      </c>
      <c r="S84" s="25">
        <v>22261.5</v>
      </c>
      <c r="T84" s="25">
        <f t="shared" si="50"/>
        <v>3117</v>
      </c>
      <c r="U84" s="25"/>
      <c r="V84" s="27">
        <v>35000</v>
      </c>
      <c r="W84" s="27">
        <v>32900</v>
      </c>
    </row>
    <row r="85" spans="3:23" ht="15">
      <c r="O85" s="24"/>
      <c r="P85" s="26" t="s">
        <v>28</v>
      </c>
      <c r="Q85" s="25" t="s">
        <v>21</v>
      </c>
      <c r="R85" s="25">
        <v>62895</v>
      </c>
      <c r="S85" s="25">
        <v>62895</v>
      </c>
      <c r="T85" s="25">
        <f t="shared" si="50"/>
        <v>8805</v>
      </c>
      <c r="U85" s="25"/>
      <c r="V85" s="27"/>
      <c r="W85" s="27"/>
    </row>
    <row r="86" spans="3:23" ht="15">
      <c r="O86" s="24">
        <v>42309</v>
      </c>
      <c r="P86" s="25" t="s">
        <v>26</v>
      </c>
      <c r="Q86" s="25" t="s">
        <v>21</v>
      </c>
      <c r="R86" s="25">
        <v>577400</v>
      </c>
      <c r="S86" s="25">
        <v>173220</v>
      </c>
      <c r="T86" s="28">
        <f t="shared" si="50"/>
        <v>24251</v>
      </c>
      <c r="U86" s="28">
        <f>ROUND(S86*0.5%,0)</f>
        <v>866</v>
      </c>
      <c r="V86" s="29"/>
      <c r="W86" s="25"/>
    </row>
    <row r="87" spans="3:23" ht="15">
      <c r="O87" s="24"/>
      <c r="P87" s="26" t="s">
        <v>27</v>
      </c>
      <c r="Q87" s="25" t="s">
        <v>21</v>
      </c>
      <c r="R87" s="25">
        <v>18080</v>
      </c>
      <c r="S87" s="25">
        <v>5424</v>
      </c>
      <c r="T87" s="28">
        <f t="shared" si="50"/>
        <v>759</v>
      </c>
      <c r="U87" s="28">
        <f>ROUND(S87*0.5%,0)</f>
        <v>27</v>
      </c>
      <c r="V87" s="27">
        <v>35000</v>
      </c>
      <c r="W87" s="27">
        <v>32900</v>
      </c>
    </row>
    <row r="88" spans="3:23" ht="15">
      <c r="O88" s="24"/>
      <c r="P88" s="26" t="s">
        <v>28</v>
      </c>
      <c r="Q88" s="25" t="s">
        <v>21</v>
      </c>
      <c r="R88" s="25">
        <v>74806</v>
      </c>
      <c r="S88" s="25">
        <v>74806</v>
      </c>
      <c r="T88" s="28">
        <f t="shared" si="50"/>
        <v>10473</v>
      </c>
      <c r="U88" s="28">
        <f>ROUND(S88*0.5%,0)</f>
        <v>374</v>
      </c>
      <c r="V88" s="27"/>
      <c r="W88" s="27"/>
    </row>
    <row r="89" spans="3:23" ht="15">
      <c r="O89" s="24">
        <v>42339</v>
      </c>
      <c r="P89" s="25" t="s">
        <v>26</v>
      </c>
      <c r="Q89" s="25" t="s">
        <v>21</v>
      </c>
      <c r="R89" s="25">
        <v>1472312</v>
      </c>
      <c r="S89" s="25">
        <v>441693.6</v>
      </c>
      <c r="T89" s="28">
        <f t="shared" si="50"/>
        <v>61837</v>
      </c>
      <c r="U89" s="28">
        <f>ROUND(S89*0.5%,0)</f>
        <v>2208</v>
      </c>
      <c r="V89" s="25"/>
      <c r="W89" s="25"/>
    </row>
    <row r="90" spans="3:23" ht="15">
      <c r="O90" s="24"/>
      <c r="P90" s="26" t="s">
        <v>27</v>
      </c>
      <c r="Q90" s="25" t="s">
        <v>21</v>
      </c>
      <c r="R90" s="25">
        <v>1479213</v>
      </c>
      <c r="S90" s="25">
        <v>443763.89999999997</v>
      </c>
      <c r="T90" s="28">
        <f t="shared" si="50"/>
        <v>62127</v>
      </c>
      <c r="U90" s="28">
        <f>ROUND(S90*0.5%,0)</f>
        <v>2219</v>
      </c>
      <c r="V90" s="27">
        <v>35000</v>
      </c>
      <c r="W90" s="27">
        <v>32900</v>
      </c>
    </row>
    <row r="91" spans="3:23" ht="15">
      <c r="O91" s="24"/>
      <c r="P91" s="26" t="s">
        <v>28</v>
      </c>
      <c r="Q91" s="25" t="s">
        <v>21</v>
      </c>
      <c r="R91" s="25">
        <v>55753</v>
      </c>
      <c r="S91" s="25">
        <v>55753</v>
      </c>
      <c r="T91" s="28">
        <f t="shared" si="50"/>
        <v>7805</v>
      </c>
      <c r="U91" s="28">
        <f t="shared" ref="U91:U100" si="51">ROUND(S91*0.5%,0)</f>
        <v>279</v>
      </c>
      <c r="V91" s="27"/>
      <c r="W91" s="27"/>
    </row>
    <row r="92" spans="3:23" ht="15">
      <c r="O92" s="24">
        <v>42370</v>
      </c>
      <c r="P92" s="25" t="s">
        <v>26</v>
      </c>
      <c r="Q92" s="25" t="s">
        <v>21</v>
      </c>
      <c r="R92" s="25">
        <v>1130325</v>
      </c>
      <c r="S92" s="25">
        <v>339097.5</v>
      </c>
      <c r="T92" s="28">
        <f t="shared" si="50"/>
        <v>47474</v>
      </c>
      <c r="U92" s="28">
        <f t="shared" si="51"/>
        <v>1695</v>
      </c>
      <c r="V92" s="25"/>
      <c r="W92" s="25"/>
    </row>
    <row r="93" spans="3:23" ht="15">
      <c r="O93" s="24"/>
      <c r="P93" s="26" t="s">
        <v>27</v>
      </c>
      <c r="Q93" s="25" t="s">
        <v>21</v>
      </c>
      <c r="R93" s="25">
        <v>199902</v>
      </c>
      <c r="S93" s="25">
        <v>59970.599999999991</v>
      </c>
      <c r="T93" s="28">
        <f t="shared" si="50"/>
        <v>8396</v>
      </c>
      <c r="U93" s="28">
        <f t="shared" si="51"/>
        <v>300</v>
      </c>
      <c r="V93" s="27">
        <v>35000</v>
      </c>
      <c r="W93" s="27">
        <v>32900</v>
      </c>
    </row>
    <row r="94" spans="3:23" ht="15">
      <c r="O94" s="24"/>
      <c r="P94" s="26" t="s">
        <v>28</v>
      </c>
      <c r="Q94" s="25" t="s">
        <v>21</v>
      </c>
      <c r="R94" s="25">
        <v>70100</v>
      </c>
      <c r="S94" s="25">
        <v>70100</v>
      </c>
      <c r="T94" s="28">
        <f t="shared" si="50"/>
        <v>9814</v>
      </c>
      <c r="U94" s="28">
        <f t="shared" si="51"/>
        <v>351</v>
      </c>
      <c r="V94" s="27"/>
      <c r="W94" s="27"/>
    </row>
    <row r="95" spans="3:23" ht="15">
      <c r="O95" s="24">
        <v>42401</v>
      </c>
      <c r="P95" s="25" t="s">
        <v>26</v>
      </c>
      <c r="Q95" s="25" t="s">
        <v>21</v>
      </c>
      <c r="R95" s="25">
        <v>1458430</v>
      </c>
      <c r="S95" s="25">
        <v>437529</v>
      </c>
      <c r="T95" s="28">
        <f t="shared" si="50"/>
        <v>61254</v>
      </c>
      <c r="U95" s="28">
        <f t="shared" si="51"/>
        <v>2188</v>
      </c>
      <c r="V95" s="25"/>
      <c r="W95" s="25"/>
    </row>
    <row r="96" spans="3:23" ht="15">
      <c r="O96" s="24"/>
      <c r="P96" s="26" t="s">
        <v>27</v>
      </c>
      <c r="Q96" s="25" t="s">
        <v>21</v>
      </c>
      <c r="R96" s="25">
        <v>104394</v>
      </c>
      <c r="S96" s="25">
        <v>31318.199999999997</v>
      </c>
      <c r="T96" s="28">
        <f t="shared" si="50"/>
        <v>4385</v>
      </c>
      <c r="U96" s="28">
        <f t="shared" si="51"/>
        <v>157</v>
      </c>
      <c r="V96" s="27">
        <v>35000</v>
      </c>
      <c r="W96" s="27">
        <v>32900</v>
      </c>
    </row>
    <row r="97" spans="15:24" ht="15">
      <c r="O97" s="24"/>
      <c r="P97" s="26" t="s">
        <v>28</v>
      </c>
      <c r="Q97" s="25" t="s">
        <v>21</v>
      </c>
      <c r="R97" s="25">
        <v>98912</v>
      </c>
      <c r="S97" s="25">
        <v>98912</v>
      </c>
      <c r="T97" s="28">
        <f t="shared" si="50"/>
        <v>13848</v>
      </c>
      <c r="U97" s="28">
        <f t="shared" si="51"/>
        <v>495</v>
      </c>
      <c r="V97" s="27"/>
      <c r="W97" s="27"/>
    </row>
    <row r="98" spans="15:24" ht="15">
      <c r="O98" s="24">
        <v>42430</v>
      </c>
      <c r="P98" s="25" t="s">
        <v>26</v>
      </c>
      <c r="Q98" s="25" t="s">
        <v>21</v>
      </c>
      <c r="R98" s="25">
        <v>3394963</v>
      </c>
      <c r="S98" s="25">
        <v>1018488.9</v>
      </c>
      <c r="T98" s="28">
        <f t="shared" si="50"/>
        <v>142588</v>
      </c>
      <c r="U98" s="28">
        <f t="shared" si="51"/>
        <v>5092</v>
      </c>
      <c r="V98" s="25"/>
      <c r="W98" s="25"/>
    </row>
    <row r="99" spans="15:24" ht="15">
      <c r="O99" s="24"/>
      <c r="P99" s="26" t="s">
        <v>27</v>
      </c>
      <c r="Q99" s="25" t="s">
        <v>21</v>
      </c>
      <c r="R99" s="25">
        <v>1116654</v>
      </c>
      <c r="S99" s="25">
        <v>334996.2</v>
      </c>
      <c r="T99" s="28">
        <f t="shared" si="50"/>
        <v>46899</v>
      </c>
      <c r="U99" s="28">
        <f t="shared" si="51"/>
        <v>1675</v>
      </c>
      <c r="V99" s="27">
        <v>35000</v>
      </c>
      <c r="W99" s="27">
        <v>32900</v>
      </c>
    </row>
    <row r="100" spans="15:24" ht="15">
      <c r="O100" s="24"/>
      <c r="P100" s="26" t="s">
        <v>28</v>
      </c>
      <c r="Q100" s="25" t="s">
        <v>21</v>
      </c>
      <c r="R100" s="25">
        <v>105000</v>
      </c>
      <c r="S100" s="25">
        <v>105000</v>
      </c>
      <c r="T100" s="28">
        <f t="shared" si="50"/>
        <v>14700</v>
      </c>
      <c r="U100" s="28">
        <f t="shared" si="51"/>
        <v>525</v>
      </c>
      <c r="V100" s="27"/>
      <c r="W100" s="27"/>
      <c r="X100" s="30" t="s">
        <v>29</v>
      </c>
    </row>
    <row r="101" spans="15:24" ht="30">
      <c r="O101" s="31" t="s">
        <v>30</v>
      </c>
      <c r="P101" s="32"/>
      <c r="Q101" s="33"/>
      <c r="R101" s="25">
        <f t="shared" ref="R101:W101" si="52">SUM(R83:R100)</f>
        <v>12668104</v>
      </c>
      <c r="S101" s="25">
        <f t="shared" si="52"/>
        <v>4127657.4000000004</v>
      </c>
      <c r="T101" s="34">
        <f t="shared" si="52"/>
        <v>577872</v>
      </c>
      <c r="U101" s="34">
        <f t="shared" si="52"/>
        <v>18451</v>
      </c>
      <c r="V101" s="34">
        <f t="shared" si="52"/>
        <v>210000</v>
      </c>
      <c r="W101" s="34">
        <f t="shared" si="52"/>
        <v>197400</v>
      </c>
      <c r="X101" s="35">
        <f>SUM(T101+V101+W101)</f>
        <v>985272</v>
      </c>
    </row>
    <row r="102" spans="15:24">
      <c r="O102" s="17"/>
      <c r="P102" s="36" t="s">
        <v>31</v>
      </c>
      <c r="Q102" s="17"/>
      <c r="R102" s="17"/>
      <c r="S102" s="17"/>
      <c r="T102" s="17">
        <v>381150</v>
      </c>
      <c r="U102" s="36" t="s">
        <v>26</v>
      </c>
      <c r="V102" s="17"/>
      <c r="W102" s="17"/>
      <c r="X102" s="17"/>
    </row>
    <row r="103" spans="15:24">
      <c r="O103" s="17"/>
      <c r="P103" s="36" t="s">
        <v>32</v>
      </c>
      <c r="Q103" s="17"/>
      <c r="R103" s="17"/>
      <c r="S103" s="17"/>
      <c r="T103" s="17">
        <v>103557</v>
      </c>
      <c r="U103" s="36" t="s">
        <v>27</v>
      </c>
      <c r="V103" s="17"/>
      <c r="W103" s="17"/>
      <c r="X103" s="17"/>
    </row>
    <row r="104" spans="15:24">
      <c r="O104" s="17"/>
      <c r="P104" s="36" t="s">
        <v>33</v>
      </c>
      <c r="Q104" s="17"/>
      <c r="R104" s="17"/>
      <c r="S104" s="17"/>
      <c r="T104" s="17">
        <v>65445</v>
      </c>
      <c r="U104" s="36" t="s">
        <v>28</v>
      </c>
      <c r="V104" s="17"/>
      <c r="W104" s="17"/>
      <c r="X104" s="17"/>
    </row>
    <row r="105" spans="15:24">
      <c r="O105" s="17"/>
      <c r="P105" s="36" t="s">
        <v>34</v>
      </c>
      <c r="Q105" s="17"/>
      <c r="R105" s="17"/>
      <c r="S105" s="17"/>
      <c r="T105" s="17"/>
      <c r="U105" s="17"/>
      <c r="V105" s="17">
        <v>210000</v>
      </c>
      <c r="W105" s="36" t="s">
        <v>35</v>
      </c>
      <c r="X105" s="17"/>
    </row>
    <row r="106" spans="15:24">
      <c r="O106" s="17"/>
      <c r="P106" s="36" t="s">
        <v>36</v>
      </c>
      <c r="Q106" s="17"/>
      <c r="R106" s="17"/>
      <c r="S106" s="17"/>
      <c r="T106" s="17"/>
      <c r="U106" s="17"/>
      <c r="V106" s="17"/>
      <c r="W106" s="17">
        <v>197400</v>
      </c>
      <c r="X106" s="36" t="s">
        <v>37</v>
      </c>
    </row>
    <row r="107" spans="15:24">
      <c r="O107" s="36" t="s">
        <v>38</v>
      </c>
      <c r="P107" s="17"/>
      <c r="Q107" s="17"/>
      <c r="R107" s="17"/>
      <c r="S107" s="17"/>
      <c r="T107" s="17">
        <f>T101-SUM(T102:T106)</f>
        <v>27720</v>
      </c>
      <c r="U107" s="17"/>
      <c r="V107" s="17">
        <f>V101-SUM(V102:V106)</f>
        <v>0</v>
      </c>
      <c r="W107" s="17">
        <f>W101-SUM(W102:W106)</f>
        <v>0</v>
      </c>
      <c r="X107" s="17"/>
    </row>
  </sheetData>
  <mergeCells count="29">
    <mergeCell ref="O86:O88"/>
    <mergeCell ref="O89:O91"/>
    <mergeCell ref="O92:O94"/>
    <mergeCell ref="O95:O97"/>
    <mergeCell ref="O98:O100"/>
    <mergeCell ref="A53:A59"/>
    <mergeCell ref="A60:A66"/>
    <mergeCell ref="A67:A73"/>
    <mergeCell ref="A74:A80"/>
    <mergeCell ref="O81:O82"/>
    <mergeCell ref="O83:O85"/>
    <mergeCell ref="A15:A20"/>
    <mergeCell ref="A21:A26"/>
    <mergeCell ref="A27:A31"/>
    <mergeCell ref="A32:A38"/>
    <mergeCell ref="A39:A45"/>
    <mergeCell ref="A46:A52"/>
    <mergeCell ref="H1:I1"/>
    <mergeCell ref="J1:J2"/>
    <mergeCell ref="K1:K2"/>
    <mergeCell ref="L1:L2"/>
    <mergeCell ref="A3:A8"/>
    <mergeCell ref="A9:A14"/>
    <mergeCell ref="A1:A2"/>
    <mergeCell ref="B1:B2"/>
    <mergeCell ref="C1:C2"/>
    <mergeCell ref="D1:D2"/>
    <mergeCell ref="E1:E2"/>
    <mergeCell ref="F1:G1"/>
  </mergeCells>
  <dataValidations disablePrompts="1" count="2">
    <dataValidation allowBlank="1" showInputMessage="1" showErrorMessage="1" promptTitle="Paid on 10/04/2015" prompt="With Interest" sqref="R95:S97"/>
    <dataValidation allowBlank="1" showInputMessage="1" showErrorMessage="1" promptTitle="EQUE SCALE TECH" prompt="SERVICE TAX AVAILED ONY AS PER BILL BUT DEPOSITED BY PARTY" sqref="R90:S91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</dc:creator>
  <cp:lastModifiedBy>Hari</cp:lastModifiedBy>
  <dcterms:created xsi:type="dcterms:W3CDTF">2016-05-24T05:36:24Z</dcterms:created>
  <dcterms:modified xsi:type="dcterms:W3CDTF">2016-05-24T05:38:14Z</dcterms:modified>
</cp:coreProperties>
</file>