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3.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4.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5.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6.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7.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8.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9.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20.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21.xml" ContentType="application/vnd.openxmlformats-officedocument.drawing+xml"/>
  <Override PartName="/xl/charts/chart30.xml" ContentType="application/vnd.openxmlformats-officedocument.drawingml.chart+xml"/>
  <Override PartName="/xl/drawings/drawing22.xml" ContentType="application/vnd.openxmlformats-officedocument.drawing+xml"/>
  <Override PartName="/xl/charts/chart31.xml" ContentType="application/vnd.openxmlformats-officedocument.drawingml.chart+xml"/>
  <Override PartName="/xl/drawings/drawing23.xml" ContentType="application/vnd.openxmlformats-officedocument.drawing+xml"/>
  <Override PartName="/xl/charts/chart32.xml" ContentType="application/vnd.openxmlformats-officedocument.drawingml.chart+xml"/>
  <Override PartName="/xl/drawings/drawing24.xml" ContentType="application/vnd.openxmlformats-officedocument.drawing+xml"/>
  <Override PartName="/xl/charts/chart33.xml" ContentType="application/vnd.openxmlformats-officedocument.drawingml.chart+xml"/>
  <Override PartName="/xl/drawings/drawing25.xml" ContentType="application/vnd.openxmlformats-officedocument.drawing+xml"/>
  <Override PartName="/xl/charts/chart34.xml" ContentType="application/vnd.openxmlformats-officedocument.drawingml.chart+xml"/>
  <Override PartName="/xl/drawings/drawing26.xml" ContentType="application/vnd.openxmlformats-officedocument.drawing+xml"/>
  <Override PartName="/xl/charts/chart35.xml" ContentType="application/vnd.openxmlformats-officedocument.drawingml.chart+xml"/>
  <Override PartName="/xl/drawings/drawing27.xml" ContentType="application/vnd.openxmlformats-officedocument.drawing+xml"/>
  <Override PartName="/xl/charts/chart36.xml" ContentType="application/vnd.openxmlformats-officedocument.drawingml.chart+xml"/>
  <Override PartName="/xl/drawings/drawing28.xml" ContentType="application/vnd.openxmlformats-officedocument.drawing+xml"/>
  <Override PartName="/xl/charts/chart37.xml" ContentType="application/vnd.openxmlformats-officedocument.drawingml.chart+xml"/>
  <Override PartName="/xl/drawings/drawing29.xml" ContentType="application/vnd.openxmlformats-officedocument.drawing+xml"/>
  <Override PartName="/xl/charts/chart38.xml" ContentType="application/vnd.openxmlformats-officedocument.drawingml.chart+xml"/>
  <Override PartName="/xl/drawings/drawing30.xml" ContentType="application/vnd.openxmlformats-officedocument.drawing+xml"/>
  <Override PartName="/xl/charts/chart39.xml" ContentType="application/vnd.openxmlformats-officedocument.drawingml.chart+xml"/>
  <Override PartName="/xl/drawings/drawing31.xml" ContentType="application/vnd.openxmlformats-officedocument.drawing+xml"/>
  <Override PartName="/xl/charts/chart40.xml" ContentType="application/vnd.openxmlformats-officedocument.drawingml.chart+xml"/>
  <Override PartName="/xl/drawings/drawing32.xml" ContentType="application/vnd.openxmlformats-officedocument.drawing+xml"/>
  <Override PartName="/xl/charts/chart41.xml" ContentType="application/vnd.openxmlformats-officedocument.drawingml.chart+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harts/chart42.xml" ContentType="application/vnd.openxmlformats-officedocument.drawingml.chart+xml"/>
  <Override PartName="/xl/charts/chart43.xml" ContentType="application/vnd.openxmlformats-officedocument.drawingml.chart+xml"/>
  <Override PartName="/xl/drawings/drawing36.xml" ContentType="application/vnd.openxmlformats-officedocument.drawing+xml"/>
  <Override PartName="/xl/charts/chart44.xml" ContentType="application/vnd.openxmlformats-officedocument.drawingml.chart+xml"/>
  <Override PartName="/xl/drawings/drawing37.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Ajinkya\Desktop\"/>
    </mc:Choice>
  </mc:AlternateContent>
  <bookViews>
    <workbookView xWindow="0" yWindow="0" windowWidth="18945" windowHeight="6795" tabRatio="730"/>
  </bookViews>
  <sheets>
    <sheet name="Track Room" sheetId="20" r:id="rId1"/>
    <sheet name="Expense Head" sheetId="33" r:id="rId2"/>
    <sheet name="11I" sheetId="145" r:id="rId3"/>
    <sheet name="10E" sheetId="144" r:id="rId4"/>
    <sheet name="9E" sheetId="143" r:id="rId5"/>
    <sheet name="8E" sheetId="142" r:id="rId6"/>
    <sheet name="7E" sheetId="141" r:id="rId7"/>
    <sheet name="6E" sheetId="140" r:id="rId8"/>
    <sheet name="5E" sheetId="139" r:id="rId9"/>
    <sheet name="4E" sheetId="138" r:id="rId10"/>
    <sheet name="3E" sheetId="137" r:id="rId11"/>
    <sheet name="2E" sheetId="136" r:id="rId12"/>
    <sheet name="1E" sheetId="135" r:id="rId13"/>
    <sheet name="Set Budget" sheetId="151" r:id="rId14"/>
    <sheet name="Budget" sheetId="103" r:id="rId15"/>
    <sheet name="Why....." sheetId="152" r:id="rId16"/>
    <sheet name="Use" sheetId="92" r:id="rId17"/>
    <sheet name="Summary" sheetId="2" r:id="rId18"/>
    <sheet name="Investment" sheetId="116" r:id="rId19"/>
    <sheet name="Income Statement" sheetId="90" r:id="rId20"/>
    <sheet name="Income Budget" sheetId="150" r:id="rId21"/>
    <sheet name="Tower Chart - 2" sheetId="91" r:id="rId22"/>
    <sheet name=" Circle Chart" sheetId="5" r:id="rId23"/>
    <sheet name=" Circle Chart -2 " sheetId="97" r:id="rId24"/>
    <sheet name=" Circle Chart -3" sheetId="99" r:id="rId25"/>
    <sheet name="Analysis Chart-1" sheetId="19" r:id="rId26"/>
    <sheet name="Analysis Chart-2" sheetId="62" r:id="rId27"/>
    <sheet name="Analysis Chart-3" sheetId="61" r:id="rId28"/>
    <sheet name="Analysis Chart-4" sheetId="60" r:id="rId29"/>
    <sheet name="Analysis Chart-5" sheetId="59" r:id="rId30"/>
    <sheet name="Analysis Chart-6" sheetId="58" r:id="rId31"/>
    <sheet name="Analysis Chart-7" sheetId="57" r:id="rId32"/>
    <sheet name="Analysis Chart-8" sheetId="56" r:id="rId33"/>
    <sheet name="Analysis Chart-9" sheetId="94" r:id="rId34"/>
    <sheet name="Analysis Chart-10" sheetId="54" r:id="rId35"/>
    <sheet name="Analysis Chart-11" sheetId="63" r:id="rId36"/>
    <sheet name="Jan" sheetId="36" r:id="rId37"/>
    <sheet name="Feb" sheetId="53" r:id="rId38"/>
    <sheet name="Mar" sheetId="52" r:id="rId39"/>
    <sheet name="Apr" sheetId="51" r:id="rId40"/>
    <sheet name="May" sheetId="50" r:id="rId41"/>
    <sheet name="June" sheetId="49" r:id="rId42"/>
    <sheet name="July" sheetId="48" r:id="rId43"/>
    <sheet name="Aug" sheetId="47" r:id="rId44"/>
    <sheet name="Sept" sheetId="46" r:id="rId45"/>
    <sheet name="Oct" sheetId="45" r:id="rId46"/>
    <sheet name="Nov" sheetId="44" r:id="rId47"/>
    <sheet name="Dec" sheetId="43" r:id="rId48"/>
    <sheet name="10" sheetId="76" r:id="rId49"/>
    <sheet name="1" sheetId="77" r:id="rId50"/>
    <sheet name="2_" sheetId="79" r:id="rId51"/>
    <sheet name="3_" sheetId="78" r:id="rId52"/>
    <sheet name="4" sheetId="80" r:id="rId53"/>
    <sheet name="5" sheetId="81" r:id="rId54"/>
    <sheet name="6" sheetId="82" r:id="rId55"/>
    <sheet name="7" sheetId="83" r:id="rId56"/>
    <sheet name="8" sheetId="84" r:id="rId57"/>
    <sheet name="9" sheetId="85" r:id="rId58"/>
    <sheet name="10_" sheetId="86" r:id="rId59"/>
    <sheet name="11" sheetId="87" r:id="rId60"/>
    <sheet name="12" sheetId="88" r:id="rId61"/>
    <sheet name="working" sheetId="93" r:id="rId62"/>
    <sheet name="Password book" sheetId="95" r:id="rId63"/>
    <sheet name="Pwd" sheetId="98" r:id="rId64"/>
    <sheet name="Total Budget - actual" sheetId="118" r:id="rId65"/>
    <sheet name="Dec B" sheetId="114" r:id="rId66"/>
    <sheet name="Nov B" sheetId="113" r:id="rId67"/>
    <sheet name="Oct B" sheetId="112" r:id="rId68"/>
    <sheet name="Sept B" sheetId="111" r:id="rId69"/>
    <sheet name="Aug B" sheetId="110" r:id="rId70"/>
    <sheet name="July B" sheetId="109" r:id="rId71"/>
    <sheet name="June B" sheetId="108" r:id="rId72"/>
    <sheet name="May B" sheetId="107" r:id="rId73"/>
    <sheet name="Apr B" sheetId="106" r:id="rId74"/>
    <sheet name="Mar B" sheetId="105" r:id="rId75"/>
    <sheet name="Feb B" sheetId="104" r:id="rId76"/>
    <sheet name="Jan B" sheetId="102" r:id="rId77"/>
    <sheet name="Dazzling Dec" sheetId="149" r:id="rId78"/>
    <sheet name="Noble Nov" sheetId="147" r:id="rId79"/>
    <sheet name="Optimist Oct" sheetId="146" r:id="rId80"/>
    <sheet name="Siz Sep" sheetId="133" r:id="rId81"/>
    <sheet name="Aug amazing" sheetId="132" r:id="rId82"/>
    <sheet name="Jub July" sheetId="130" r:id="rId83"/>
    <sheet name="joy june" sheetId="127" r:id="rId84"/>
    <sheet name="Amazing May" sheetId="125" r:id="rId85"/>
    <sheet name="Amazing Apr" sheetId="124" r:id="rId86"/>
    <sheet name="Mar March" sheetId="122" r:id="rId87"/>
    <sheet name="Fab Feb" sheetId="121" r:id="rId88"/>
    <sheet name="Joyful Jan" sheetId="119" r:id="rId89"/>
  </sheets>
  <definedNames>
    <definedName name="_xlnm._FilterDatabase" localSheetId="39" hidden="1">Apr!$A$5:$P$37</definedName>
    <definedName name="_xlnm._FilterDatabase" localSheetId="14" hidden="1">Budget!#REF!</definedName>
    <definedName name="_xlnm._FilterDatabase" localSheetId="36" hidden="1">Jan!$A$5:$P$37</definedName>
    <definedName name="_xlnm._FilterDatabase" localSheetId="38" hidden="1">Mar!$A$5:$Q$37</definedName>
  </definedNames>
  <calcPr calcId="152511"/>
</workbook>
</file>

<file path=xl/calcChain.xml><?xml version="1.0" encoding="utf-8"?>
<calcChain xmlns="http://schemas.openxmlformats.org/spreadsheetml/2006/main">
  <c r="E25" i="145" l="1"/>
  <c r="X5" i="99"/>
  <c r="W5" i="99"/>
  <c r="V5" i="99"/>
  <c r="U5" i="99"/>
  <c r="T5" i="99"/>
  <c r="S5" i="99"/>
  <c r="R5" i="99"/>
  <c r="Q5" i="99"/>
  <c r="P5" i="99"/>
  <c r="O5" i="99"/>
  <c r="C17" i="143" l="1"/>
  <c r="C21" i="138"/>
  <c r="Q18" i="20" l="1"/>
  <c r="Q20" i="20"/>
  <c r="N16" i="150" l="1"/>
  <c r="J21" i="118" s="1"/>
  <c r="N15" i="150"/>
  <c r="J20" i="118" s="1"/>
  <c r="N14" i="150"/>
  <c r="J19" i="118" s="1"/>
  <c r="N13" i="150"/>
  <c r="J18" i="118" s="1"/>
  <c r="N12" i="150"/>
  <c r="J17" i="118" s="1"/>
  <c r="N11" i="150"/>
  <c r="J16" i="118" s="1"/>
  <c r="N10" i="150"/>
  <c r="J15" i="118" s="1"/>
  <c r="N9" i="150"/>
  <c r="J14" i="118" s="1"/>
  <c r="N8" i="150"/>
  <c r="J13" i="118" s="1"/>
  <c r="N7" i="150"/>
  <c r="J12" i="118" s="1"/>
  <c r="N6" i="150"/>
  <c r="J11" i="118" s="1"/>
  <c r="N5" i="150"/>
  <c r="J10" i="118" s="1"/>
  <c r="M17" i="150"/>
  <c r="L17" i="150"/>
  <c r="K17" i="150"/>
  <c r="J17" i="150"/>
  <c r="I17" i="150"/>
  <c r="H17" i="150"/>
  <c r="G17" i="150"/>
  <c r="F17" i="150"/>
  <c r="E17" i="150"/>
  <c r="D17" i="150"/>
  <c r="B6" i="150"/>
  <c r="B7" i="150" s="1"/>
  <c r="B8" i="150" s="1"/>
  <c r="B9" i="150" s="1"/>
  <c r="B10" i="150" s="1"/>
  <c r="B11" i="150" s="1"/>
  <c r="B12" i="150" s="1"/>
  <c r="B13" i="150" s="1"/>
  <c r="B14" i="150" s="1"/>
  <c r="B15" i="150" s="1"/>
  <c r="B16" i="150" s="1"/>
  <c r="C14" i="140"/>
  <c r="C16" i="136"/>
  <c r="C15" i="137"/>
  <c r="C15" i="141"/>
  <c r="C13" i="142"/>
  <c r="C13" i="144"/>
  <c r="L16" i="90"/>
  <c r="L15" i="90"/>
  <c r="L14" i="90"/>
  <c r="L13" i="90"/>
  <c r="L12" i="90"/>
  <c r="L11" i="90"/>
  <c r="L10" i="90"/>
  <c r="L9" i="90"/>
  <c r="L8" i="90"/>
  <c r="L7" i="90"/>
  <c r="L6" i="90"/>
  <c r="L5" i="90"/>
  <c r="A18" i="95"/>
  <c r="A19" i="95" s="1"/>
  <c r="A20" i="95" s="1"/>
  <c r="A21" i="95" s="1"/>
  <c r="N37" i="43"/>
  <c r="M37" i="43"/>
  <c r="L37" i="43"/>
  <c r="K37" i="43"/>
  <c r="J37" i="43"/>
  <c r="I37" i="43"/>
  <c r="H37" i="43"/>
  <c r="G37" i="43"/>
  <c r="F37" i="43"/>
  <c r="E37" i="43"/>
  <c r="O37" i="43"/>
  <c r="P36" i="43"/>
  <c r="P35" i="43"/>
  <c r="P34" i="43"/>
  <c r="P33" i="43"/>
  <c r="P32" i="43"/>
  <c r="P31" i="43"/>
  <c r="P30" i="43"/>
  <c r="P29" i="43"/>
  <c r="P28" i="43"/>
  <c r="P27" i="43"/>
  <c r="P26" i="43"/>
  <c r="P25" i="43"/>
  <c r="P24" i="43"/>
  <c r="P23" i="43"/>
  <c r="P22" i="43"/>
  <c r="P21" i="43"/>
  <c r="P20" i="43"/>
  <c r="P19" i="43"/>
  <c r="P18" i="43"/>
  <c r="P17" i="43"/>
  <c r="P16" i="43"/>
  <c r="P15" i="43"/>
  <c r="P14" i="43"/>
  <c r="P13" i="43"/>
  <c r="P12" i="43"/>
  <c r="P11" i="43"/>
  <c r="P10" i="43"/>
  <c r="P9" i="43"/>
  <c r="P8" i="43"/>
  <c r="P7" i="43"/>
  <c r="P6" i="43"/>
  <c r="N37" i="44"/>
  <c r="M37" i="44"/>
  <c r="L37" i="44"/>
  <c r="K37" i="44"/>
  <c r="J37" i="44"/>
  <c r="I37" i="44"/>
  <c r="H37" i="44"/>
  <c r="G37" i="44"/>
  <c r="F37" i="44"/>
  <c r="E37" i="44"/>
  <c r="O37" i="44"/>
  <c r="P36" i="44"/>
  <c r="P35" i="44"/>
  <c r="P34" i="44"/>
  <c r="P33" i="44"/>
  <c r="P32" i="44"/>
  <c r="P31" i="44"/>
  <c r="P30" i="44"/>
  <c r="P29" i="44"/>
  <c r="P28" i="44"/>
  <c r="P27" i="44"/>
  <c r="P26" i="44"/>
  <c r="P25" i="44"/>
  <c r="P24" i="44"/>
  <c r="P23" i="44"/>
  <c r="P22" i="44"/>
  <c r="P21" i="44"/>
  <c r="P20" i="44"/>
  <c r="P19" i="44"/>
  <c r="P18" i="44"/>
  <c r="P17" i="44"/>
  <c r="P16" i="44"/>
  <c r="P15" i="44"/>
  <c r="P14" i="44"/>
  <c r="P13" i="44"/>
  <c r="P12" i="44"/>
  <c r="P11" i="44"/>
  <c r="P10" i="44"/>
  <c r="P9" i="44"/>
  <c r="P8" i="44"/>
  <c r="P7" i="44"/>
  <c r="P6" i="44"/>
  <c r="N37" i="45"/>
  <c r="M37" i="45"/>
  <c r="L37" i="45"/>
  <c r="K37" i="45"/>
  <c r="J37" i="45"/>
  <c r="I37" i="45"/>
  <c r="H37" i="45"/>
  <c r="G37" i="45"/>
  <c r="F37" i="45"/>
  <c r="E37" i="45"/>
  <c r="O37" i="45"/>
  <c r="P36" i="45"/>
  <c r="P35" i="45"/>
  <c r="P34" i="45"/>
  <c r="P33" i="45"/>
  <c r="P32" i="45"/>
  <c r="P31" i="45"/>
  <c r="P30" i="45"/>
  <c r="P29" i="45"/>
  <c r="P28" i="45"/>
  <c r="P27" i="45"/>
  <c r="P26" i="45"/>
  <c r="P25" i="45"/>
  <c r="P24" i="45"/>
  <c r="P23" i="45"/>
  <c r="P22" i="45"/>
  <c r="P21" i="45"/>
  <c r="P20" i="45"/>
  <c r="P19" i="45"/>
  <c r="P18" i="45"/>
  <c r="P17" i="45"/>
  <c r="P16" i="45"/>
  <c r="P15" i="45"/>
  <c r="P14" i="45"/>
  <c r="P13" i="45"/>
  <c r="P12" i="45"/>
  <c r="P11" i="45"/>
  <c r="P10" i="45"/>
  <c r="P9" i="45"/>
  <c r="P8" i="45"/>
  <c r="P7" i="45"/>
  <c r="P6" i="45"/>
  <c r="N37" i="46"/>
  <c r="M37" i="46"/>
  <c r="L37" i="46"/>
  <c r="K37" i="46"/>
  <c r="J37" i="46"/>
  <c r="I37" i="46"/>
  <c r="H37" i="46"/>
  <c r="G37" i="46"/>
  <c r="F37" i="46"/>
  <c r="E37" i="46"/>
  <c r="O37" i="46"/>
  <c r="P36" i="46"/>
  <c r="P35" i="46"/>
  <c r="P34" i="46"/>
  <c r="P33" i="46"/>
  <c r="P32" i="46"/>
  <c r="P31" i="46"/>
  <c r="P30" i="46"/>
  <c r="P29" i="46"/>
  <c r="P28" i="46"/>
  <c r="P27" i="46"/>
  <c r="P26" i="46"/>
  <c r="P25" i="46"/>
  <c r="P24" i="46"/>
  <c r="P23" i="46"/>
  <c r="P22" i="46"/>
  <c r="P21" i="46"/>
  <c r="P20" i="46"/>
  <c r="P19" i="46"/>
  <c r="P18" i="46"/>
  <c r="P17" i="46"/>
  <c r="P16" i="46"/>
  <c r="P15" i="46"/>
  <c r="P14" i="46"/>
  <c r="P13" i="46"/>
  <c r="P12" i="46"/>
  <c r="P11" i="46"/>
  <c r="P10" i="46"/>
  <c r="P9" i="46"/>
  <c r="P8" i="46"/>
  <c r="P7" i="46"/>
  <c r="P6" i="46"/>
  <c r="N37" i="47"/>
  <c r="M37" i="47"/>
  <c r="L37" i="47"/>
  <c r="K37" i="47"/>
  <c r="J37" i="47"/>
  <c r="I37" i="47"/>
  <c r="H37" i="47"/>
  <c r="G37" i="47"/>
  <c r="F37" i="47"/>
  <c r="E37" i="47"/>
  <c r="O37" i="47"/>
  <c r="P36" i="47"/>
  <c r="P35" i="47"/>
  <c r="P34" i="47"/>
  <c r="P33" i="47"/>
  <c r="P32" i="47"/>
  <c r="P31" i="47"/>
  <c r="P30" i="47"/>
  <c r="P29" i="47"/>
  <c r="P28" i="47"/>
  <c r="P27" i="47"/>
  <c r="P26" i="47"/>
  <c r="P25" i="47"/>
  <c r="P24" i="47"/>
  <c r="P23" i="47"/>
  <c r="P22" i="47"/>
  <c r="P21" i="47"/>
  <c r="P20" i="47"/>
  <c r="P19" i="47"/>
  <c r="P18" i="47"/>
  <c r="P17" i="47"/>
  <c r="P16" i="47"/>
  <c r="P15" i="47"/>
  <c r="P14" i="47"/>
  <c r="P13" i="47"/>
  <c r="P12" i="47"/>
  <c r="P11" i="47"/>
  <c r="P10" i="47"/>
  <c r="P9" i="47"/>
  <c r="P8" i="47"/>
  <c r="P7" i="47"/>
  <c r="P6" i="47"/>
  <c r="N37" i="48"/>
  <c r="M37" i="48"/>
  <c r="L37" i="48"/>
  <c r="K37" i="48"/>
  <c r="J37" i="48"/>
  <c r="I37" i="48"/>
  <c r="H37" i="48"/>
  <c r="G37" i="48"/>
  <c r="F37" i="48"/>
  <c r="E37" i="48"/>
  <c r="O37" i="48"/>
  <c r="P36" i="48"/>
  <c r="P35" i="48"/>
  <c r="P34" i="48"/>
  <c r="P33" i="48"/>
  <c r="P32" i="48"/>
  <c r="P31" i="48"/>
  <c r="P30" i="48"/>
  <c r="P29" i="48"/>
  <c r="P28" i="48"/>
  <c r="P27" i="48"/>
  <c r="P26" i="48"/>
  <c r="P25" i="48"/>
  <c r="P24" i="48"/>
  <c r="P23" i="48"/>
  <c r="P22" i="48"/>
  <c r="P21" i="48"/>
  <c r="P20" i="48"/>
  <c r="P19" i="48"/>
  <c r="P18" i="48"/>
  <c r="P17" i="48"/>
  <c r="P16" i="48"/>
  <c r="P15" i="48"/>
  <c r="P14" i="48"/>
  <c r="P13" i="48"/>
  <c r="P12" i="48"/>
  <c r="P11" i="48"/>
  <c r="P10" i="48"/>
  <c r="P9" i="48"/>
  <c r="P8" i="48"/>
  <c r="P7" i="48"/>
  <c r="P6" i="48"/>
  <c r="N37" i="49"/>
  <c r="M37" i="49"/>
  <c r="L37" i="49"/>
  <c r="K37" i="49"/>
  <c r="J37" i="49"/>
  <c r="I37" i="49"/>
  <c r="H37" i="49"/>
  <c r="G37" i="49"/>
  <c r="F37" i="49"/>
  <c r="E37" i="49"/>
  <c r="O37" i="49"/>
  <c r="P36" i="49"/>
  <c r="P35" i="49"/>
  <c r="P34" i="49"/>
  <c r="P33" i="49"/>
  <c r="P32" i="49"/>
  <c r="P31" i="49"/>
  <c r="P30" i="49"/>
  <c r="P29" i="49"/>
  <c r="P28" i="49"/>
  <c r="P27" i="49"/>
  <c r="P26" i="49"/>
  <c r="P25" i="49"/>
  <c r="P24" i="49"/>
  <c r="P23" i="49"/>
  <c r="P22" i="49"/>
  <c r="P21" i="49"/>
  <c r="P20" i="49"/>
  <c r="P19" i="49"/>
  <c r="P18" i="49"/>
  <c r="P17" i="49"/>
  <c r="P16" i="49"/>
  <c r="P15" i="49"/>
  <c r="P14" i="49"/>
  <c r="P13" i="49"/>
  <c r="P12" i="49"/>
  <c r="P11" i="49"/>
  <c r="P10" i="49"/>
  <c r="P9" i="49"/>
  <c r="P8" i="49"/>
  <c r="P7" i="49"/>
  <c r="P6" i="49"/>
  <c r="N37" i="50"/>
  <c r="M37" i="50"/>
  <c r="L37" i="50"/>
  <c r="K37" i="50"/>
  <c r="J37" i="50"/>
  <c r="I37" i="50"/>
  <c r="H37" i="50"/>
  <c r="G37" i="50"/>
  <c r="F37" i="50"/>
  <c r="E37" i="50"/>
  <c r="O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N37" i="51"/>
  <c r="M37" i="51"/>
  <c r="L37" i="51"/>
  <c r="K37" i="51"/>
  <c r="J37" i="51"/>
  <c r="I37" i="51"/>
  <c r="H37" i="51"/>
  <c r="G37" i="51"/>
  <c r="F37" i="51"/>
  <c r="E37" i="51"/>
  <c r="O37" i="51"/>
  <c r="P36" i="51"/>
  <c r="P35" i="51"/>
  <c r="P34" i="51"/>
  <c r="P33" i="51"/>
  <c r="P32" i="51"/>
  <c r="P31" i="51"/>
  <c r="P30" i="51"/>
  <c r="P29" i="51"/>
  <c r="P28" i="51"/>
  <c r="P27" i="51"/>
  <c r="P26" i="51"/>
  <c r="P25" i="51"/>
  <c r="P24" i="51"/>
  <c r="P23" i="51"/>
  <c r="P22" i="51"/>
  <c r="P21" i="51"/>
  <c r="P20" i="51"/>
  <c r="P19" i="51"/>
  <c r="P18" i="51"/>
  <c r="P17" i="51"/>
  <c r="P16" i="51"/>
  <c r="P15" i="51"/>
  <c r="P14" i="51"/>
  <c r="P13" i="51"/>
  <c r="P12" i="51"/>
  <c r="P11" i="51"/>
  <c r="P10" i="51"/>
  <c r="P9" i="51"/>
  <c r="P8" i="51"/>
  <c r="P7" i="51"/>
  <c r="P6" i="51"/>
  <c r="N37" i="52"/>
  <c r="M37" i="52"/>
  <c r="L37" i="52"/>
  <c r="K37" i="52"/>
  <c r="J37" i="52"/>
  <c r="I37" i="52"/>
  <c r="H37" i="52"/>
  <c r="G37" i="52"/>
  <c r="F37" i="52"/>
  <c r="E37" i="52"/>
  <c r="O37" i="52"/>
  <c r="P36" i="52"/>
  <c r="P35" i="52"/>
  <c r="P34" i="52"/>
  <c r="P33" i="52"/>
  <c r="P32" i="52"/>
  <c r="P31" i="52"/>
  <c r="P30" i="52"/>
  <c r="P29" i="52"/>
  <c r="P28" i="52"/>
  <c r="P27" i="52"/>
  <c r="P26" i="52"/>
  <c r="P25" i="52"/>
  <c r="P24" i="52"/>
  <c r="P23" i="52"/>
  <c r="P22" i="52"/>
  <c r="P21" i="52"/>
  <c r="P20" i="52"/>
  <c r="P19" i="52"/>
  <c r="P18" i="52"/>
  <c r="P17" i="52"/>
  <c r="P16" i="52"/>
  <c r="P15" i="52"/>
  <c r="P14" i="52"/>
  <c r="P13" i="52"/>
  <c r="P12" i="52"/>
  <c r="P11" i="52"/>
  <c r="P10" i="52"/>
  <c r="P9" i="52"/>
  <c r="P8" i="52"/>
  <c r="P7" i="52"/>
  <c r="P6" i="52"/>
  <c r="P36" i="53"/>
  <c r="P35" i="53"/>
  <c r="P34" i="53"/>
  <c r="P33" i="53"/>
  <c r="P32" i="53"/>
  <c r="P31" i="53"/>
  <c r="P30" i="53"/>
  <c r="P29" i="53"/>
  <c r="P28" i="53"/>
  <c r="P27" i="53"/>
  <c r="P26" i="53"/>
  <c r="P25" i="53"/>
  <c r="P24" i="53"/>
  <c r="P23" i="53"/>
  <c r="P22" i="53"/>
  <c r="P21" i="53"/>
  <c r="P20" i="53"/>
  <c r="P19" i="53"/>
  <c r="P18" i="53"/>
  <c r="P17" i="53"/>
  <c r="P16" i="53"/>
  <c r="P15" i="53"/>
  <c r="P14" i="53"/>
  <c r="P13" i="53"/>
  <c r="P12" i="53"/>
  <c r="P11" i="53"/>
  <c r="P10" i="53"/>
  <c r="P9" i="53"/>
  <c r="P8" i="53"/>
  <c r="P7" i="53"/>
  <c r="P6" i="53"/>
  <c r="O37" i="53"/>
  <c r="N37" i="53"/>
  <c r="M37" i="53"/>
  <c r="L37" i="53"/>
  <c r="K37" i="53"/>
  <c r="J37" i="53"/>
  <c r="I37" i="53"/>
  <c r="H37" i="53"/>
  <c r="G37" i="53"/>
  <c r="F37" i="53"/>
  <c r="E37" i="53"/>
  <c r="P36" i="36"/>
  <c r="P35" i="36"/>
  <c r="P34" i="36"/>
  <c r="P33" i="36"/>
  <c r="P32" i="36"/>
  <c r="P31" i="36"/>
  <c r="P30" i="36"/>
  <c r="P29" i="36"/>
  <c r="P28" i="36"/>
  <c r="P27" i="36"/>
  <c r="P26" i="36"/>
  <c r="P25" i="36"/>
  <c r="P24" i="36"/>
  <c r="P23" i="36"/>
  <c r="P22" i="36"/>
  <c r="P21" i="36"/>
  <c r="P20" i="36"/>
  <c r="P19" i="36"/>
  <c r="P18" i="36"/>
  <c r="P17" i="36"/>
  <c r="P16" i="36"/>
  <c r="P15" i="36"/>
  <c r="P14" i="36"/>
  <c r="P13" i="36"/>
  <c r="P12" i="36"/>
  <c r="P11" i="36"/>
  <c r="P10" i="36"/>
  <c r="P9" i="36"/>
  <c r="P8" i="36"/>
  <c r="P7" i="36"/>
  <c r="P6" i="36"/>
  <c r="P37" i="36" s="1"/>
  <c r="O37" i="36"/>
  <c r="N37" i="36"/>
  <c r="M37" i="36"/>
  <c r="L37" i="36"/>
  <c r="K37" i="36"/>
  <c r="J37" i="36"/>
  <c r="I37" i="36"/>
  <c r="H37" i="36"/>
  <c r="G37" i="36"/>
  <c r="F37" i="36"/>
  <c r="E37" i="36"/>
  <c r="N17" i="150" l="1"/>
  <c r="E28" i="135"/>
  <c r="E5" i="145"/>
  <c r="C6" i="140"/>
  <c r="C6" i="141" s="1"/>
  <c r="C5" i="142" s="1"/>
  <c r="C5" i="143" s="1"/>
  <c r="C5" i="136"/>
  <c r="C6" i="137" s="1"/>
  <c r="C6" i="138" s="1"/>
  <c r="D8" i="20"/>
  <c r="B20" i="103"/>
  <c r="B19" i="103"/>
  <c r="B18" i="103"/>
  <c r="B17" i="103"/>
  <c r="B16" i="103"/>
  <c r="B15" i="103"/>
  <c r="B14" i="103"/>
  <c r="B13" i="103"/>
  <c r="B12" i="103"/>
  <c r="B11" i="103"/>
  <c r="B10" i="103"/>
  <c r="C20" i="103"/>
  <c r="C19" i="103"/>
  <c r="D19" i="118" s="1"/>
  <c r="C18" i="103"/>
  <c r="D18" i="118" s="1"/>
  <c r="C17" i="103"/>
  <c r="D17" i="118" s="1"/>
  <c r="C16" i="103"/>
  <c r="D16" i="118" s="1"/>
  <c r="C15" i="103"/>
  <c r="D15" i="118" s="1"/>
  <c r="C14" i="139"/>
  <c r="C14" i="103" s="1"/>
  <c r="D14" i="118" s="1"/>
  <c r="C13" i="103"/>
  <c r="D13" i="118" s="1"/>
  <c r="C11" i="103"/>
  <c r="D11" i="118" s="1"/>
  <c r="E18" i="102" l="1"/>
  <c r="J8" i="102" s="1"/>
  <c r="O21" i="118"/>
  <c r="O19" i="118"/>
  <c r="O17" i="118"/>
  <c r="O15" i="118"/>
  <c r="O13" i="118"/>
  <c r="O11" i="118"/>
  <c r="O20" i="118"/>
  <c r="O18" i="118"/>
  <c r="O16" i="118"/>
  <c r="O14" i="118"/>
  <c r="O12" i="118"/>
  <c r="O10" i="118"/>
  <c r="E12" i="102"/>
  <c r="E9" i="102"/>
  <c r="E13" i="102"/>
  <c r="E11" i="102"/>
  <c r="C10" i="103"/>
  <c r="D10" i="118" s="1"/>
  <c r="E17" i="102"/>
  <c r="E16" i="102"/>
  <c r="E15" i="102"/>
  <c r="E14" i="102"/>
  <c r="C12" i="103"/>
  <c r="D12" i="118" l="1"/>
  <c r="E10" i="102"/>
  <c r="C22" i="103"/>
  <c r="E8" i="102"/>
  <c r="C5" i="112"/>
  <c r="C5" i="113"/>
  <c r="C5" i="114"/>
  <c r="I9" i="114"/>
  <c r="I9" i="113"/>
  <c r="I9" i="112"/>
  <c r="J7" i="102" l="1"/>
  <c r="O19" i="33"/>
  <c r="O20" i="33" s="1"/>
  <c r="O21" i="33" s="1"/>
  <c r="O22" i="33" s="1"/>
  <c r="O23" i="33" s="1"/>
  <c r="O24" i="33" s="1"/>
  <c r="O25" i="33" s="1"/>
  <c r="O26" i="33" s="1"/>
  <c r="O18" i="33"/>
  <c r="Q3" i="2"/>
  <c r="P3" i="2"/>
  <c r="P17" i="90"/>
  <c r="Q28" i="20"/>
  <c r="Q27" i="20"/>
  <c r="Q26" i="20"/>
  <c r="Q25" i="20"/>
  <c r="Q24" i="20"/>
  <c r="Q23" i="20"/>
  <c r="Q22" i="20"/>
  <c r="Q21" i="20"/>
  <c r="Q19" i="20"/>
  <c r="I8" i="102"/>
  <c r="I8" i="104"/>
  <c r="I8" i="105"/>
  <c r="I9" i="108"/>
  <c r="I9" i="109"/>
  <c r="I9" i="110"/>
  <c r="I9" i="111"/>
  <c r="F5" i="118"/>
  <c r="E13" i="104" l="1"/>
  <c r="E16" i="104"/>
  <c r="E12" i="104"/>
  <c r="E15" i="104"/>
  <c r="E9" i="104"/>
  <c r="E14" i="104"/>
  <c r="E17" i="104"/>
  <c r="E14" i="106" l="1"/>
  <c r="E14" i="105"/>
  <c r="E9" i="106"/>
  <c r="E9" i="105"/>
  <c r="E15" i="106"/>
  <c r="E15" i="105"/>
  <c r="E12" i="106"/>
  <c r="E12" i="105"/>
  <c r="E16" i="106"/>
  <c r="E16" i="105"/>
  <c r="E13" i="106"/>
  <c r="E13" i="105"/>
  <c r="E17" i="106"/>
  <c r="E17" i="105"/>
  <c r="E17" i="107" l="1"/>
  <c r="E16" i="107"/>
  <c r="E16" i="108" s="1"/>
  <c r="E16" i="109" s="1"/>
  <c r="E15" i="107"/>
  <c r="E15" i="108" s="1"/>
  <c r="E14" i="107"/>
  <c r="E14" i="108" s="1"/>
  <c r="E14" i="109" s="1"/>
  <c r="E13" i="107"/>
  <c r="E13" i="108" s="1"/>
  <c r="E13" i="109" s="1"/>
  <c r="E12" i="107"/>
  <c r="E12" i="108" s="1"/>
  <c r="E12" i="109" s="1"/>
  <c r="E9" i="107"/>
  <c r="E9" i="108" s="1"/>
  <c r="E9" i="109" s="1"/>
  <c r="E17" i="108"/>
  <c r="E17" i="109" s="1"/>
  <c r="E15" i="109"/>
  <c r="E18" i="104"/>
  <c r="J8" i="104" s="1"/>
  <c r="N11" i="116"/>
  <c r="E5" i="102" l="1"/>
  <c r="E10" i="104"/>
  <c r="E11" i="104"/>
  <c r="E9" i="110"/>
  <c r="E12" i="110"/>
  <c r="E13" i="110"/>
  <c r="E14" i="110"/>
  <c r="E15" i="110"/>
  <c r="E16" i="110"/>
  <c r="D7" i="118"/>
  <c r="E8" i="104"/>
  <c r="E18" i="105"/>
  <c r="J8" i="105" s="1"/>
  <c r="E18" i="106"/>
  <c r="E17" i="110"/>
  <c r="C5" i="111"/>
  <c r="J7" i="104" l="1"/>
  <c r="E18" i="107"/>
  <c r="J8" i="106"/>
  <c r="E10" i="105"/>
  <c r="E10" i="106"/>
  <c r="E16" i="113"/>
  <c r="E16" i="112"/>
  <c r="E16" i="114"/>
  <c r="E16" i="111"/>
  <c r="E15" i="113"/>
  <c r="E15" i="112"/>
  <c r="E15" i="111"/>
  <c r="E15" i="114"/>
  <c r="E14" i="113"/>
  <c r="E14" i="112"/>
  <c r="E14" i="114"/>
  <c r="E14" i="111"/>
  <c r="E13" i="113"/>
  <c r="E13" i="112"/>
  <c r="E13" i="111"/>
  <c r="E13" i="114"/>
  <c r="E12" i="113"/>
  <c r="E12" i="112"/>
  <c r="E12" i="114"/>
  <c r="E12" i="111"/>
  <c r="E9" i="114"/>
  <c r="E9" i="113"/>
  <c r="E9" i="112"/>
  <c r="E9" i="111"/>
  <c r="E11" i="106"/>
  <c r="E11" i="105"/>
  <c r="E17" i="114"/>
  <c r="E17" i="113"/>
  <c r="E17" i="112"/>
  <c r="E17" i="111"/>
  <c r="E10" i="107" l="1"/>
  <c r="E10" i="108" s="1"/>
  <c r="E10" i="109" s="1"/>
  <c r="E18" i="108"/>
  <c r="J9" i="107"/>
  <c r="J9" i="108" s="1"/>
  <c r="J9" i="109" s="1"/>
  <c r="E11" i="107"/>
  <c r="E18" i="109" l="1"/>
  <c r="E11" i="108"/>
  <c r="E10" i="110"/>
  <c r="E18" i="110" l="1"/>
  <c r="J9" i="110" s="1"/>
  <c r="E11" i="109"/>
  <c r="E10" i="112"/>
  <c r="E10" i="113"/>
  <c r="E10" i="114"/>
  <c r="E10" i="111"/>
  <c r="E18" i="114" l="1"/>
  <c r="E18" i="113"/>
  <c r="E18" i="111"/>
  <c r="E18" i="112"/>
  <c r="E11" i="110"/>
  <c r="B37" i="49"/>
  <c r="J9" i="111" l="1"/>
  <c r="J9" i="112"/>
  <c r="K9" i="112" s="1"/>
  <c r="J9" i="113"/>
  <c r="K9" i="113" s="1"/>
  <c r="J9" i="114"/>
  <c r="K9" i="114" s="1"/>
  <c r="E11" i="111"/>
  <c r="E11" i="113"/>
  <c r="E11" i="112"/>
  <c r="E11" i="114"/>
  <c r="O7" i="118"/>
  <c r="H21" i="118" l="1"/>
  <c r="H20" i="118"/>
  <c r="H19" i="118"/>
  <c r="H18" i="118"/>
  <c r="H17" i="118"/>
  <c r="H16" i="118"/>
  <c r="H15" i="118"/>
  <c r="H14" i="118"/>
  <c r="H13" i="118"/>
  <c r="H12" i="118"/>
  <c r="H11" i="118"/>
  <c r="H10" i="118"/>
  <c r="J7" i="118" l="1"/>
  <c r="I25" i="118" s="1"/>
  <c r="K15" i="116"/>
  <c r="J15" i="116"/>
  <c r="C5" i="105" l="1"/>
  <c r="C5" i="104" l="1"/>
  <c r="E5" i="104" l="1"/>
  <c r="M15" i="116" l="1"/>
  <c r="L15" i="116"/>
  <c r="I15" i="116"/>
  <c r="H15" i="116"/>
  <c r="G15" i="116"/>
  <c r="N14" i="116"/>
  <c r="N13" i="116"/>
  <c r="N12" i="116"/>
  <c r="N10" i="116"/>
  <c r="N9" i="116"/>
  <c r="N8" i="116"/>
  <c r="N7" i="116"/>
  <c r="N6" i="116"/>
  <c r="N5" i="116"/>
  <c r="E15" i="116"/>
  <c r="J17" i="90"/>
  <c r="B37" i="36" l="1"/>
  <c r="K17" i="90" l="1"/>
  <c r="I17" i="90"/>
  <c r="G17" i="90"/>
  <c r="F17" i="90"/>
  <c r="H17" i="90"/>
  <c r="L17" i="90" l="1"/>
  <c r="A72" i="95"/>
  <c r="A73" i="95" s="1"/>
  <c r="A74" i="95" s="1"/>
  <c r="A75" i="95" s="1"/>
  <c r="A76" i="95" s="1"/>
  <c r="A77" i="95" s="1"/>
  <c r="A78" i="95" s="1"/>
  <c r="A79" i="95" s="1"/>
  <c r="A80" i="95" s="1"/>
  <c r="A81" i="95" s="1"/>
  <c r="A82" i="95" s="1"/>
  <c r="A83" i="95" s="1"/>
  <c r="A84" i="95" s="1"/>
  <c r="A85" i="95" s="1"/>
  <c r="A42" i="95"/>
  <c r="A43" i="95" s="1"/>
  <c r="A44" i="95" s="1"/>
  <c r="A45" i="95" s="1"/>
  <c r="A46" i="95" s="1"/>
  <c r="A47" i="95" s="1"/>
  <c r="A48" i="95" s="1"/>
  <c r="A49" i="95" s="1"/>
  <c r="A50" i="95" s="1"/>
  <c r="A51" i="95" s="1"/>
  <c r="A52" i="95" s="1"/>
  <c r="A53" i="95" s="1"/>
  <c r="A54" i="95" s="1"/>
  <c r="A55" i="95" s="1"/>
  <c r="A26" i="95"/>
  <c r="A27" i="95" s="1"/>
  <c r="A28" i="95" s="1"/>
  <c r="A9" i="95"/>
  <c r="A10" i="95" s="1"/>
  <c r="A11" i="95" s="1"/>
  <c r="A12" i="95" s="1"/>
  <c r="A13" i="95" s="1"/>
  <c r="A14" i="95" s="1"/>
  <c r="A15" i="95" s="1"/>
  <c r="A16" i="95" s="1"/>
  <c r="A17" i="95" s="1"/>
  <c r="F15" i="116" l="1"/>
  <c r="C15" i="116" l="1"/>
  <c r="C5" i="102" l="1"/>
  <c r="C5" i="110"/>
  <c r="C5" i="108"/>
  <c r="C5" i="107"/>
  <c r="C5" i="106"/>
  <c r="E8" i="105" l="1"/>
  <c r="J7" i="105" s="1"/>
  <c r="E5" i="105" l="1"/>
  <c r="E8" i="106"/>
  <c r="E19" i="106" s="1"/>
  <c r="E8" i="107" l="1"/>
  <c r="J7" i="106"/>
  <c r="J10" i="102"/>
  <c r="J10" i="104"/>
  <c r="B37" i="52"/>
  <c r="E8" i="108" l="1"/>
  <c r="J8" i="108" s="1"/>
  <c r="J8" i="107"/>
  <c r="J10" i="105"/>
  <c r="B13" i="93"/>
  <c r="E8" i="109" l="1"/>
  <c r="J8" i="109" s="1"/>
  <c r="J11" i="108"/>
  <c r="J11" i="109" l="1"/>
  <c r="E8" i="110"/>
  <c r="J8" i="110" s="1"/>
  <c r="D12" i="93"/>
  <c r="C12" i="93"/>
  <c r="E8" i="113" l="1"/>
  <c r="J8" i="113" s="1"/>
  <c r="E8" i="114"/>
  <c r="J8" i="114" s="1"/>
  <c r="E8" i="111"/>
  <c r="J8" i="111" s="1"/>
  <c r="E8" i="112"/>
  <c r="J8" i="112" s="1"/>
  <c r="J11" i="110"/>
  <c r="G2" i="91"/>
  <c r="J11" i="111" l="1"/>
  <c r="F6" i="92"/>
  <c r="F7" i="92" s="1"/>
  <c r="F8" i="92" s="1"/>
  <c r="F9" i="92" s="1"/>
  <c r="F10" i="92" s="1"/>
  <c r="F11" i="92" s="1"/>
  <c r="F12" i="92" s="1"/>
  <c r="F13" i="92" s="1"/>
  <c r="F14" i="92" s="1"/>
  <c r="K29" i="20"/>
  <c r="I21" i="118" s="1"/>
  <c r="K21" i="118" s="1"/>
  <c r="K28" i="20"/>
  <c r="I20" i="118" s="1"/>
  <c r="K20" i="118" s="1"/>
  <c r="K27" i="20"/>
  <c r="I19" i="118" s="1"/>
  <c r="K26" i="20"/>
  <c r="K25" i="20"/>
  <c r="K23" i="20"/>
  <c r="K22" i="20"/>
  <c r="K21" i="20"/>
  <c r="I13" i="118" s="1"/>
  <c r="K13" i="118" s="1"/>
  <c r="K20" i="20"/>
  <c r="I12" i="118" s="1"/>
  <c r="K12" i="118" s="1"/>
  <c r="K19" i="20"/>
  <c r="I11" i="118" s="1"/>
  <c r="K11" i="118" s="1"/>
  <c r="H29" i="99"/>
  <c r="J29" i="99"/>
  <c r="A86" i="95"/>
  <c r="A87" i="95" s="1"/>
  <c r="A88" i="95" s="1"/>
  <c r="J11" i="113" l="1"/>
  <c r="J11" i="114"/>
  <c r="J11" i="112"/>
  <c r="K19" i="118"/>
  <c r="K17" i="118"/>
  <c r="K18" i="118"/>
  <c r="I18" i="118"/>
  <c r="I14" i="118"/>
  <c r="K14" i="118" s="1"/>
  <c r="I17" i="118"/>
  <c r="I15" i="118"/>
  <c r="K15" i="118" s="1"/>
  <c r="J17" i="20"/>
  <c r="E17" i="93" l="1"/>
  <c r="D17" i="93"/>
  <c r="C17" i="93"/>
  <c r="E12" i="93"/>
  <c r="B12" i="93" s="1"/>
  <c r="B16" i="93" s="1"/>
  <c r="H25" i="118" l="1"/>
  <c r="J25" i="118" s="1"/>
  <c r="B1" i="2"/>
  <c r="C19" i="93"/>
  <c r="D13" i="20" s="1"/>
  <c r="C2" i="90" l="1"/>
  <c r="C7" i="91" l="1"/>
  <c r="B4" i="5"/>
  <c r="B10" i="19" s="1"/>
  <c r="A10" i="62" s="1"/>
  <c r="A10" i="61" s="1"/>
  <c r="A10" i="60" s="1"/>
  <c r="A10" i="59" s="1"/>
  <c r="A10" i="58" s="1"/>
  <c r="A10" i="57" s="1"/>
  <c r="A10" i="56" s="1"/>
  <c r="A10" i="94" s="1"/>
  <c r="A10" i="54" s="1"/>
  <c r="A10" i="63" s="1"/>
  <c r="A2" i="36" s="1"/>
  <c r="K18" i="20" l="1"/>
  <c r="I10" i="118" s="1"/>
  <c r="A2" i="53"/>
  <c r="A2" i="52" s="1"/>
  <c r="A2" i="51" s="1"/>
  <c r="A2" i="50" s="1"/>
  <c r="A2" i="49" s="1"/>
  <c r="A2" i="48" s="1"/>
  <c r="A2" i="47" s="1"/>
  <c r="A2" i="46" s="1"/>
  <c r="A2" i="45" s="1"/>
  <c r="A2" i="44" s="1"/>
  <c r="A2" i="43" s="1"/>
  <c r="K10" i="118" l="1"/>
  <c r="C14" i="91"/>
  <c r="C12" i="91"/>
  <c r="C16" i="91"/>
  <c r="C10" i="91"/>
  <c r="C15" i="91"/>
  <c r="C9" i="91"/>
  <c r="C8" i="91"/>
  <c r="C6" i="91"/>
  <c r="C13" i="91"/>
  <c r="F29" i="99"/>
  <c r="A1" i="77"/>
  <c r="A1" i="79" s="1"/>
  <c r="A1" i="78" s="1"/>
  <c r="A1" i="80" s="1"/>
  <c r="A1" i="81" s="1"/>
  <c r="A1" i="82" s="1"/>
  <c r="A1" i="83" s="1"/>
  <c r="A1" i="84" s="1"/>
  <c r="A1" i="85" s="1"/>
  <c r="A1" i="86" s="1"/>
  <c r="A1" i="87" s="1"/>
  <c r="A1" i="88" s="1"/>
  <c r="E2" i="95" s="1"/>
  <c r="C5" i="91"/>
  <c r="C6" i="90"/>
  <c r="C7" i="90" s="1"/>
  <c r="C8" i="90" s="1"/>
  <c r="C9" i="90" s="1"/>
  <c r="C10" i="90" s="1"/>
  <c r="C11" i="90" s="1"/>
  <c r="C12" i="90" s="1"/>
  <c r="C13" i="90" s="1"/>
  <c r="C14" i="90" s="1"/>
  <c r="C15" i="90" s="1"/>
  <c r="C16" i="90" s="1"/>
  <c r="M12" i="2" l="1"/>
  <c r="K12" i="2"/>
  <c r="J12" i="2"/>
  <c r="I10" i="2"/>
  <c r="D9" i="109" s="1"/>
  <c r="F9" i="109" s="1"/>
  <c r="B37" i="43"/>
  <c r="Q1" i="88" s="1"/>
  <c r="R14" i="2"/>
  <c r="P14" i="2"/>
  <c r="N14" i="2"/>
  <c r="L14" i="2"/>
  <c r="B37" i="44"/>
  <c r="H28" i="20" s="1"/>
  <c r="E15" i="90" s="1"/>
  <c r="R13" i="2"/>
  <c r="Q13" i="2"/>
  <c r="P13" i="2"/>
  <c r="O13" i="2"/>
  <c r="N13" i="2"/>
  <c r="M13" i="2"/>
  <c r="L13" i="2"/>
  <c r="H13" i="2"/>
  <c r="B37" i="45"/>
  <c r="Q1" i="86" s="1"/>
  <c r="R12" i="2"/>
  <c r="Q12" i="2"/>
  <c r="P12" i="2"/>
  <c r="N12" i="2"/>
  <c r="L12" i="2"/>
  <c r="I12" i="2"/>
  <c r="H12" i="2"/>
  <c r="B37" i="46"/>
  <c r="Q1" i="85" s="1"/>
  <c r="R11" i="2"/>
  <c r="D18" i="110" s="1"/>
  <c r="F18" i="110" s="1"/>
  <c r="Q11" i="2"/>
  <c r="D17" i="110" s="1"/>
  <c r="F17" i="110" s="1"/>
  <c r="M11" i="2"/>
  <c r="D13" i="110" s="1"/>
  <c r="F13" i="110" s="1"/>
  <c r="K11" i="2"/>
  <c r="D11" i="110" s="1"/>
  <c r="F11" i="110" s="1"/>
  <c r="I11" i="2"/>
  <c r="D9" i="110" s="1"/>
  <c r="F9" i="110" s="1"/>
  <c r="B37" i="47"/>
  <c r="Q1" i="84" s="1"/>
  <c r="R10" i="2"/>
  <c r="D18" i="109" s="1"/>
  <c r="F18" i="109" s="1"/>
  <c r="Q10" i="2"/>
  <c r="D17" i="109" s="1"/>
  <c r="F17" i="109" s="1"/>
  <c r="P10" i="2"/>
  <c r="D16" i="109" s="1"/>
  <c r="F16" i="109" s="1"/>
  <c r="O10" i="2"/>
  <c r="D15" i="109" s="1"/>
  <c r="F15" i="109" s="1"/>
  <c r="N10" i="2"/>
  <c r="D14" i="109" s="1"/>
  <c r="F14" i="109" s="1"/>
  <c r="M10" i="2"/>
  <c r="D13" i="109" s="1"/>
  <c r="F13" i="109" s="1"/>
  <c r="H10" i="2"/>
  <c r="D8" i="109" s="1"/>
  <c r="F8" i="109" s="1"/>
  <c r="B37" i="48"/>
  <c r="H24" i="20" s="1"/>
  <c r="E11" i="90" s="1"/>
  <c r="R9" i="2"/>
  <c r="Q9" i="2"/>
  <c r="D17" i="108" s="1"/>
  <c r="F17" i="108" s="1"/>
  <c r="P9" i="2"/>
  <c r="D16" i="108" s="1"/>
  <c r="F16" i="108" s="1"/>
  <c r="O9" i="2"/>
  <c r="N9" i="2"/>
  <c r="D14" i="108" s="1"/>
  <c r="F14" i="108" s="1"/>
  <c r="M9" i="2"/>
  <c r="L9" i="2"/>
  <c r="K9" i="2"/>
  <c r="D11" i="108" s="1"/>
  <c r="F11" i="108" s="1"/>
  <c r="J9" i="2"/>
  <c r="H9" i="2"/>
  <c r="H23" i="20"/>
  <c r="E10" i="90" s="1"/>
  <c r="R8" i="2"/>
  <c r="J22" i="20" s="1"/>
  <c r="N14" i="118" s="1"/>
  <c r="P14" i="118" s="1"/>
  <c r="Q8" i="2"/>
  <c r="D17" i="107" s="1"/>
  <c r="P8" i="2"/>
  <c r="D16" i="107" s="1"/>
  <c r="F16" i="107" s="1"/>
  <c r="O8" i="2"/>
  <c r="D15" i="107" s="1"/>
  <c r="F15" i="107" s="1"/>
  <c r="N8" i="2"/>
  <c r="M8" i="2"/>
  <c r="D13" i="107" s="1"/>
  <c r="F13" i="107" s="1"/>
  <c r="L8" i="2"/>
  <c r="D12" i="107" s="1"/>
  <c r="F12" i="107" s="1"/>
  <c r="K8" i="2"/>
  <c r="D11" i="107" s="1"/>
  <c r="F11" i="107" s="1"/>
  <c r="J8" i="2"/>
  <c r="D10" i="107" s="1"/>
  <c r="I8" i="2"/>
  <c r="D9" i="107" s="1"/>
  <c r="F9" i="107" s="1"/>
  <c r="B37" i="50"/>
  <c r="H22" i="20" s="1"/>
  <c r="E9" i="90" s="1"/>
  <c r="R7" i="2"/>
  <c r="Q7" i="2"/>
  <c r="D17" i="106" s="1"/>
  <c r="F17" i="106" s="1"/>
  <c r="P7" i="2"/>
  <c r="D16" i="106" s="1"/>
  <c r="F16" i="106" s="1"/>
  <c r="O7" i="2"/>
  <c r="D15" i="106" s="1"/>
  <c r="F15" i="106" s="1"/>
  <c r="N7" i="2"/>
  <c r="D14" i="106" s="1"/>
  <c r="F14" i="106" s="1"/>
  <c r="M7" i="2"/>
  <c r="D13" i="106" s="1"/>
  <c r="F13" i="106" s="1"/>
  <c r="L7" i="2"/>
  <c r="D12" i="106" s="1"/>
  <c r="F12" i="106" s="1"/>
  <c r="K7" i="2"/>
  <c r="D11" i="106" s="1"/>
  <c r="F11" i="106" s="1"/>
  <c r="I7" i="2"/>
  <c r="D9" i="106" s="1"/>
  <c r="F9" i="106" s="1"/>
  <c r="H7" i="2"/>
  <c r="D8" i="106" s="1"/>
  <c r="B37" i="51"/>
  <c r="H21" i="20" s="1"/>
  <c r="E8" i="90" s="1"/>
  <c r="H20" i="20"/>
  <c r="E7" i="90" s="1"/>
  <c r="R5" i="2"/>
  <c r="Q5" i="2"/>
  <c r="D17" i="104" s="1"/>
  <c r="F17" i="104" s="1"/>
  <c r="P5" i="2"/>
  <c r="D16" i="104" s="1"/>
  <c r="F16" i="104" s="1"/>
  <c r="O5" i="2"/>
  <c r="D15" i="104" s="1"/>
  <c r="F15" i="104" s="1"/>
  <c r="N5" i="2"/>
  <c r="D14" i="104" s="1"/>
  <c r="F14" i="104" s="1"/>
  <c r="M5" i="2"/>
  <c r="D13" i="104" s="1"/>
  <c r="F13" i="104" s="1"/>
  <c r="L5" i="2"/>
  <c r="D12" i="104" s="1"/>
  <c r="F12" i="104" s="1"/>
  <c r="K5" i="2"/>
  <c r="D11" i="104" s="1"/>
  <c r="F11" i="104" s="1"/>
  <c r="J5" i="2"/>
  <c r="D10" i="104" s="1"/>
  <c r="F10" i="104" s="1"/>
  <c r="H5" i="2"/>
  <c r="D8" i="104" s="1"/>
  <c r="F8" i="104" s="1"/>
  <c r="B37" i="53"/>
  <c r="Q1" i="79" s="1"/>
  <c r="Q4" i="2"/>
  <c r="P4" i="2"/>
  <c r="O4" i="2"/>
  <c r="D15" i="102" s="1"/>
  <c r="F15" i="102" s="1"/>
  <c r="N4" i="2"/>
  <c r="M4" i="2"/>
  <c r="D13" i="102" s="1"/>
  <c r="F13" i="102" s="1"/>
  <c r="L4" i="2"/>
  <c r="D12" i="102" s="1"/>
  <c r="F12" i="102" s="1"/>
  <c r="K4" i="2"/>
  <c r="J4" i="2"/>
  <c r="D10" i="102" s="1"/>
  <c r="F10" i="102" s="1"/>
  <c r="I4" i="2"/>
  <c r="D9" i="102" s="1"/>
  <c r="F9" i="102" s="1"/>
  <c r="H4" i="2"/>
  <c r="H18" i="20"/>
  <c r="E5" i="90" s="1"/>
  <c r="B16" i="91"/>
  <c r="B15" i="91"/>
  <c r="B14" i="91"/>
  <c r="B13" i="91"/>
  <c r="B12" i="91"/>
  <c r="B11" i="91"/>
  <c r="B10" i="91"/>
  <c r="B9" i="91"/>
  <c r="B8" i="91"/>
  <c r="B7" i="91"/>
  <c r="B6" i="91"/>
  <c r="R3" i="2"/>
  <c r="N5" i="50"/>
  <c r="O3" i="2"/>
  <c r="L5" i="52" s="1"/>
  <c r="N3" i="2"/>
  <c r="K5" i="49" s="1"/>
  <c r="L3" i="2"/>
  <c r="A8" i="59" s="1"/>
  <c r="K3" i="2"/>
  <c r="H5" i="51" s="1"/>
  <c r="J3" i="2"/>
  <c r="G5" i="45" s="1"/>
  <c r="I3" i="2"/>
  <c r="F5" i="36" s="1"/>
  <c r="M3" i="2"/>
  <c r="O15" i="33"/>
  <c r="O16" i="33" s="1"/>
  <c r="O17" i="33" s="1"/>
  <c r="O19" i="20"/>
  <c r="O20" i="20" s="1"/>
  <c r="O21" i="20" s="1"/>
  <c r="O22" i="20" s="1"/>
  <c r="O23" i="20" s="1"/>
  <c r="O24" i="20" s="1"/>
  <c r="O25" i="20" s="1"/>
  <c r="O26" i="20" s="1"/>
  <c r="O27" i="20" s="1"/>
  <c r="O28" i="20" s="1"/>
  <c r="F19" i="20"/>
  <c r="F20" i="20" s="1"/>
  <c r="F21" i="20" s="1"/>
  <c r="D9" i="111" l="1"/>
  <c r="F9" i="111" s="1"/>
  <c r="D9" i="114"/>
  <c r="F9" i="114" s="1"/>
  <c r="D9" i="112"/>
  <c r="F9" i="112" s="1"/>
  <c r="D9" i="113"/>
  <c r="F9" i="113" s="1"/>
  <c r="D14" i="111"/>
  <c r="F14" i="111" s="1"/>
  <c r="D14" i="114"/>
  <c r="F14" i="114" s="1"/>
  <c r="D14" i="112"/>
  <c r="F14" i="112" s="1"/>
  <c r="D14" i="113"/>
  <c r="F14" i="113" s="1"/>
  <c r="D17" i="111"/>
  <c r="F17" i="111" s="1"/>
  <c r="D17" i="113"/>
  <c r="F17" i="113" s="1"/>
  <c r="D17" i="114"/>
  <c r="F17" i="114" s="1"/>
  <c r="D17" i="112"/>
  <c r="F17" i="112" s="1"/>
  <c r="D11" i="111"/>
  <c r="F11" i="111" s="1"/>
  <c r="D11" i="113"/>
  <c r="F11" i="113" s="1"/>
  <c r="D11" i="114"/>
  <c r="F11" i="114" s="1"/>
  <c r="D11" i="112"/>
  <c r="F11" i="112" s="1"/>
  <c r="D8" i="111"/>
  <c r="F8" i="111" s="1"/>
  <c r="D8" i="113"/>
  <c r="F8" i="113" s="1"/>
  <c r="D8" i="114"/>
  <c r="F8" i="114" s="1"/>
  <c r="D8" i="112"/>
  <c r="F8" i="112" s="1"/>
  <c r="D12" i="111"/>
  <c r="F12" i="111" s="1"/>
  <c r="D12" i="114"/>
  <c r="F12" i="114" s="1"/>
  <c r="D12" i="112"/>
  <c r="F12" i="112" s="1"/>
  <c r="D12" i="113"/>
  <c r="F12" i="113" s="1"/>
  <c r="D16" i="111"/>
  <c r="F16" i="111" s="1"/>
  <c r="D16" i="114"/>
  <c r="F16" i="114" s="1"/>
  <c r="D16" i="112"/>
  <c r="F16" i="112" s="1"/>
  <c r="D16" i="113"/>
  <c r="F16" i="113" s="1"/>
  <c r="D10" i="111"/>
  <c r="F10" i="111" s="1"/>
  <c r="D10" i="114"/>
  <c r="F10" i="114" s="1"/>
  <c r="D10" i="112"/>
  <c r="F10" i="112" s="1"/>
  <c r="D10" i="113"/>
  <c r="F10" i="113" s="1"/>
  <c r="D13" i="111"/>
  <c r="F13" i="111" s="1"/>
  <c r="D13" i="113"/>
  <c r="F13" i="113" s="1"/>
  <c r="D13" i="114"/>
  <c r="F13" i="114" s="1"/>
  <c r="D13" i="112"/>
  <c r="F13" i="112" s="1"/>
  <c r="D18" i="111"/>
  <c r="F18" i="111" s="1"/>
  <c r="D18" i="114"/>
  <c r="D18" i="113"/>
  <c r="D18" i="112"/>
  <c r="F17" i="107"/>
  <c r="D14" i="102"/>
  <c r="F14" i="102" s="1"/>
  <c r="D16" i="102"/>
  <c r="F16" i="102" s="1"/>
  <c r="D11" i="102"/>
  <c r="F11" i="102" s="1"/>
  <c r="F10" i="107"/>
  <c r="D17" i="102"/>
  <c r="F17" i="102" s="1"/>
  <c r="K9" i="110"/>
  <c r="D8" i="108"/>
  <c r="F8" i="108" s="1"/>
  <c r="D15" i="108"/>
  <c r="F15" i="108" s="1"/>
  <c r="K9" i="109"/>
  <c r="D10" i="108"/>
  <c r="F10" i="108" s="1"/>
  <c r="D12" i="108"/>
  <c r="F12" i="108" s="1"/>
  <c r="D13" i="108"/>
  <c r="F13" i="108" s="1"/>
  <c r="F22" i="20"/>
  <c r="F23" i="20" s="1"/>
  <c r="F24" i="20" s="1"/>
  <c r="F25" i="20" s="1"/>
  <c r="F26" i="20" s="1"/>
  <c r="F27" i="20" s="1"/>
  <c r="F28" i="20" s="1"/>
  <c r="F29" i="20" s="1"/>
  <c r="D14" i="107"/>
  <c r="F14" i="107" s="1"/>
  <c r="N4" i="116"/>
  <c r="N3" i="116"/>
  <c r="F8" i="106"/>
  <c r="D8" i="102"/>
  <c r="F8" i="102" s="1"/>
  <c r="R4" i="2"/>
  <c r="D18" i="102" s="1"/>
  <c r="F18" i="102" s="1"/>
  <c r="F5" i="48"/>
  <c r="J19" i="20"/>
  <c r="N11" i="118" s="1"/>
  <c r="P11" i="118" s="1"/>
  <c r="D18" i="104"/>
  <c r="F18" i="104" s="1"/>
  <c r="X6" i="99"/>
  <c r="T6" i="99"/>
  <c r="P6" i="99"/>
  <c r="S6" i="99"/>
  <c r="O6" i="99"/>
  <c r="V6" i="99"/>
  <c r="R6" i="99"/>
  <c r="J26" i="20"/>
  <c r="J24" i="20"/>
  <c r="N16" i="118" s="1"/>
  <c r="J23" i="20"/>
  <c r="D18" i="108"/>
  <c r="F18" i="108" s="1"/>
  <c r="E9" i="91"/>
  <c r="D18" i="107"/>
  <c r="J21" i="20"/>
  <c r="D18" i="106"/>
  <c r="F18" i="106" s="1"/>
  <c r="B5" i="91"/>
  <c r="V3" i="97"/>
  <c r="U3" i="97"/>
  <c r="X3" i="97"/>
  <c r="O3" i="97"/>
  <c r="W3" i="97"/>
  <c r="P3" i="97"/>
  <c r="T3" i="97"/>
  <c r="M5" i="53"/>
  <c r="A8" i="94"/>
  <c r="A8" i="63"/>
  <c r="P28" i="20"/>
  <c r="B15" i="151" s="1"/>
  <c r="K5" i="51"/>
  <c r="K5" i="44"/>
  <c r="N5" i="45"/>
  <c r="N9" i="90"/>
  <c r="J28" i="20"/>
  <c r="N20" i="118" s="1"/>
  <c r="P20" i="118" s="1"/>
  <c r="J27" i="20"/>
  <c r="N19" i="118" s="1"/>
  <c r="J25" i="20"/>
  <c r="J18" i="20"/>
  <c r="N10" i="118" s="1"/>
  <c r="P10" i="118" s="1"/>
  <c r="H29" i="20"/>
  <c r="E16" i="90" s="1"/>
  <c r="P25" i="20"/>
  <c r="I13" i="151" s="1"/>
  <c r="L5" i="48"/>
  <c r="H5" i="46"/>
  <c r="L5" i="53"/>
  <c r="L5" i="49"/>
  <c r="I5" i="50"/>
  <c r="I5" i="44"/>
  <c r="P22" i="20"/>
  <c r="I10" i="151" s="1"/>
  <c r="I5" i="49"/>
  <c r="N5" i="53"/>
  <c r="I5" i="52"/>
  <c r="I5" i="48"/>
  <c r="I5" i="47"/>
  <c r="I5" i="46"/>
  <c r="I5" i="53"/>
  <c r="I5" i="51"/>
  <c r="I5" i="45"/>
  <c r="N5" i="44"/>
  <c r="A8" i="54"/>
  <c r="I5" i="43"/>
  <c r="I5" i="36"/>
  <c r="N5" i="43"/>
  <c r="H5" i="45"/>
  <c r="F5" i="43"/>
  <c r="F5" i="44"/>
  <c r="F5" i="47"/>
  <c r="P19" i="20"/>
  <c r="I7" i="151" s="1"/>
  <c r="F5" i="49"/>
  <c r="F5" i="52"/>
  <c r="F5" i="51"/>
  <c r="F5" i="50"/>
  <c r="F5" i="53"/>
  <c r="F5" i="46"/>
  <c r="A8" i="62"/>
  <c r="F5" i="45"/>
  <c r="M5" i="36"/>
  <c r="M5" i="51"/>
  <c r="J5" i="48"/>
  <c r="J5" i="51"/>
  <c r="J5" i="44"/>
  <c r="J5" i="49"/>
  <c r="H27" i="20"/>
  <c r="E14" i="90" s="1"/>
  <c r="H25" i="20"/>
  <c r="E12" i="90" s="1"/>
  <c r="Q1" i="87"/>
  <c r="Q1" i="83"/>
  <c r="Q1" i="81"/>
  <c r="Q1" i="78"/>
  <c r="H19" i="20"/>
  <c r="E6" i="90" s="1"/>
  <c r="O15" i="2"/>
  <c r="L15" i="2"/>
  <c r="Q15" i="2"/>
  <c r="P15" i="2"/>
  <c r="J15" i="2"/>
  <c r="N15" i="2"/>
  <c r="R15" i="2"/>
  <c r="O14" i="2"/>
  <c r="I14" i="2"/>
  <c r="K14" i="2"/>
  <c r="H26" i="20"/>
  <c r="E13" i="90" s="1"/>
  <c r="O12" i="2"/>
  <c r="N11" i="2"/>
  <c r="D14" i="110" s="1"/>
  <c r="F14" i="110" s="1"/>
  <c r="P11" i="2"/>
  <c r="D16" i="110" s="1"/>
  <c r="F16" i="110" s="1"/>
  <c r="J11" i="2"/>
  <c r="D10" i="110" s="1"/>
  <c r="F10" i="110" s="1"/>
  <c r="Q1" i="82"/>
  <c r="Q1" i="80"/>
  <c r="I6" i="2"/>
  <c r="D9" i="105" s="1"/>
  <c r="F9" i="105" s="1"/>
  <c r="M6" i="2"/>
  <c r="D13" i="105" s="1"/>
  <c r="F13" i="105" s="1"/>
  <c r="Q6" i="2"/>
  <c r="D17" i="105" s="1"/>
  <c r="F17" i="105" s="1"/>
  <c r="K6" i="2"/>
  <c r="D11" i="105" s="1"/>
  <c r="F11" i="105" s="1"/>
  <c r="L6" i="2"/>
  <c r="D12" i="105" s="1"/>
  <c r="F12" i="105" s="1"/>
  <c r="P6" i="2"/>
  <c r="D16" i="105" s="1"/>
  <c r="F16" i="105" s="1"/>
  <c r="J6" i="2"/>
  <c r="D10" i="105" s="1"/>
  <c r="N6" i="2"/>
  <c r="D14" i="105" s="1"/>
  <c r="F14" i="105" s="1"/>
  <c r="R6" i="2"/>
  <c r="Q1" i="77"/>
  <c r="O5" i="46"/>
  <c r="K5" i="53"/>
  <c r="H5" i="49"/>
  <c r="K5" i="48"/>
  <c r="G5" i="49"/>
  <c r="K5" i="47"/>
  <c r="G5" i="43"/>
  <c r="L5" i="50"/>
  <c r="L5" i="43"/>
  <c r="L5" i="51"/>
  <c r="L5" i="45"/>
  <c r="L5" i="46"/>
  <c r="A8" i="56"/>
  <c r="H5" i="53"/>
  <c r="H5" i="48"/>
  <c r="L5" i="47"/>
  <c r="N5" i="52"/>
  <c r="P27" i="20"/>
  <c r="I15" i="151" s="1"/>
  <c r="L5" i="44"/>
  <c r="L5" i="36"/>
  <c r="K5" i="50"/>
  <c r="A8" i="57"/>
  <c r="A8" i="60"/>
  <c r="H5" i="47"/>
  <c r="O5" i="48"/>
  <c r="N5" i="47"/>
  <c r="N5" i="46"/>
  <c r="N5" i="48"/>
  <c r="P21" i="20"/>
  <c r="I9" i="151" s="1"/>
  <c r="O5" i="44"/>
  <c r="K5" i="52"/>
  <c r="K5" i="36"/>
  <c r="K5" i="45"/>
  <c r="H5" i="43"/>
  <c r="H5" i="36"/>
  <c r="H5" i="50"/>
  <c r="P24" i="20"/>
  <c r="I12" i="151" s="1"/>
  <c r="N5" i="36"/>
  <c r="M5" i="48"/>
  <c r="N5" i="49"/>
  <c r="N5" i="51"/>
  <c r="O5" i="47"/>
  <c r="K5" i="46"/>
  <c r="K5" i="43"/>
  <c r="G5" i="36"/>
  <c r="H5" i="52"/>
  <c r="H5" i="44"/>
  <c r="J5" i="45"/>
  <c r="J5" i="47"/>
  <c r="J5" i="53"/>
  <c r="M5" i="45"/>
  <c r="M5" i="44"/>
  <c r="M5" i="47"/>
  <c r="J5" i="36"/>
  <c r="O5" i="50"/>
  <c r="O5" i="52"/>
  <c r="O5" i="45"/>
  <c r="G5" i="48"/>
  <c r="G5" i="46"/>
  <c r="G5" i="47"/>
  <c r="J5" i="43"/>
  <c r="P20" i="20"/>
  <c r="I8" i="151" s="1"/>
  <c r="J5" i="46"/>
  <c r="P23" i="20"/>
  <c r="I11" i="151" s="1"/>
  <c r="M5" i="46"/>
  <c r="M5" i="49"/>
  <c r="M5" i="52"/>
  <c r="O5" i="51"/>
  <c r="O5" i="53"/>
  <c r="O5" i="49"/>
  <c r="A8" i="61"/>
  <c r="G5" i="50"/>
  <c r="G5" i="52"/>
  <c r="G5" i="44"/>
  <c r="P26" i="20"/>
  <c r="I14" i="151" s="1"/>
  <c r="J5" i="52"/>
  <c r="A8" i="58"/>
  <c r="J5" i="50"/>
  <c r="M5" i="50"/>
  <c r="M5" i="43"/>
  <c r="O5" i="43"/>
  <c r="O5" i="36"/>
  <c r="G5" i="51"/>
  <c r="G5" i="53"/>
  <c r="G4" i="2" l="1"/>
  <c r="D15" i="111"/>
  <c r="F15" i="111" s="1"/>
  <c r="D15" i="113"/>
  <c r="F15" i="113" s="1"/>
  <c r="D15" i="114"/>
  <c r="F15" i="114" s="1"/>
  <c r="D15" i="112"/>
  <c r="F15" i="112" s="1"/>
  <c r="F18" i="112"/>
  <c r="F18" i="114"/>
  <c r="F18" i="113"/>
  <c r="F18" i="107"/>
  <c r="I9" i="107"/>
  <c r="C19" i="118"/>
  <c r="C18" i="113"/>
  <c r="C18" i="112"/>
  <c r="C18" i="114"/>
  <c r="C14" i="113"/>
  <c r="B16" i="118"/>
  <c r="C14" i="114"/>
  <c r="C14" i="112"/>
  <c r="B13" i="118"/>
  <c r="C11" i="114"/>
  <c r="C11" i="112"/>
  <c r="C11" i="113"/>
  <c r="B19" i="118"/>
  <c r="C17" i="114"/>
  <c r="C17" i="112"/>
  <c r="C17" i="113"/>
  <c r="B11" i="118"/>
  <c r="C9" i="112"/>
  <c r="C9" i="114"/>
  <c r="C9" i="113"/>
  <c r="B17" i="118"/>
  <c r="C15" i="114"/>
  <c r="C15" i="112"/>
  <c r="C15" i="113"/>
  <c r="C16" i="113"/>
  <c r="B18" i="118"/>
  <c r="C16" i="114"/>
  <c r="C16" i="112"/>
  <c r="B15" i="118"/>
  <c r="C13" i="114"/>
  <c r="C13" i="112"/>
  <c r="C13" i="113"/>
  <c r="C10" i="113"/>
  <c r="B12" i="118"/>
  <c r="C10" i="114"/>
  <c r="C10" i="112"/>
  <c r="C12" i="113"/>
  <c r="B14" i="118"/>
  <c r="C12" i="114"/>
  <c r="C12" i="112"/>
  <c r="C14" i="111"/>
  <c r="P17" i="118"/>
  <c r="P19" i="118"/>
  <c r="P18" i="118"/>
  <c r="C15" i="111"/>
  <c r="C15" i="109"/>
  <c r="C18" i="111"/>
  <c r="C18" i="109"/>
  <c r="C13" i="111"/>
  <c r="C13" i="109"/>
  <c r="C11" i="111"/>
  <c r="C11" i="109"/>
  <c r="C10" i="111"/>
  <c r="C10" i="109"/>
  <c r="C9" i="111"/>
  <c r="C9" i="109"/>
  <c r="I8" i="111"/>
  <c r="K1" i="2"/>
  <c r="P1" i="2"/>
  <c r="N1" i="2"/>
  <c r="L1" i="2"/>
  <c r="Q1" i="2"/>
  <c r="M1" i="2"/>
  <c r="E8" i="91"/>
  <c r="N13" i="118"/>
  <c r="P13" i="118" s="1"/>
  <c r="D15" i="116"/>
  <c r="C16" i="111"/>
  <c r="C16" i="109"/>
  <c r="D5" i="102"/>
  <c r="I7" i="102"/>
  <c r="R1" i="2"/>
  <c r="F10" i="105"/>
  <c r="C17" i="111"/>
  <c r="C17" i="109"/>
  <c r="C12" i="111"/>
  <c r="C12" i="109"/>
  <c r="K8" i="111"/>
  <c r="E13" i="91"/>
  <c r="N18" i="118"/>
  <c r="K9" i="111"/>
  <c r="I11" i="111"/>
  <c r="L11" i="111" s="1"/>
  <c r="N12" i="90"/>
  <c r="N17" i="118"/>
  <c r="C14" i="109"/>
  <c r="N10" i="90"/>
  <c r="N15" i="118"/>
  <c r="P15" i="118" s="1"/>
  <c r="E11" i="91"/>
  <c r="P16" i="118"/>
  <c r="N15" i="116"/>
  <c r="K9" i="108"/>
  <c r="U6" i="99"/>
  <c r="W6" i="99"/>
  <c r="C18" i="118"/>
  <c r="E18" i="118" s="1"/>
  <c r="F18" i="118" s="1"/>
  <c r="C16" i="118"/>
  <c r="K8" i="104"/>
  <c r="K8" i="102"/>
  <c r="F5" i="102"/>
  <c r="E17" i="90"/>
  <c r="E6" i="91"/>
  <c r="J20" i="20"/>
  <c r="D18" i="105"/>
  <c r="F18" i="105" s="1"/>
  <c r="E10" i="91"/>
  <c r="N13" i="90"/>
  <c r="N11" i="90"/>
  <c r="I30" i="97"/>
  <c r="N8" i="90"/>
  <c r="G12" i="2"/>
  <c r="I26" i="20" s="1"/>
  <c r="M13" i="90" s="1"/>
  <c r="C18" i="108"/>
  <c r="C18" i="107"/>
  <c r="C18" i="106"/>
  <c r="C18" i="105"/>
  <c r="C18" i="104"/>
  <c r="C18" i="110"/>
  <c r="C18" i="102"/>
  <c r="C14" i="108"/>
  <c r="C14" i="107"/>
  <c r="C14" i="106"/>
  <c r="C14" i="105"/>
  <c r="C14" i="104"/>
  <c r="C14" i="110"/>
  <c r="C14" i="102"/>
  <c r="C11" i="105"/>
  <c r="C11" i="104"/>
  <c r="C11" i="110"/>
  <c r="C11" i="108"/>
  <c r="C11" i="107"/>
  <c r="C11" i="106"/>
  <c r="C11" i="102"/>
  <c r="C15" i="105"/>
  <c r="C15" i="104"/>
  <c r="C15" i="110"/>
  <c r="C15" i="108"/>
  <c r="C15" i="107"/>
  <c r="C15" i="106"/>
  <c r="C15" i="102"/>
  <c r="C17" i="110"/>
  <c r="C17" i="108"/>
  <c r="C17" i="107"/>
  <c r="C17" i="106"/>
  <c r="C17" i="105"/>
  <c r="C17" i="104"/>
  <c r="C17" i="102"/>
  <c r="C13" i="110"/>
  <c r="C13" i="106"/>
  <c r="C13" i="104"/>
  <c r="C13" i="108"/>
  <c r="C13" i="107"/>
  <c r="C13" i="105"/>
  <c r="C13" i="102"/>
  <c r="C12" i="104"/>
  <c r="C12" i="110"/>
  <c r="C12" i="108"/>
  <c r="C12" i="107"/>
  <c r="C12" i="106"/>
  <c r="C12" i="105"/>
  <c r="C12" i="102"/>
  <c r="C16" i="104"/>
  <c r="C16" i="110"/>
  <c r="C16" i="108"/>
  <c r="C16" i="107"/>
  <c r="C16" i="106"/>
  <c r="C16" i="105"/>
  <c r="C16" i="102"/>
  <c r="C10" i="108"/>
  <c r="C10" i="107"/>
  <c r="C10" i="106"/>
  <c r="C10" i="105"/>
  <c r="C10" i="104"/>
  <c r="C10" i="110"/>
  <c r="C10" i="102"/>
  <c r="C9" i="110"/>
  <c r="C9" i="104"/>
  <c r="C9" i="108"/>
  <c r="C9" i="107"/>
  <c r="C9" i="106"/>
  <c r="C9" i="105"/>
  <c r="C9" i="102"/>
  <c r="E15" i="91"/>
  <c r="E14" i="91"/>
  <c r="E12" i="91"/>
  <c r="B6" i="94"/>
  <c r="B5" i="94"/>
  <c r="B4" i="63"/>
  <c r="B5" i="63"/>
  <c r="B5" i="57"/>
  <c r="B6" i="57"/>
  <c r="I18" i="20"/>
  <c r="N15" i="90"/>
  <c r="N14" i="90"/>
  <c r="E5" i="91"/>
  <c r="J29" i="20"/>
  <c r="N21" i="118" s="1"/>
  <c r="P21" i="118" s="1"/>
  <c r="R16" i="2"/>
  <c r="B3" i="63" s="1"/>
  <c r="H30" i="20"/>
  <c r="B5" i="93" s="1"/>
  <c r="P16" i="2"/>
  <c r="B3" i="94" s="1"/>
  <c r="M15" i="2"/>
  <c r="I15" i="2"/>
  <c r="J14" i="2"/>
  <c r="H14" i="2"/>
  <c r="K13" i="2"/>
  <c r="P37" i="46"/>
  <c r="N16" i="2"/>
  <c r="B3" i="57" s="1"/>
  <c r="O6" i="2"/>
  <c r="I8" i="114" l="1"/>
  <c r="I8" i="113"/>
  <c r="I8" i="112"/>
  <c r="I11" i="112" s="1"/>
  <c r="L8" i="112" s="1"/>
  <c r="I11" i="113"/>
  <c r="K8" i="113"/>
  <c r="K11" i="113" s="1"/>
  <c r="I11" i="114"/>
  <c r="L8" i="114"/>
  <c r="K8" i="114"/>
  <c r="K11" i="114" s="1"/>
  <c r="K8" i="112"/>
  <c r="K11" i="112" s="1"/>
  <c r="E16" i="118"/>
  <c r="F16" i="118" s="1"/>
  <c r="D15" i="105"/>
  <c r="O1" i="2"/>
  <c r="E7" i="91"/>
  <c r="N12" i="118"/>
  <c r="P12" i="118" s="1"/>
  <c r="P7" i="118" s="1"/>
  <c r="L8" i="111"/>
  <c r="N7" i="118"/>
  <c r="K11" i="111"/>
  <c r="L9" i="111"/>
  <c r="F16" i="116"/>
  <c r="J16" i="116"/>
  <c r="N16" i="116"/>
  <c r="E16" i="116"/>
  <c r="L16" i="116"/>
  <c r="M16" i="116"/>
  <c r="K16" i="116"/>
  <c r="C16" i="116"/>
  <c r="I16" i="116"/>
  <c r="G16" i="116"/>
  <c r="H16" i="116"/>
  <c r="D16" i="116"/>
  <c r="F15" i="105"/>
  <c r="I10" i="102"/>
  <c r="K7" i="102"/>
  <c r="K10" i="102" s="1"/>
  <c r="D13" i="91"/>
  <c r="E16" i="91"/>
  <c r="B4" i="94"/>
  <c r="B4" i="57"/>
  <c r="M5" i="90"/>
  <c r="N5" i="90" s="1"/>
  <c r="B7" i="93"/>
  <c r="D5" i="91"/>
  <c r="J30" i="20"/>
  <c r="N16" i="90"/>
  <c r="H11" i="2"/>
  <c r="D8" i="110" s="1"/>
  <c r="F8" i="110" s="1"/>
  <c r="L11" i="113" l="1"/>
  <c r="L9" i="113"/>
  <c r="L11" i="112"/>
  <c r="L9" i="112"/>
  <c r="L11" i="114"/>
  <c r="L9" i="114"/>
  <c r="L8" i="113"/>
  <c r="D17" i="20"/>
  <c r="K8" i="105"/>
  <c r="L7" i="102"/>
  <c r="L10" i="102"/>
  <c r="L8" i="102"/>
  <c r="Q14" i="2"/>
  <c r="L11" i="2"/>
  <c r="D12" i="110" s="1"/>
  <c r="F12" i="110" s="1"/>
  <c r="P37" i="47"/>
  <c r="O11" i="2"/>
  <c r="D15" i="110" s="1"/>
  <c r="I8" i="110" l="1"/>
  <c r="F15" i="110"/>
  <c r="I11" i="110"/>
  <c r="L8" i="110" s="1"/>
  <c r="K8" i="110"/>
  <c r="K11" i="110" s="1"/>
  <c r="C17" i="118"/>
  <c r="E17" i="118" s="1"/>
  <c r="F17" i="118" s="1"/>
  <c r="Q16" i="2"/>
  <c r="B3" i="54" s="1"/>
  <c r="B6" i="54"/>
  <c r="B4" i="54"/>
  <c r="B5" i="54"/>
  <c r="O16" i="2"/>
  <c r="B3" i="56" s="1"/>
  <c r="B4" i="56" s="1"/>
  <c r="B5" i="56"/>
  <c r="B6" i="56"/>
  <c r="G11" i="2"/>
  <c r="L11" i="110" l="1"/>
  <c r="L9" i="110"/>
  <c r="I25" i="20"/>
  <c r="M12" i="90" l="1"/>
  <c r="D12" i="91"/>
  <c r="L10" i="2" l="1"/>
  <c r="D12" i="109" s="1"/>
  <c r="F12" i="109" s="1"/>
  <c r="K10" i="2"/>
  <c r="D11" i="109" s="1"/>
  <c r="F11" i="109" s="1"/>
  <c r="J10" i="2"/>
  <c r="D10" i="109" s="1"/>
  <c r="I8" i="109" l="1"/>
  <c r="K8" i="109" s="1"/>
  <c r="F10" i="109"/>
  <c r="C14" i="118"/>
  <c r="R3" i="97"/>
  <c r="Q3" i="97"/>
  <c r="S3" i="97"/>
  <c r="L16" i="2"/>
  <c r="B3" i="59" s="1"/>
  <c r="B4" i="59" s="1"/>
  <c r="B5" i="59"/>
  <c r="B6" i="59"/>
  <c r="P37" i="48"/>
  <c r="G10" i="2"/>
  <c r="I24" i="20" s="1"/>
  <c r="H30" i="97" s="1"/>
  <c r="E14" i="118" l="1"/>
  <c r="F14" i="118" s="1"/>
  <c r="I11" i="109"/>
  <c r="L8" i="109" s="1"/>
  <c r="K11" i="109"/>
  <c r="M11" i="90"/>
  <c r="D11" i="91"/>
  <c r="L9" i="109" l="1"/>
  <c r="L11" i="109"/>
  <c r="P37" i="53" l="1"/>
  <c r="I5" i="2"/>
  <c r="D9" i="104" s="1"/>
  <c r="F9" i="104" s="1"/>
  <c r="D5" i="104" l="1"/>
  <c r="I7" i="104"/>
  <c r="I10" i="104" s="1"/>
  <c r="G5" i="2"/>
  <c r="K7" i="104" l="1"/>
  <c r="K10" i="104" s="1"/>
  <c r="L7" i="104"/>
  <c r="L8" i="104"/>
  <c r="L10" i="104"/>
  <c r="I19" i="20"/>
  <c r="M6" i="90" l="1"/>
  <c r="N6" i="90" s="1"/>
  <c r="D6" i="91"/>
  <c r="H15" i="2" l="1"/>
  <c r="P37" i="44"/>
  <c r="M14" i="2"/>
  <c r="C15" i="118" l="1"/>
  <c r="B6" i="58"/>
  <c r="B5" i="58"/>
  <c r="G14" i="2"/>
  <c r="I28" i="20" s="1"/>
  <c r="M16" i="2"/>
  <c r="B3" i="58" s="1"/>
  <c r="B4" i="58" s="1"/>
  <c r="I13" i="2"/>
  <c r="P37" i="49"/>
  <c r="I9" i="2"/>
  <c r="E15" i="118" l="1"/>
  <c r="F15" i="118" s="1"/>
  <c r="D9" i="108"/>
  <c r="F9" i="108" s="1"/>
  <c r="I1" i="2"/>
  <c r="C11" i="118"/>
  <c r="M15" i="90"/>
  <c r="D15" i="91"/>
  <c r="B5" i="62"/>
  <c r="B6" i="62"/>
  <c r="K15" i="2"/>
  <c r="P37" i="43"/>
  <c r="G9" i="2"/>
  <c r="I16" i="2"/>
  <c r="P37" i="50"/>
  <c r="H8" i="2"/>
  <c r="P37" i="51"/>
  <c r="J7" i="2"/>
  <c r="P37" i="52"/>
  <c r="H6" i="2"/>
  <c r="D8" i="105" s="1"/>
  <c r="E11" i="118" l="1"/>
  <c r="F11" i="118" s="1"/>
  <c r="I8" i="108"/>
  <c r="K8" i="108" s="1"/>
  <c r="K11" i="108" s="1"/>
  <c r="Q6" i="99"/>
  <c r="J1" i="2"/>
  <c r="I7" i="105"/>
  <c r="D5" i="105"/>
  <c r="D8" i="107"/>
  <c r="F8" i="107" s="1"/>
  <c r="H1" i="2"/>
  <c r="I23" i="20"/>
  <c r="D10" i="91" s="1"/>
  <c r="F8" i="105"/>
  <c r="D10" i="106"/>
  <c r="B3" i="62"/>
  <c r="B4" i="62" s="1"/>
  <c r="B6" i="60"/>
  <c r="B5" i="60"/>
  <c r="C5" i="19"/>
  <c r="C6" i="19"/>
  <c r="G8" i="2"/>
  <c r="I22" i="20" s="1"/>
  <c r="K16" i="2"/>
  <c r="B3" i="60" s="1"/>
  <c r="B4" i="60" s="1"/>
  <c r="G15" i="2"/>
  <c r="I29" i="20" s="1"/>
  <c r="J13" i="2"/>
  <c r="P37" i="45"/>
  <c r="G7" i="2"/>
  <c r="I21" i="20" s="1"/>
  <c r="G6" i="2"/>
  <c r="I20" i="20" s="1"/>
  <c r="H16" i="2"/>
  <c r="C3" i="19" s="1"/>
  <c r="C4" i="19" s="1"/>
  <c r="C10" i="118" l="1"/>
  <c r="E10" i="118" s="1"/>
  <c r="F10" i="118" s="1"/>
  <c r="F10" i="106"/>
  <c r="D19" i="106"/>
  <c r="F19" i="106" s="1"/>
  <c r="M10" i="90"/>
  <c r="I11" i="108"/>
  <c r="G1" i="2"/>
  <c r="C13" i="118"/>
  <c r="C12" i="118"/>
  <c r="I10" i="105"/>
  <c r="L7" i="105" s="1"/>
  <c r="K7" i="105"/>
  <c r="K10" i="105" s="1"/>
  <c r="M16" i="90"/>
  <c r="D16" i="91"/>
  <c r="M8" i="90"/>
  <c r="D8" i="91"/>
  <c r="M9" i="90"/>
  <c r="D9" i="91"/>
  <c r="M7" i="90"/>
  <c r="N7" i="90" s="1"/>
  <c r="N17" i="90" s="1"/>
  <c r="D7" i="91"/>
  <c r="B5" i="61"/>
  <c r="B6" i="61"/>
  <c r="G13" i="2"/>
  <c r="I27" i="20" s="1"/>
  <c r="J16" i="2"/>
  <c r="B3" i="61" s="1"/>
  <c r="B4" i="61" s="1"/>
  <c r="E13" i="118" l="1"/>
  <c r="F13" i="118" s="1"/>
  <c r="E12" i="118"/>
  <c r="F12" i="118" s="1"/>
  <c r="L11" i="108"/>
  <c r="L9" i="108"/>
  <c r="L8" i="108"/>
  <c r="L10" i="105"/>
  <c r="L8" i="105"/>
  <c r="M14" i="90"/>
  <c r="M17" i="90" s="1"/>
  <c r="D14" i="91"/>
  <c r="G16" i="2"/>
  <c r="H17" i="2" s="1"/>
  <c r="I30" i="20" l="1"/>
  <c r="S11" i="2"/>
  <c r="S8" i="2"/>
  <c r="S15" i="2"/>
  <c r="Q17" i="2"/>
  <c r="S9" i="2"/>
  <c r="R17" i="2"/>
  <c r="S14" i="2"/>
  <c r="S7" i="2"/>
  <c r="S12" i="2"/>
  <c r="P17" i="2"/>
  <c r="S13" i="2"/>
  <c r="I17" i="2"/>
  <c r="K17" i="2"/>
  <c r="S6" i="2"/>
  <c r="G17" i="2"/>
  <c r="M17" i="2"/>
  <c r="S5" i="2"/>
  <c r="L17" i="2"/>
  <c r="N17" i="2"/>
  <c r="J17" i="2"/>
  <c r="S10" i="2"/>
  <c r="O17" i="2"/>
  <c r="S4" i="2"/>
  <c r="B6" i="63" l="1"/>
  <c r="K24" i="20" l="1"/>
  <c r="I16" i="118" l="1"/>
  <c r="K16" i="118" s="1"/>
  <c r="K7" i="118" s="1"/>
  <c r="I7" i="118"/>
  <c r="K30" i="20"/>
  <c r="G30" i="97"/>
  <c r="C11" i="91" l="1"/>
  <c r="O28" i="33"/>
  <c r="O29" i="33" s="1"/>
  <c r="O30" i="33" s="1"/>
  <c r="O31" i="33" s="1"/>
  <c r="O32" i="33" s="1"/>
  <c r="O33" i="33" s="1"/>
  <c r="O34" i="33" s="1"/>
  <c r="O35" i="33" s="1"/>
  <c r="J11" i="107"/>
  <c r="E5" i="43"/>
  <c r="E5" i="53"/>
  <c r="E5" i="44"/>
  <c r="E5" i="51"/>
  <c r="E5" i="49"/>
  <c r="E5" i="45"/>
  <c r="H3" i="2"/>
  <c r="E5" i="48" s="1"/>
  <c r="P18" i="20" l="1"/>
  <c r="I6" i="151" s="1"/>
  <c r="B8" i="19"/>
  <c r="E5" i="50"/>
  <c r="E5" i="46"/>
  <c r="E5" i="47"/>
  <c r="E5" i="36"/>
  <c r="E5" i="52"/>
  <c r="C8" i="106" l="1"/>
  <c r="B10" i="118"/>
  <c r="C8" i="113"/>
  <c r="C8" i="107"/>
  <c r="C8" i="105"/>
  <c r="C8" i="102"/>
  <c r="C8" i="104"/>
  <c r="C8" i="109"/>
  <c r="C8" i="112"/>
  <c r="C8" i="114"/>
  <c r="C8" i="110"/>
  <c r="C8" i="111"/>
  <c r="C8" i="108"/>
  <c r="J10" i="106"/>
  <c r="C7" i="118"/>
  <c r="E19" i="118"/>
  <c r="E7" i="118" s="1"/>
  <c r="F7" i="118" s="1"/>
  <c r="F19" i="118" l="1"/>
  <c r="K9" i="107"/>
  <c r="I8" i="107"/>
  <c r="K8" i="107"/>
  <c r="K11" i="107" l="1"/>
  <c r="I11" i="107"/>
  <c r="L11" i="107" s="1"/>
  <c r="L8" i="107" l="1"/>
  <c r="L9" i="107"/>
  <c r="I8" i="106"/>
  <c r="K8" i="106" s="1"/>
  <c r="I7" i="106"/>
  <c r="I10" i="106" s="1"/>
  <c r="L10" i="106" s="1"/>
  <c r="L7" i="106" l="1"/>
  <c r="L8" i="106"/>
  <c r="K7" i="106"/>
  <c r="K10" i="106" s="1"/>
</calcChain>
</file>

<file path=xl/sharedStrings.xml><?xml version="1.0" encoding="utf-8"?>
<sst xmlns="http://schemas.openxmlformats.org/spreadsheetml/2006/main" count="1349" uniqueCount="413">
  <si>
    <t xml:space="preserve">Date </t>
  </si>
  <si>
    <t>Day</t>
  </si>
  <si>
    <t>Total</t>
  </si>
  <si>
    <t xml:space="preserve">Description </t>
  </si>
  <si>
    <t>Medical</t>
  </si>
  <si>
    <t>Month</t>
  </si>
  <si>
    <t>Go to Track Room</t>
  </si>
  <si>
    <t>Select your Major Expense Head</t>
  </si>
  <si>
    <t>Monthly Installment-Car</t>
  </si>
  <si>
    <t>Monthly Installment-Home</t>
  </si>
  <si>
    <t>Petrol / Diesel</t>
  </si>
  <si>
    <t>Phone Bill - Internet Bill</t>
  </si>
  <si>
    <t>Classes Studies</t>
  </si>
  <si>
    <t>Serial No.</t>
  </si>
  <si>
    <t>Movies - Clubs - Pubs</t>
  </si>
  <si>
    <t>List of Various Expesnes -- ( Copy from here )</t>
  </si>
  <si>
    <t>Months</t>
  </si>
  <si>
    <t>Cloths etc.</t>
  </si>
  <si>
    <t>Days</t>
  </si>
  <si>
    <t>Legal Expenses..Formalities…</t>
  </si>
  <si>
    <t>Movies/Clubs/Holidays</t>
  </si>
  <si>
    <t>%</t>
  </si>
  <si>
    <t>Hobbies..Art of Living..</t>
  </si>
  <si>
    <t>Social Work</t>
  </si>
  <si>
    <t>Meal  (Hotels etc.)</t>
  </si>
  <si>
    <t>Medical Expenses</t>
  </si>
  <si>
    <t>Meal (Hotel etc.)</t>
  </si>
  <si>
    <t>Others - Residual Head</t>
  </si>
  <si>
    <t xml:space="preserve"> Write/Paste here </t>
  </si>
  <si>
    <t>Track Room</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</si>
  <si>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</si>
  <si>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</si>
  <si>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</si>
  <si>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</si>
  <si>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</si>
  <si>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</si>
  <si>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</si>
  <si>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</si>
  <si>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</si>
  <si>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</si>
  <si>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</si>
  <si>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</si>
  <si>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</si>
  <si>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</si>
  <si>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</si>
  <si>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</si>
  <si>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</si>
  <si>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</si>
  <si>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</si>
  <si>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t xml:space="preserve"> No.</t>
  </si>
  <si>
    <t>Daywise Charts</t>
  </si>
  <si>
    <t>10 unusual New Year Resolutions</t>
  </si>
  <si>
    <t>Books &amp; Periodicals</t>
  </si>
  <si>
    <t>Petrol - Vehicle - Transport</t>
  </si>
  <si>
    <t>Hobbies..Gifts..Donations</t>
  </si>
  <si>
    <t>Monthly Total Expenses</t>
  </si>
  <si>
    <t>Phone - Internet</t>
  </si>
  <si>
    <t>Income</t>
  </si>
  <si>
    <t xml:space="preserve">Health Care-Looks-Hair cut </t>
  </si>
  <si>
    <t xml:space="preserve">Total </t>
  </si>
  <si>
    <t>Expenses</t>
  </si>
  <si>
    <t>Details</t>
  </si>
  <si>
    <t xml:space="preserve">Salary </t>
  </si>
  <si>
    <t>Business</t>
  </si>
  <si>
    <t>Total Income</t>
  </si>
  <si>
    <t>Average</t>
  </si>
  <si>
    <t>Minimum</t>
  </si>
  <si>
    <t>Maximum</t>
  </si>
  <si>
    <t>No.</t>
  </si>
  <si>
    <t>You need to Enter what happened during d Day &amp; How much money u Spent..Write amount in that Expense Head Coloumn.</t>
  </si>
  <si>
    <t xml:space="preserve">Example for Data Entry : : </t>
  </si>
  <si>
    <t xml:space="preserve">Click Here </t>
  </si>
  <si>
    <t>Name</t>
  </si>
  <si>
    <t>Comments</t>
  </si>
  <si>
    <t>Dinesh Mali</t>
  </si>
  <si>
    <t>Jayant Upadhyay</t>
  </si>
  <si>
    <t>Very Helpul</t>
  </si>
  <si>
    <t>Amol Dhage</t>
  </si>
  <si>
    <t xml:space="preserve">Bapurao Shinde
</t>
  </si>
  <si>
    <t xml:space="preserve">Hi thanks for shared file it is very useful to control &amp; review unnecessory exp spent.
</t>
  </si>
  <si>
    <t>Balaji</t>
  </si>
  <si>
    <t>Good Work Done</t>
  </si>
  <si>
    <t>Anandan</t>
  </si>
  <si>
    <t xml:space="preserve">Srinivasan 
</t>
  </si>
  <si>
    <t>Million Thanks Ajinkya, its a wonderful tool, i tried doing the same in sveveral ways, but over the period of time i loose the interest because of the form i used to update, but i hope your format and the method you have devised it seems much interesting and ensures this being updated every day. Srinivas</t>
  </si>
  <si>
    <t>Amazing, wonderful, incredible………</t>
  </si>
  <si>
    <t>Greetings of the New Year 2014. I am using the PET developed by you since
last one year &amp; is really helpful in tracking &amp; managing the expenses.
Kudos to you for developing such a wonerful tracker which can be operated on fingertips.
Now since the new year has commenced pleaseguide me about how toc hange the
year from 2012-13 to 2013-14.Have any other progarmmes like the same is
developed by you? Like tracking receipts etc.
Please provide the guidance to change the year.
Thanks &amp; Best Regards. Have a wonderful year ahead.
CA Kiran V. Vernekar</t>
  </si>
  <si>
    <t>CA Kiran V. Vernekar</t>
  </si>
  <si>
    <t>I saw your file friend Very Nice i like it so much</t>
  </si>
  <si>
    <t xml:space="preserve">Very good work and thanks for the big heart to share your hardwork </t>
  </si>
  <si>
    <t>Saturday</t>
  </si>
  <si>
    <t>Friday</t>
  </si>
  <si>
    <t>Wednesday</t>
  </si>
  <si>
    <t>Thursday</t>
  </si>
  <si>
    <t>Sunday</t>
  </si>
  <si>
    <t>Monday</t>
  </si>
  <si>
    <t>Tuesday</t>
  </si>
  <si>
    <t>Personal Money Manager</t>
  </si>
  <si>
    <t>Personal Money Manager helps you track your expenses……</t>
  </si>
  <si>
    <t>[A1] = date of birth;</t>
  </si>
  <si>
    <t>[B1] = Date of death;</t>
  </si>
  <si>
    <t>Try this with:</t>
  </si>
  <si>
    <t>\</t>
  </si>
  <si>
    <t xml:space="preserve">Studies &amp; Office </t>
  </si>
  <si>
    <t>Date of Birth</t>
  </si>
  <si>
    <t>Basic + Legal + Bank charges</t>
  </si>
  <si>
    <t>Percentage of year completed</t>
  </si>
  <si>
    <t>Working</t>
  </si>
  <si>
    <t>DD</t>
  </si>
  <si>
    <t>MM</t>
  </si>
  <si>
    <t>YYYY</t>
  </si>
  <si>
    <t>-</t>
  </si>
  <si>
    <t>You can write ur own Major Expense Heads…The list below is just illustrative..Once these Expense heads are finalised then afterwards do not change them .. Otherwise this statement will be of no use … Please Select Wisely…</t>
  </si>
  <si>
    <r>
      <t xml:space="preserve">It is to be used </t>
    </r>
    <r>
      <rPr>
        <b/>
        <sz val="12"/>
        <color indexed="51"/>
        <rFont val="Calibri"/>
        <family val="2"/>
        <scheme val="minor"/>
      </rPr>
      <t>Regularaly -- Save</t>
    </r>
    <r>
      <rPr>
        <sz val="12"/>
        <color indexed="9"/>
        <rFont val="Calibri"/>
        <family val="2"/>
        <scheme val="minor"/>
      </rPr>
      <t xml:space="preserve"> the file everytime u make any change.</t>
    </r>
  </si>
  <si>
    <r>
      <t>Each Day is IMP…Everytime you make entry for your day</t>
    </r>
    <r>
      <rPr>
        <b/>
        <sz val="12"/>
        <color indexed="51"/>
        <rFont val="Calibri"/>
        <family val="2"/>
        <scheme val="minor"/>
      </rPr>
      <t xml:space="preserve">…Write </t>
    </r>
    <r>
      <rPr>
        <b/>
        <sz val="12"/>
        <color indexed="15"/>
        <rFont val="Calibri"/>
        <family val="2"/>
        <scheme val="minor"/>
      </rPr>
      <t>" 1 "</t>
    </r>
    <r>
      <rPr>
        <b/>
        <sz val="12"/>
        <color indexed="51"/>
        <rFont val="Calibri"/>
        <family val="2"/>
        <scheme val="minor"/>
      </rPr>
      <t xml:space="preserve"> in </t>
    </r>
    <r>
      <rPr>
        <b/>
        <sz val="12"/>
        <color indexed="15"/>
        <rFont val="Calibri"/>
        <family val="2"/>
        <scheme val="minor"/>
      </rPr>
      <t>" No. "</t>
    </r>
    <r>
      <rPr>
        <sz val="12"/>
        <color indexed="9"/>
        <rFont val="Calibri"/>
        <family val="2"/>
        <scheme val="minor"/>
      </rPr>
      <t xml:space="preserve"> Coloumn….</t>
    </r>
    <r>
      <rPr>
        <sz val="12"/>
        <color indexed="51"/>
        <rFont val="Calibri"/>
        <family val="2"/>
        <scheme val="minor"/>
      </rPr>
      <t xml:space="preserve">  </t>
    </r>
  </si>
  <si>
    <r>
      <rPr>
        <b/>
        <sz val="12"/>
        <color indexed="51"/>
        <rFont val="Calibri"/>
        <family val="2"/>
        <scheme val="minor"/>
      </rPr>
      <t>Data Analysis</t>
    </r>
    <r>
      <rPr>
        <sz val="12"/>
        <color indexed="9"/>
        <rFont val="Calibri"/>
        <family val="2"/>
        <scheme val="minor"/>
      </rPr>
      <t xml:space="preserve"> is to be done using various charts. - </t>
    </r>
    <r>
      <rPr>
        <b/>
        <sz val="12"/>
        <color indexed="51"/>
        <rFont val="Calibri"/>
        <family val="2"/>
        <scheme val="minor"/>
      </rPr>
      <t>Charts</t>
    </r>
    <r>
      <rPr>
        <sz val="12"/>
        <color indexed="9"/>
        <rFont val="Calibri"/>
        <family val="2"/>
        <scheme val="minor"/>
      </rPr>
      <t xml:space="preserve"> are generated </t>
    </r>
    <r>
      <rPr>
        <b/>
        <sz val="12"/>
        <color indexed="51"/>
        <rFont val="Calibri"/>
        <family val="2"/>
        <scheme val="minor"/>
      </rPr>
      <t>Automatically</t>
    </r>
    <r>
      <rPr>
        <sz val="12"/>
        <color indexed="51"/>
        <rFont val="Calibri"/>
        <family val="2"/>
        <scheme val="minor"/>
      </rPr>
      <t>.</t>
    </r>
  </si>
  <si>
    <r>
      <t xml:space="preserve">For </t>
    </r>
    <r>
      <rPr>
        <b/>
        <sz val="12"/>
        <color indexed="51"/>
        <rFont val="Calibri"/>
        <family val="2"/>
        <scheme val="minor"/>
      </rPr>
      <t>Backup</t>
    </r>
    <r>
      <rPr>
        <sz val="12"/>
        <color indexed="9"/>
        <rFont val="Calibri"/>
        <family val="2"/>
        <scheme val="minor"/>
      </rPr>
      <t xml:space="preserve"> save file periodically to different location….</t>
    </r>
    <r>
      <rPr>
        <b/>
        <sz val="12"/>
        <color indexed="51"/>
        <rFont val="Calibri"/>
        <family val="2"/>
        <scheme val="minor"/>
      </rPr>
      <t>Take Print out</t>
    </r>
    <r>
      <rPr>
        <sz val="12"/>
        <color indexed="9"/>
        <rFont val="Calibri"/>
        <family val="2"/>
        <scheme val="minor"/>
      </rPr>
      <t xml:space="preserve"> at the end of each Month…</t>
    </r>
  </si>
  <si>
    <t>Application</t>
  </si>
  <si>
    <t>User ID</t>
  </si>
  <si>
    <t>Password</t>
  </si>
  <si>
    <t>Remarks</t>
  </si>
  <si>
    <t>Social Networking Sites</t>
  </si>
  <si>
    <t>Banking &amp; Finance</t>
  </si>
  <si>
    <t>Sr.no.</t>
  </si>
  <si>
    <t>A</t>
  </si>
  <si>
    <t>B</t>
  </si>
  <si>
    <t>C</t>
  </si>
  <si>
    <t>D</t>
  </si>
  <si>
    <t>Gmail</t>
  </si>
  <si>
    <t>Citibank</t>
  </si>
  <si>
    <t>Reliance Mutual Fund</t>
  </si>
  <si>
    <t>Facebook</t>
  </si>
  <si>
    <t>Twitter</t>
  </si>
  <si>
    <t>Youtube</t>
  </si>
  <si>
    <t>Apple ID</t>
  </si>
  <si>
    <t>Secret Question &amp; answer</t>
  </si>
  <si>
    <t>Suresh</t>
  </si>
  <si>
    <t xml:space="preserve">Krishna murthy </t>
  </si>
  <si>
    <t>Wrote on 2 April 2014  - 
Expense tracker 2013 was useful to me.
if you could share 2014 will be helpful. Thanks</t>
  </si>
  <si>
    <t xml:space="preserve">
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</si>
  <si>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Writing Diary + Managing Personal finances…</t>
  </si>
  <si>
    <t>Dear Sir
I am Tamilselvi Accountant 
I am using Personal Expense Tracker   last two years its good and very help full
I need  Personal Expense Tracker 2015   as soon as possible.......
Thanks &amp; Regards,
Tamilselvi</t>
  </si>
  <si>
    <t>Tamilselvi</t>
  </si>
  <si>
    <t>Absolutely useful and very kind of you to share this. I liked as well your thoughts on new year resolutions, esp. Point 5 and 9. God bless.</t>
  </si>
  <si>
    <t>Savings</t>
  </si>
  <si>
    <t>Riyaz Ahmad</t>
  </si>
  <si>
    <t>Very good Thank……</t>
  </si>
  <si>
    <t>Sagar Sarda</t>
  </si>
  <si>
    <t>New year Gift</t>
  </si>
  <si>
    <t>its too cool &amp; easy to maintain.....</t>
  </si>
  <si>
    <t>Vinod kumar</t>
  </si>
  <si>
    <t>Alok Gadkari</t>
  </si>
  <si>
    <t xml:space="preserve">Dear Ajinkya,
I am using this tool for the last 2 years, and believe me its simply great.
It helps you to analyse your expenses head wise which indirectly controls your avoidable expenditures...like hotels , petrol cost , etc.
Great going &amp; thanks a lot!!!
</t>
  </si>
  <si>
    <t>Monthly Distribution</t>
  </si>
  <si>
    <t xml:space="preserve">Steps for using Personal Money Manager: </t>
  </si>
  <si>
    <t>Analysis of Expenses, Income &amp; Savings</t>
  </si>
  <si>
    <t>Monthly Distribution Overview</t>
  </si>
  <si>
    <t>Summary of Expenses &amp; Savings</t>
  </si>
  <si>
    <t xml:space="preserve">Monthly Distribution of Income,Expense &amp; Savings </t>
  </si>
  <si>
    <t>Monthly Distribution of Expenses</t>
  </si>
  <si>
    <r>
      <t xml:space="preserve">Expense tracker is to be controlled from </t>
    </r>
    <r>
      <rPr>
        <b/>
        <sz val="12"/>
        <color indexed="51"/>
        <rFont val="Calibri"/>
        <family val="2"/>
        <scheme val="minor"/>
      </rPr>
      <t xml:space="preserve">Track Room. </t>
    </r>
    <r>
      <rPr>
        <sz val="12"/>
        <color indexed="9"/>
        <rFont val="Calibri"/>
        <family val="2"/>
        <scheme val="minor"/>
      </rPr>
      <t xml:space="preserve">( Option of </t>
    </r>
    <r>
      <rPr>
        <b/>
        <sz val="12"/>
        <color indexed="51"/>
        <rFont val="Calibri"/>
        <family val="2"/>
        <scheme val="minor"/>
      </rPr>
      <t>Track room in corner</t>
    </r>
    <r>
      <rPr>
        <sz val="12"/>
        <color indexed="9"/>
        <rFont val="Calibri"/>
        <family val="2"/>
        <scheme val="minor"/>
      </rPr>
      <t xml:space="preserve"> is to be used.)</t>
    </r>
  </si>
  <si>
    <r>
      <t xml:space="preserve">To Start using Personal Expense Tracker- U must select </t>
    </r>
    <r>
      <rPr>
        <b/>
        <sz val="12"/>
        <color indexed="51"/>
        <rFont val="Calibri"/>
        <family val="2"/>
        <scheme val="minor"/>
      </rPr>
      <t>10</t>
    </r>
    <r>
      <rPr>
        <sz val="12"/>
        <color indexed="9"/>
        <rFont val="Calibri"/>
        <family val="2"/>
        <scheme val="minor"/>
      </rPr>
      <t xml:space="preserve"> of ur </t>
    </r>
    <r>
      <rPr>
        <b/>
        <sz val="12"/>
        <color indexed="51"/>
        <rFont val="Calibri"/>
        <family val="2"/>
        <scheme val="minor"/>
      </rPr>
      <t>Major</t>
    </r>
    <r>
      <rPr>
        <sz val="12"/>
        <color indexed="9"/>
        <rFont val="Calibri"/>
        <family val="2"/>
        <scheme val="minor"/>
      </rPr>
      <t xml:space="preserve"> Expense Heads. Keep </t>
    </r>
    <r>
      <rPr>
        <b/>
        <sz val="12"/>
        <color rgb="FFFFC000"/>
        <rFont val="Calibri"/>
        <family val="2"/>
        <scheme val="minor"/>
      </rPr>
      <t>11</t>
    </r>
    <r>
      <rPr>
        <sz val="12"/>
        <color indexed="9"/>
        <rFont val="Calibri"/>
        <family val="2"/>
        <scheme val="minor"/>
      </rPr>
      <t xml:space="preserve"> th selection reserve for </t>
    </r>
    <r>
      <rPr>
        <sz val="12"/>
        <color rgb="FFFFC000"/>
        <rFont val="Calibri"/>
        <family val="2"/>
        <scheme val="minor"/>
      </rPr>
      <t>Savings</t>
    </r>
  </si>
  <si>
    <r>
      <t xml:space="preserve">Please update your Income details in </t>
    </r>
    <r>
      <rPr>
        <sz val="12"/>
        <color rgb="FFFFC000"/>
        <rFont val="Calibri"/>
        <family val="2"/>
        <scheme val="minor"/>
      </rPr>
      <t>Income statement</t>
    </r>
    <r>
      <rPr>
        <sz val="12"/>
        <color theme="0"/>
        <rFont val="Calibri"/>
        <family val="2"/>
        <scheme val="minor"/>
      </rPr>
      <t xml:space="preserve"> table. It is really easy.</t>
    </r>
  </si>
  <si>
    <r>
      <t xml:space="preserve">Charts are given for </t>
    </r>
    <r>
      <rPr>
        <b/>
        <sz val="12"/>
        <color indexed="51"/>
        <rFont val="Calibri"/>
        <family val="2"/>
        <scheme val="minor"/>
      </rPr>
      <t>Total analysis</t>
    </r>
    <r>
      <rPr>
        <sz val="12"/>
        <color indexed="9"/>
        <rFont val="Calibri"/>
        <family val="2"/>
        <scheme val="minor"/>
      </rPr>
      <t xml:space="preserve"> as well as </t>
    </r>
    <r>
      <rPr>
        <b/>
        <sz val="12"/>
        <color indexed="51"/>
        <rFont val="Calibri"/>
        <family val="2"/>
        <scheme val="minor"/>
      </rPr>
      <t>Individually</t>
    </r>
    <r>
      <rPr>
        <sz val="12"/>
        <color indexed="9"/>
        <rFont val="Calibri"/>
        <family val="2"/>
        <scheme val="minor"/>
      </rPr>
      <t>.</t>
    </r>
  </si>
  <si>
    <t xml:space="preserve">Health Care </t>
  </si>
  <si>
    <t>Gifts</t>
  </si>
  <si>
    <t>Donations,Social Work</t>
  </si>
  <si>
    <t>Utility Bills (Electricity etc.)</t>
  </si>
  <si>
    <t xml:space="preserve">Rent </t>
  </si>
  <si>
    <t xml:space="preserve">Day to Day - Household </t>
  </si>
  <si>
    <t>Selection of Expense heads… Very Important…!!!</t>
  </si>
  <si>
    <t>Select Month</t>
  </si>
  <si>
    <t>In a Description coloumn you can write your daily activities in Brief…( It can b used as a Diary )</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</si>
  <si>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b/>
        <i/>
        <sz val="11"/>
        <color rgb="FF000000"/>
        <rFont val="Calibri"/>
        <family val="2"/>
        <scheme val="minor"/>
      </rPr>
      <t>does </t>
    </r>
    <r>
      <rPr>
        <b/>
        <sz val="11"/>
        <color rgb="FF000000"/>
        <rFont val="Calibri"/>
        <family val="2"/>
        <scheme val="minor"/>
      </rPr>
      <t>mean starting to love who you are in the process. Work on improving your body confidence by focusing on the things you dolike rather than those you don’t, and learn to dress according to your body shape, showing off your favourite features.</t>
    </r>
  </si>
  <si>
    <r>
      <t>Rather than cutting out foods from your diet as with so many New Year’s resolutions, opt to add more foods </t>
    </r>
    <r>
      <rPr>
        <b/>
        <i/>
        <sz val="11"/>
        <color rgb="FF000000"/>
        <rFont val="Calibri"/>
        <family val="2"/>
        <scheme val="minor"/>
      </rPr>
      <t>in</t>
    </r>
    <r>
      <rPr>
        <b/>
        <sz val="11"/>
        <color rgb="FF000000"/>
        <rFont val="Calibri"/>
        <family val="2"/>
        <scheme val="minor"/>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</si>
  <si>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 xml:space="preserve">Yearly Break up of Expenses </t>
  </si>
  <si>
    <t>Break up of Expenses by Different Months</t>
  </si>
  <si>
    <t>Expense Tracker AKA Personal Money Manager-
As the name itself suggests it’s an ideal tool within MS- Excel to
Track and Manage our day to day Expenses.
It’s a very user friendly custom made built up application by a
Chartered Accountant in Pune Mr. Ajinkya Gijare. I am using this from
last two years and it has really helped to track my expenses
throughout the year. It has a view towards the detailing of the
expenses which we incur every day. It also gives varied charts and
diagrams which generates automatically when we make any entries. We
can easily check and control our expenses with the help of these
charts.
Overall it’s a very useful and easy to use tool for everyone. I am
waiting for the next version of the same for 2015. Do send me a copy.
Thanks.
*Best Regards.*
*Prafulla Kulkarni.*</t>
  </si>
  <si>
    <t>Prafulla Kulkarni
*Marketing &amp; P.R.* 
Pune</t>
  </si>
  <si>
    <t>Testimonials</t>
  </si>
  <si>
    <t xml:space="preserve">Plese update 10 Expense Heads below..                       </t>
  </si>
  <si>
    <t>`</t>
  </si>
  <si>
    <t>Caclubindia</t>
  </si>
  <si>
    <t xml:space="preserve">Linkedin </t>
  </si>
  <si>
    <t>Wassup</t>
  </si>
  <si>
    <t>Lawyersclubindia</t>
  </si>
  <si>
    <t>MBAclubindia</t>
  </si>
  <si>
    <t>Bank of Maharashtra</t>
  </si>
  <si>
    <t>Bajaj Allianz Life Insurance</t>
  </si>
  <si>
    <t>Laptop Unlock</t>
  </si>
  <si>
    <t>Ajinkya Gijare</t>
  </si>
  <si>
    <t>S N</t>
  </si>
  <si>
    <t>Clothes</t>
  </si>
  <si>
    <t xml:space="preserve">Gopinath
</t>
  </si>
  <si>
    <t xml:space="preserve">Very useful tool with attractive colours and charts. Thank you.
</t>
  </si>
  <si>
    <t xml:space="preserve">Thanks a lot, Sir. I have been using it since last year and it helped to keep track of my expenses. Best regards, Suresh
</t>
  </si>
  <si>
    <t>Skype</t>
  </si>
  <si>
    <t>Axis bank</t>
  </si>
  <si>
    <t>Respected Sir,
Greetings of the day…….!!!  Hope you would be fine and doing well.
We have downloaded your expense tracker sheet from CA club India.   Your sheet is very useful and comprehensive.</t>
  </si>
  <si>
    <t>Dhaval Nagar</t>
  </si>
  <si>
    <t>Snapdeal</t>
  </si>
  <si>
    <t>Other</t>
  </si>
  <si>
    <t>/</t>
  </si>
  <si>
    <t>Yearly Analysis</t>
  </si>
  <si>
    <t>Analysis -  Individual heads</t>
  </si>
  <si>
    <t>Why Personal Money Manager..???</t>
  </si>
  <si>
    <t>Why Money Manager…???</t>
  </si>
  <si>
    <t>How to use Personal Money Manager..???</t>
  </si>
  <si>
    <t>To begin with …. Select Expense head..!!</t>
  </si>
  <si>
    <t>Budget</t>
  </si>
  <si>
    <t>Expense head</t>
  </si>
  <si>
    <t>Variance</t>
  </si>
  <si>
    <t>Actual</t>
  </si>
  <si>
    <t>TRACK ROOM</t>
  </si>
  <si>
    <t>Budget - June</t>
  </si>
  <si>
    <t>Budget - July</t>
  </si>
  <si>
    <t>Budget - Aug</t>
  </si>
  <si>
    <t>Budget - Sept</t>
  </si>
  <si>
    <t>Budget - Oct</t>
  </si>
  <si>
    <t>Budget - Nov</t>
  </si>
  <si>
    <t>Budget - Dec</t>
  </si>
  <si>
    <t>Budget Jan</t>
  </si>
  <si>
    <t xml:space="preserve"> </t>
  </si>
  <si>
    <t>Budget - Jan</t>
  </si>
  <si>
    <t>Budget - Feb</t>
  </si>
  <si>
    <t>Budget - Mar</t>
  </si>
  <si>
    <t>Budget - Apr</t>
  </si>
  <si>
    <t>Budget - May</t>
  </si>
  <si>
    <t>Expense Budget</t>
  </si>
  <si>
    <t xml:space="preserve">
..Budget is a financial plan for the future concerning the expenditure you incur for coming/next year..
Budgets for expenses are prepared in advance and then compared with actual performance to establish any variances.
</t>
  </si>
  <si>
    <t>Monthly variance analyasis … 
(Planned vs Budgeted numbers)</t>
  </si>
  <si>
    <t xml:space="preserve">Planned Monthly budget </t>
  </si>
  <si>
    <t>Budget Dec</t>
  </si>
  <si>
    <t>Budget Nov</t>
  </si>
  <si>
    <t>Budget Oct</t>
  </si>
  <si>
    <t>Budget Sept</t>
  </si>
  <si>
    <t>Budget Aug</t>
  </si>
  <si>
    <t>Budget July</t>
  </si>
  <si>
    <t>Budget June</t>
  </si>
  <si>
    <t>Budget May</t>
  </si>
  <si>
    <t>Budget April</t>
  </si>
  <si>
    <t>Budget Mar</t>
  </si>
  <si>
    <t>Budget Feb</t>
  </si>
  <si>
    <t>Email communication</t>
  </si>
  <si>
    <t>Dnyanashri Joshi</t>
  </si>
  <si>
    <t xml:space="preserve">
An excellent tool to keep a track on how well you are in managing your finance. A glance at the trackroom will  give you a bird eye  view of how well the year has been in terms of money. Also serves as an e diary to preserve your worth cherishing moments throughout the year. A new feature of the budget will give you an intimation if you spend more than what is expected.
Keep up the good work. Proud of you.
Dnya J.
</t>
  </si>
  <si>
    <t xml:space="preserve">Email - </t>
  </si>
  <si>
    <t xml:space="preserve">LinkedIn - </t>
  </si>
  <si>
    <t>https://www.linkedin.com/?trk=nav_logo</t>
  </si>
  <si>
    <t xml:space="preserve">Facebook - </t>
  </si>
  <si>
    <t>https://www.facebook.com/ajinkya.gijare.1</t>
  </si>
  <si>
    <t xml:space="preserve">ajinkyagijare@gmail.com </t>
  </si>
  <si>
    <t>Ajinkya Gijare - (Chartered Accounant, Pune)</t>
  </si>
  <si>
    <t xml:space="preserve">Contact Info - </t>
  </si>
  <si>
    <t>Feedback</t>
  </si>
  <si>
    <t>Citibank - Rewards card</t>
  </si>
  <si>
    <t>Citibank - Petrol card</t>
  </si>
  <si>
    <t>iconnect login ID</t>
  </si>
  <si>
    <t>PIN number for Credit card</t>
  </si>
  <si>
    <t>Internet banking user ID</t>
  </si>
  <si>
    <t>PAN Card no.</t>
  </si>
  <si>
    <t>Religare invesco</t>
  </si>
  <si>
    <t>Reliane mutual fund</t>
  </si>
  <si>
    <t>Tata Mutual Fund</t>
  </si>
  <si>
    <t>HDFC</t>
  </si>
  <si>
    <t>Account Number</t>
  </si>
  <si>
    <t>IFSC</t>
  </si>
  <si>
    <t>casansaar</t>
  </si>
  <si>
    <t>MSEB - FL - 2</t>
  </si>
  <si>
    <t>MSEB - FL - 1</t>
  </si>
  <si>
    <t>Vodafone</t>
  </si>
  <si>
    <t>Naukri</t>
  </si>
  <si>
    <t>Kotak Mutual Fund</t>
  </si>
  <si>
    <t>Kotak Bank</t>
  </si>
  <si>
    <t>Bank of Baroda</t>
  </si>
  <si>
    <t>Login</t>
  </si>
  <si>
    <t>Trans Pasw</t>
  </si>
  <si>
    <t>SBI Mutual Fund</t>
  </si>
  <si>
    <t>HDFC Savings</t>
  </si>
  <si>
    <t xml:space="preserve">Citibank </t>
  </si>
  <si>
    <t>Religare baba</t>
  </si>
  <si>
    <t>Citi Bank</t>
  </si>
  <si>
    <t>Reliance MF</t>
  </si>
  <si>
    <t>REAL Estate</t>
  </si>
  <si>
    <t>Rent</t>
  </si>
  <si>
    <t>Insurance Premium</t>
  </si>
  <si>
    <t>Investment</t>
  </si>
  <si>
    <t>Recurring Deposite</t>
  </si>
  <si>
    <t>Voluntary PF</t>
  </si>
  <si>
    <t>Check</t>
  </si>
  <si>
    <t>Fixed Deposite</t>
  </si>
  <si>
    <t>Realized Gain Equity</t>
  </si>
  <si>
    <t>Income Budget</t>
  </si>
  <si>
    <t>Yearly analysis</t>
  </si>
  <si>
    <t>Analysis</t>
  </si>
  <si>
    <t>Amazing April</t>
  </si>
  <si>
    <t>Magical May</t>
  </si>
  <si>
    <t>Joyous June</t>
  </si>
  <si>
    <t>Actual %</t>
  </si>
  <si>
    <t>Movies</t>
  </si>
  <si>
    <t>Jubiliant July</t>
  </si>
  <si>
    <t>Interest, Dividends</t>
  </si>
  <si>
    <t>Gifts + Redeep Points</t>
  </si>
  <si>
    <t>Description</t>
  </si>
  <si>
    <t>Mutual Fund Balanced</t>
  </si>
  <si>
    <t>Mutual Fund Equity</t>
  </si>
  <si>
    <t>PPF</t>
  </si>
  <si>
    <t>Equity Market</t>
  </si>
  <si>
    <t>d</t>
  </si>
  <si>
    <t>Business Investment</t>
  </si>
  <si>
    <t>Studies</t>
  </si>
  <si>
    <t>MISC</t>
  </si>
  <si>
    <t>Investment Tracker</t>
  </si>
  <si>
    <t>q</t>
  </si>
  <si>
    <t>Misc</t>
  </si>
  <si>
    <t>Expense budget</t>
  </si>
  <si>
    <t>Exp + Inv</t>
  </si>
  <si>
    <t>Freeze</t>
  </si>
  <si>
    <t>Washing Machine</t>
  </si>
  <si>
    <t>Cooler</t>
  </si>
  <si>
    <t>% To be utilized</t>
  </si>
  <si>
    <t>% Year Completed</t>
  </si>
  <si>
    <t>ENTERTAINMENT</t>
  </si>
  <si>
    <t>Mortgage or rent</t>
  </si>
  <si>
    <t>Phone</t>
  </si>
  <si>
    <t>Electricity</t>
  </si>
  <si>
    <t>Gas</t>
  </si>
  <si>
    <t>Concerts</t>
  </si>
  <si>
    <t>Water and sewer</t>
  </si>
  <si>
    <t>Sporting events</t>
  </si>
  <si>
    <t>Live theater</t>
  </si>
  <si>
    <t>Maintenance or repairs</t>
  </si>
  <si>
    <t>Supplies</t>
  </si>
  <si>
    <t>TRANSPORTATION</t>
  </si>
  <si>
    <t>Bus/taxi fare</t>
  </si>
  <si>
    <t>Insurance</t>
  </si>
  <si>
    <t>Licensing</t>
  </si>
  <si>
    <t>Fuel</t>
  </si>
  <si>
    <t>Maintenance</t>
  </si>
  <si>
    <t>SAVINGS OR INVESTMENTS</t>
  </si>
  <si>
    <t>FOOD</t>
  </si>
  <si>
    <t>Groceries</t>
  </si>
  <si>
    <t>Dining out</t>
  </si>
  <si>
    <t>GIFTS AND DONATIONS</t>
  </si>
  <si>
    <t>PERSONAL CARE</t>
  </si>
  <si>
    <t>Clothing</t>
  </si>
  <si>
    <t>Dry cleaning</t>
  </si>
  <si>
    <t>Health club</t>
  </si>
  <si>
    <t>Organization dues or fees</t>
  </si>
  <si>
    <t>s</t>
  </si>
  <si>
    <t>FD</t>
  </si>
  <si>
    <t>TDS  
Receivable</t>
  </si>
  <si>
    <t>HOUSING</t>
  </si>
  <si>
    <t>Rupee</t>
  </si>
  <si>
    <t>Food</t>
  </si>
  <si>
    <t>Massage</t>
  </si>
  <si>
    <t>Retirment</t>
  </si>
  <si>
    <t>SIP Mutual Fund</t>
  </si>
  <si>
    <t>RD</t>
  </si>
  <si>
    <t>Real Estate</t>
  </si>
  <si>
    <t>Equity</t>
  </si>
  <si>
    <t>Cable / DTH</t>
  </si>
  <si>
    <t>Expense Head</t>
  </si>
  <si>
    <t>Cosidering the preivous experience and future changes please estimate monthly budgeted expense for each expense head for Year 2019.</t>
  </si>
  <si>
    <t>2019</t>
  </si>
  <si>
    <t>Personal Care</t>
  </si>
  <si>
    <t>Entertainment</t>
  </si>
  <si>
    <t>Day to Day - Housing</t>
  </si>
  <si>
    <t>Joyful January</t>
  </si>
  <si>
    <t>Fabulous February</t>
  </si>
  <si>
    <t>Marvolous March</t>
  </si>
  <si>
    <t>Ambitious August</t>
  </si>
  <si>
    <t>Sizzling September</t>
  </si>
  <si>
    <t>Optimist October</t>
  </si>
  <si>
    <t>Noble November</t>
  </si>
  <si>
    <t>Dazzling December</t>
  </si>
  <si>
    <t>Vehicle payment - EMI</t>
  </si>
  <si>
    <t>EMI- Appliances</t>
  </si>
  <si>
    <t>Car - Bike - Transportation</t>
  </si>
  <si>
    <t>Gifts to relatives</t>
  </si>
  <si>
    <t xml:space="preserve">Budget </t>
  </si>
  <si>
    <t>New Courses…</t>
  </si>
  <si>
    <t>Mobile</t>
  </si>
  <si>
    <t xml:space="preserve">TV </t>
  </si>
  <si>
    <t>Hair cut</t>
  </si>
  <si>
    <t>Milk</t>
  </si>
  <si>
    <t>Bank Charges</t>
  </si>
  <si>
    <t>GST Taxes on Bank transactions</t>
  </si>
  <si>
    <t xml:space="preserve">Unwanted expenses </t>
  </si>
  <si>
    <t>Penalties</t>
  </si>
  <si>
    <t>Other Appliances</t>
  </si>
  <si>
    <t>Plays</t>
  </si>
  <si>
    <t>Dividend</t>
  </si>
  <si>
    <t>Interest</t>
  </si>
  <si>
    <t>Budget Check</t>
  </si>
  <si>
    <t>Mr X</t>
  </si>
  <si>
    <t>Resale</t>
  </si>
  <si>
    <t>Air Conditioner</t>
  </si>
  <si>
    <t>Kitchen Appliances</t>
  </si>
  <si>
    <t>Luxury appliances</t>
  </si>
  <si>
    <t>Medicine…</t>
  </si>
  <si>
    <t>New Holidays..</t>
  </si>
  <si>
    <t>Meditation Yoga…</t>
  </si>
  <si>
    <t>Plantation…</t>
  </si>
  <si>
    <t>Travel  &amp; Pleasure</t>
  </si>
  <si>
    <t xml:space="preserve">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
I have shared this tracker for last 5 years. Many people find it useful &amp; easy to operate. Please find below some of the testimonials received for the shared file.
</t>
  </si>
  <si>
    <t>Professional Fees</t>
  </si>
  <si>
    <t>Gifts received</t>
  </si>
  <si>
    <t>Musical Instruments classes</t>
  </si>
  <si>
    <t>Devotional..</t>
  </si>
  <si>
    <t>Spiritual..</t>
  </si>
  <si>
    <t>EMIs for 2018 Holidays</t>
  </si>
  <si>
    <t>To write some of your personal memories , important events, achievements or highlights … In future when you look back it will give you a glimps of present time…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</si>
</sst>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_);_(* \(#,##0\);_(* &quot;-&quot;??_);_(@_)"/>
    <numFmt numFmtId="165" formatCode="[$-409]d\-mmm\-yy;@"/>
    <numFmt numFmtId="166" formatCode="[$-409]mmm\-yy;@"/>
    <numFmt numFmtId="167" formatCode="m/d/yyyy;@"/>
  </numFmts>
  <fonts count="106">
    <font>
      <sz val="11"/>
      <color theme="1"/>
      <name val="Calibri"/>
      <family val="2"/>
      <scheme val="minor"/>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1"/>
      <color theme="1"/>
      <name val="Calibri"/>
      <family val="2"/>
      <scheme val="minor"/>
    </font>
    <font>
      <b/>
      <sz val="14"/>
      <color theme="1"/>
      <name val="Calibri"/>
      <family val="2"/>
      <scheme val="minor"/>
    </font>
    <font>
      <sz val="18"/>
      <color theme="0"/>
      <name val="Calibri"/>
      <family val="2"/>
      <scheme val="minor"/>
    </font>
    <font>
      <b/>
      <sz val="12"/>
      <color theme="0"/>
      <name val="Calibri"/>
      <family val="2"/>
      <scheme val="minor"/>
    </font>
    <font>
      <b/>
      <sz val="12"/>
      <name val="Calibri"/>
      <family val="2"/>
      <scheme val="minor"/>
    </font>
    <font>
      <sz val="11"/>
      <color theme="1"/>
      <name val="Mangal"/>
      <family val="1"/>
    </font>
    <font>
      <b/>
      <sz val="14"/>
      <color theme="0"/>
      <name val="Calibri"/>
      <family val="2"/>
      <scheme val="minor"/>
    </font>
    <font>
      <sz val="12"/>
      <color theme="0"/>
      <name val="Calibri"/>
      <family val="2"/>
      <scheme val="minor"/>
    </font>
    <font>
      <b/>
      <sz val="10"/>
      <color theme="1"/>
      <name val="Arial"/>
      <family val="2"/>
    </font>
    <font>
      <b/>
      <u/>
      <sz val="16"/>
      <color rgb="FFFFFF00"/>
      <name val="Calibri"/>
      <family val="2"/>
    </font>
    <font>
      <sz val="12"/>
      <color theme="1"/>
      <name val="Calibri"/>
      <family val="2"/>
      <scheme val="minor"/>
    </font>
    <font>
      <b/>
      <sz val="12"/>
      <color theme="1"/>
      <name val="Calibri"/>
      <family val="2"/>
      <scheme val="minor"/>
    </font>
    <font>
      <b/>
      <u/>
      <sz val="14"/>
      <color rgb="FFFFC000"/>
      <name val="Calibri"/>
      <family val="2"/>
      <scheme val="minor"/>
    </font>
    <font>
      <sz val="14"/>
      <color theme="1"/>
      <name val="Calibri"/>
      <family val="2"/>
      <scheme val="minor"/>
    </font>
    <font>
      <b/>
      <u/>
      <sz val="14"/>
      <color rgb="FFFFC000"/>
      <name val="Calibri"/>
      <family val="2"/>
    </font>
    <font>
      <b/>
      <i/>
      <sz val="14"/>
      <color rgb="FFFFC000"/>
      <name val="Calibri"/>
      <family val="2"/>
      <scheme val="minor"/>
    </font>
    <font>
      <b/>
      <sz val="36"/>
      <color rgb="FFFFFF00"/>
      <name val="Freestyle Script"/>
      <family val="4"/>
    </font>
    <font>
      <sz val="10"/>
      <color theme="1"/>
      <name val="Arial"/>
      <family val="2"/>
    </font>
    <font>
      <sz val="1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i/>
      <sz val="11"/>
      <color theme="0"/>
      <name val="Calibri"/>
      <family val="2"/>
      <scheme val="minor"/>
    </font>
    <font>
      <sz val="11"/>
      <color theme="0"/>
      <name val="Mangal"/>
      <family val="1"/>
    </font>
    <font>
      <sz val="12"/>
      <color theme="1"/>
      <name val="Mangal"/>
      <family val="1"/>
    </font>
    <font>
      <b/>
      <i/>
      <sz val="14"/>
      <color theme="0"/>
      <name val="Calibri"/>
      <family val="2"/>
      <scheme val="minor"/>
    </font>
    <font>
      <b/>
      <sz val="11"/>
      <name val="Calibri"/>
      <family val="2"/>
      <scheme val="minor"/>
    </font>
    <font>
      <b/>
      <sz val="13"/>
      <color theme="1" tint="4.9989318521683403E-2"/>
      <name val="Calibri"/>
      <family val="2"/>
      <scheme val="minor"/>
    </font>
    <font>
      <b/>
      <sz val="10"/>
      <color theme="0"/>
      <name val="Calibri"/>
      <family val="2"/>
      <scheme val="minor"/>
    </font>
    <font>
      <b/>
      <sz val="16"/>
      <color theme="0"/>
      <name val="Calibri"/>
      <family val="2"/>
      <scheme val="minor"/>
    </font>
    <font>
      <b/>
      <u/>
      <sz val="14"/>
      <color theme="0"/>
      <name val="Calibri"/>
      <family val="2"/>
      <scheme val="minor"/>
    </font>
    <font>
      <b/>
      <sz val="18"/>
      <color theme="0"/>
      <name val="Calibri"/>
      <family val="2"/>
      <scheme val="minor"/>
    </font>
    <font>
      <b/>
      <sz val="18"/>
      <color theme="0"/>
      <name val="Calibri"/>
      <family val="2"/>
    </font>
    <font>
      <b/>
      <sz val="12"/>
      <name val="Calibri"/>
      <family val="2"/>
    </font>
    <font>
      <b/>
      <sz val="11"/>
      <color theme="0"/>
      <name val="Arial"/>
      <family val="2"/>
    </font>
    <font>
      <sz val="10"/>
      <name val="Calibri"/>
      <family val="2"/>
      <scheme val="minor"/>
    </font>
    <font>
      <b/>
      <i/>
      <sz val="12"/>
      <color theme="0"/>
      <name val="Arial"/>
      <family val="2"/>
    </font>
    <font>
      <b/>
      <u/>
      <sz val="16"/>
      <color theme="0"/>
      <name val="Calibri"/>
      <family val="2"/>
    </font>
    <font>
      <b/>
      <u/>
      <sz val="20"/>
      <color theme="0"/>
      <name val="Calibri"/>
      <family val="2"/>
      <scheme val="minor"/>
    </font>
    <font>
      <b/>
      <i/>
      <u/>
      <sz val="18"/>
      <color rgb="FF33CCFF"/>
      <name val="Calibri"/>
      <family val="2"/>
      <scheme val="minor"/>
    </font>
    <font>
      <b/>
      <i/>
      <sz val="16"/>
      <color rgb="FFFFC000"/>
      <name val="Calibri"/>
      <family val="2"/>
      <scheme val="minor"/>
    </font>
    <font>
      <b/>
      <u/>
      <sz val="12"/>
      <color theme="0"/>
      <name val="Calibri"/>
      <family val="2"/>
      <scheme val="minor"/>
    </font>
    <font>
      <b/>
      <sz val="12"/>
      <color indexed="51"/>
      <name val="Calibri"/>
      <family val="2"/>
      <scheme val="minor"/>
    </font>
    <font>
      <sz val="12"/>
      <color indexed="9"/>
      <name val="Calibri"/>
      <family val="2"/>
      <scheme val="minor"/>
    </font>
    <font>
      <b/>
      <sz val="12"/>
      <color rgb="FFFFC000"/>
      <name val="Calibri"/>
      <family val="2"/>
      <scheme val="minor"/>
    </font>
    <font>
      <b/>
      <sz val="12"/>
      <color indexed="15"/>
      <name val="Calibri"/>
      <family val="2"/>
      <scheme val="minor"/>
    </font>
    <font>
      <sz val="12"/>
      <color indexed="51"/>
      <name val="Calibri"/>
      <family val="2"/>
      <scheme val="minor"/>
    </font>
    <font>
      <b/>
      <u/>
      <sz val="12"/>
      <color rgb="FFFFC000"/>
      <name val="Calibri"/>
      <family val="2"/>
      <scheme val="minor"/>
    </font>
    <font>
      <b/>
      <u/>
      <sz val="14"/>
      <name val="Calibri"/>
      <family val="2"/>
      <scheme val="minor"/>
    </font>
    <font>
      <b/>
      <sz val="14"/>
      <color theme="0"/>
      <name val="Calibri"/>
      <family val="2"/>
    </font>
    <font>
      <b/>
      <sz val="16"/>
      <color theme="0"/>
      <name val="Calibri"/>
      <family val="2"/>
    </font>
    <font>
      <b/>
      <i/>
      <sz val="14"/>
      <color theme="0"/>
      <name val="Arial"/>
      <family val="2"/>
    </font>
    <font>
      <b/>
      <u/>
      <sz val="18"/>
      <color theme="0"/>
      <name val="Calibri"/>
      <family val="2"/>
    </font>
    <font>
      <u/>
      <sz val="18"/>
      <color theme="0"/>
      <name val="Calibri"/>
      <family val="2"/>
    </font>
    <font>
      <sz val="10"/>
      <color theme="0"/>
      <name val="Verdana"/>
      <family val="2"/>
    </font>
    <font>
      <b/>
      <sz val="12"/>
      <color theme="0"/>
      <name val="Arial"/>
      <family val="2"/>
    </font>
    <font>
      <b/>
      <sz val="10"/>
      <color theme="0"/>
      <name val="Arial"/>
      <family val="2"/>
    </font>
    <font>
      <b/>
      <u/>
      <sz val="14"/>
      <color theme="0"/>
      <name val="Calibri"/>
      <family val="2"/>
    </font>
    <font>
      <sz val="11.5"/>
      <color theme="1"/>
      <name val="Calibri"/>
      <family val="2"/>
      <scheme val="minor"/>
    </font>
    <font>
      <sz val="11.5"/>
      <color rgb="FF002060"/>
      <name val="Calibri"/>
      <family val="2"/>
      <scheme val="minor"/>
    </font>
    <font>
      <b/>
      <sz val="11.5"/>
      <name val="Calibri"/>
      <family val="2"/>
      <scheme val="minor"/>
    </font>
    <font>
      <sz val="11.5"/>
      <color theme="0"/>
      <name val="Calibri"/>
      <family val="2"/>
      <scheme val="minor"/>
    </font>
    <font>
      <b/>
      <sz val="9"/>
      <color theme="0"/>
      <name val="Calibri"/>
      <family val="2"/>
      <scheme val="minor"/>
    </font>
    <font>
      <b/>
      <sz val="10"/>
      <name val="Calibri"/>
      <family val="2"/>
      <scheme val="minor"/>
    </font>
    <font>
      <sz val="9"/>
      <color theme="0"/>
      <name val="Calibri"/>
      <family val="2"/>
      <scheme val="minor"/>
    </font>
    <font>
      <b/>
      <sz val="8"/>
      <color theme="0"/>
      <name val="Calibri"/>
      <family val="2"/>
      <scheme val="minor"/>
    </font>
    <font>
      <b/>
      <sz val="9"/>
      <name val="Calibri"/>
      <family val="2"/>
      <scheme val="minor"/>
    </font>
    <font>
      <sz val="12"/>
      <name val="Calibri"/>
      <family val="2"/>
      <scheme val="minor"/>
    </font>
    <font>
      <sz val="9"/>
      <color theme="1"/>
      <name val="Calibri"/>
      <family val="2"/>
      <scheme val="minor"/>
    </font>
    <font>
      <b/>
      <sz val="20"/>
      <color theme="0"/>
      <name val="Calibri"/>
      <family val="2"/>
    </font>
    <font>
      <sz val="12"/>
      <color rgb="FFFFC000"/>
      <name val="Calibri"/>
      <family val="2"/>
      <scheme val="minor"/>
    </font>
    <font>
      <b/>
      <sz val="11"/>
      <color rgb="FF000000"/>
      <name val="Calibri"/>
      <family val="2"/>
      <scheme val="minor"/>
    </font>
    <font>
      <b/>
      <i/>
      <sz val="11"/>
      <color rgb="FF000000"/>
      <name val="Calibri"/>
      <family val="2"/>
      <scheme val="minor"/>
    </font>
    <font>
      <sz val="11"/>
      <color rgb="FFFFFF00"/>
      <name val="Calibri"/>
      <family val="2"/>
      <scheme val="minor"/>
    </font>
    <font>
      <u/>
      <sz val="11"/>
      <name val="Calibri"/>
      <family val="2"/>
    </font>
    <font>
      <u/>
      <sz val="8"/>
      <color theme="10"/>
      <name val="Calibri"/>
      <family val="2"/>
    </font>
    <font>
      <b/>
      <sz val="12"/>
      <color theme="0"/>
      <name val="Calibri"/>
      <family val="2"/>
    </font>
    <font>
      <b/>
      <sz val="16"/>
      <color rgb="FFFFC000"/>
      <name val="Calibri"/>
      <family val="2"/>
      <scheme val="minor"/>
    </font>
    <font>
      <b/>
      <sz val="22"/>
      <name val="Calibri"/>
      <family val="2"/>
      <scheme val="minor"/>
    </font>
    <font>
      <sz val="16"/>
      <color theme="1"/>
      <name val="Calibri"/>
      <family val="2"/>
      <scheme val="minor"/>
    </font>
    <font>
      <b/>
      <sz val="18"/>
      <name val="Calibri"/>
      <family val="2"/>
      <scheme val="minor"/>
    </font>
    <font>
      <sz val="11"/>
      <color theme="1"/>
      <name val="Calibri"/>
      <family val="2"/>
    </font>
    <font>
      <b/>
      <sz val="12"/>
      <color theme="1"/>
      <name val="Calibri"/>
      <family val="2"/>
    </font>
    <font>
      <sz val="12"/>
      <name val="Calibri"/>
      <family val="2"/>
    </font>
    <font>
      <sz val="11"/>
      <name val="Calibri"/>
      <family val="2"/>
    </font>
    <font>
      <b/>
      <sz val="22"/>
      <color theme="0"/>
      <name val="Calibri"/>
      <family val="2"/>
    </font>
    <font>
      <sz val="10"/>
      <name val="Arial"/>
      <family val="2"/>
    </font>
    <font>
      <u/>
      <sz val="12"/>
      <color theme="0"/>
      <name val="Calibri"/>
      <family val="2"/>
    </font>
    <font>
      <b/>
      <sz val="16"/>
      <name val="Calibri"/>
      <family val="2"/>
      <scheme val="minor"/>
    </font>
    <font>
      <b/>
      <sz val="16"/>
      <color rgb="FFFFFFFF"/>
      <name val="Calibri"/>
      <family val="2"/>
      <scheme val="minor"/>
    </font>
    <font>
      <b/>
      <sz val="12"/>
      <color rgb="FFFFFFFF"/>
      <name val="Calibri"/>
      <family val="2"/>
      <scheme val="minor"/>
    </font>
    <font>
      <b/>
      <sz val="14"/>
      <name val="Calibri"/>
      <family val="2"/>
      <scheme val="minor"/>
    </font>
    <font>
      <b/>
      <sz val="16"/>
      <name val="Calibri"/>
      <family val="2"/>
    </font>
    <font>
      <sz val="11"/>
      <name val="Arial"/>
      <family val="2"/>
    </font>
    <font>
      <b/>
      <sz val="20"/>
      <name val="Calibri"/>
      <family val="2"/>
      <scheme val="minor"/>
    </font>
    <font>
      <sz val="11"/>
      <color theme="1"/>
      <name val="Arial"/>
      <family val="2"/>
    </font>
    <font>
      <b/>
      <sz val="11"/>
      <name val="Calibri"/>
      <family val="2"/>
    </font>
    <font>
      <u/>
      <sz val="11"/>
      <color theme="1"/>
      <name val="Calibri"/>
      <family val="2"/>
      <scheme val="minor"/>
    </font>
    <font>
      <b/>
      <sz val="20"/>
      <name val="Calibri"/>
      <family val="2"/>
    </font>
    <font>
      <b/>
      <sz val="11"/>
      <color theme="0"/>
      <name val="Calibri"/>
      <family val="2"/>
    </font>
    <font>
      <sz val="11"/>
      <color theme="1"/>
      <name val="Consolas"/>
      <family val="3"/>
    </font>
  </fonts>
  <fills count="107">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1"/>
        </stop>
        <stop position="1">
          <color theme="1"/>
        </stop>
      </gradientFill>
    </fill>
    <fill>
      <patternFill patternType="solid">
        <fgColor theme="1"/>
      </pattern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rgb="FFCCFFFF"/>
        </stop>
        <stop position="1">
          <color theme="0"/>
        </stop>
      </gradientFill>
    </fill>
    <fill>
      <gradientFill>
        <stop position="0">
          <color theme="0"/>
        </stop>
        <stop position="1">
          <color theme="4"/>
        </stop>
      </gradientFill>
    </fill>
    <fill>
      <gradientFill degree="90">
        <stop position="0">
          <color theme="0"/>
        </stop>
        <stop position="1">
          <color theme="3" tint="0.59999389629810485"/>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1"/>
        </stop>
        <stop position="1">
          <color rgb="FF002060"/>
        </stop>
      </gradientFill>
    </fill>
    <fill>
      <patternFill patternType="solid">
        <fgColor theme="1"/>
        <bgColor auto="1"/>
      </patternFill>
    </fill>
    <fill>
      <patternFill patternType="solid">
        <fgColor theme="1" tint="4.9989318521683403E-2"/>
        <bgColor indexed="64"/>
      </patternFill>
    </fill>
    <fill>
      <patternFill patternType="solid">
        <fgColor rgb="FF66FF33"/>
        <bgColor indexed="64"/>
      </patternFill>
    </fill>
    <fill>
      <patternFill patternType="solid">
        <fgColor rgb="FF004563"/>
        <bgColor auto="1"/>
      </patternFill>
    </fill>
    <fill>
      <patternFill patternType="solid">
        <fgColor rgb="FFFF0000"/>
        <bgColor auto="1"/>
      </patternFill>
    </fill>
    <fill>
      <patternFill patternType="solid">
        <fgColor rgb="FF004563"/>
        <bgColor indexed="64"/>
      </patternFill>
    </fill>
    <fill>
      <gradientFill degree="90">
        <stop position="0">
          <color rgb="FFFF0000"/>
        </stop>
        <stop position="1">
          <color rgb="FF004563"/>
        </stop>
      </gradientFill>
    </fill>
    <fill>
      <patternFill patternType="solid">
        <fgColor rgb="FF230343"/>
        <bgColor indexed="64"/>
      </patternFill>
    </fill>
    <fill>
      <gradientFill degree="90">
        <stop position="0">
          <color rgb="FF230343"/>
        </stop>
        <stop position="1">
          <color rgb="FFFF0000"/>
        </stop>
      </gradientFill>
    </fill>
    <fill>
      <gradientFill degree="90">
        <stop position="0">
          <color theme="1"/>
        </stop>
        <stop position="1">
          <color rgb="FF230343"/>
        </stop>
      </gradientFill>
    </fill>
    <fill>
      <gradientFill degree="90">
        <stop position="0">
          <color rgb="FF230343"/>
        </stop>
        <stop position="1">
          <color theme="4"/>
        </stop>
      </gradientFill>
    </fill>
    <fill>
      <gradientFill degree="90">
        <stop position="0">
          <color rgb="FF002332"/>
        </stop>
        <stop position="1">
          <color theme="4"/>
        </stop>
      </gradientFill>
    </fill>
    <fill>
      <gradientFill>
        <stop position="0">
          <color rgb="FF002332"/>
        </stop>
        <stop position="1">
          <color theme="4"/>
        </stop>
      </gradientFill>
    </fill>
    <fill>
      <patternFill patternType="solid">
        <fgColor theme="1" tint="4.9989318521683403E-2"/>
        <bgColor auto="1"/>
      </patternFill>
    </fill>
    <fill>
      <gradientFill degree="90">
        <stop position="0">
          <color rgb="FF002332"/>
        </stop>
        <stop position="1">
          <color theme="3" tint="0.40000610370189521"/>
        </stop>
      </gradientFill>
    </fill>
    <fill>
      <gradientFill degree="270">
        <stop position="0">
          <color theme="3" tint="0.40000610370189521"/>
        </stop>
        <stop position="1">
          <color rgb="FF004563"/>
        </stop>
      </gradientFill>
    </fill>
    <fill>
      <gradientFill degree="90">
        <stop position="0">
          <color rgb="FF004563"/>
        </stop>
        <stop position="1">
          <color theme="4"/>
        </stop>
      </gradientFill>
    </fill>
    <fill>
      <patternFill patternType="solid">
        <fgColor rgb="FFFF0000"/>
        <bgColor indexed="64"/>
      </patternFill>
    </fill>
    <fill>
      <gradientFill degree="90">
        <stop position="0">
          <color theme="3" tint="0.40000610370189521"/>
        </stop>
        <stop position="1">
          <color theme="3" tint="-0.25098422193060094"/>
        </stop>
      </gradientFill>
    </fill>
    <fill>
      <gradientFill degree="90">
        <stop position="0">
          <color theme="1"/>
        </stop>
        <stop position="1">
          <color rgb="FF002332"/>
        </stop>
      </gradientFill>
    </fill>
    <fill>
      <gradientFill degree="90">
        <stop position="0">
          <color rgb="FF090543"/>
        </stop>
        <stop position="1">
          <color rgb="FF2E02CE"/>
        </stop>
      </gradientFill>
    </fill>
    <fill>
      <gradientFill degree="90">
        <stop position="0">
          <color rgb="FF2802B2"/>
        </stop>
        <stop position="1">
          <color rgb="FF090543"/>
        </stop>
      </gradientFill>
    </fill>
    <fill>
      <gradientFill degree="270">
        <stop position="0">
          <color theme="3" tint="0.40000610370189521"/>
        </stop>
        <stop position="1">
          <color rgb="FF090543"/>
        </stop>
      </gradientFill>
    </fill>
    <fill>
      <gradientFill degree="270">
        <stop position="0">
          <color rgb="FF2E02CE"/>
        </stop>
        <stop position="1">
          <color rgb="FF090543"/>
        </stop>
      </gradientFill>
    </fill>
    <fill>
      <gradientFill degree="90">
        <stop position="0">
          <color rgb="FFCCFFFF"/>
        </stop>
        <stop position="1">
          <color theme="0"/>
        </stop>
      </gradientFill>
    </fill>
    <fill>
      <gradientFill degree="270">
        <stop position="0">
          <color rgb="FF2E02CE"/>
        </stop>
        <stop position="1">
          <color rgb="FF3DC8CF"/>
        </stop>
      </gradientFill>
    </fill>
    <fill>
      <gradientFill>
        <stop position="0">
          <color theme="1"/>
        </stop>
        <stop position="1">
          <color rgb="FF2802B2"/>
        </stop>
      </gradientFill>
    </fill>
    <fill>
      <gradientFill degree="90">
        <stop position="0">
          <color rgb="FF00B0F0"/>
        </stop>
        <stop position="1">
          <color rgb="FFCCFFFF"/>
        </stop>
      </gradientFill>
    </fill>
    <fill>
      <gradientFill degree="90">
        <stop position="0">
          <color rgb="FF002060"/>
        </stop>
        <stop position="1">
          <color rgb="FF3DC8CF"/>
        </stop>
      </gradientFill>
    </fill>
    <fill>
      <gradientFill degree="90">
        <stop position="0">
          <color theme="0"/>
        </stop>
        <stop position="1">
          <color theme="9" tint="0.59999389629810485"/>
        </stop>
      </gradientFill>
    </fill>
    <fill>
      <patternFill patternType="solid">
        <fgColor rgb="FF66FFFF"/>
        <bgColor indexed="64"/>
      </patternFill>
    </fill>
    <fill>
      <gradientFill degree="90">
        <stop position="0">
          <color theme="3" tint="-0.49803155613879818"/>
        </stop>
        <stop position="1">
          <color rgb="FF4614FC"/>
        </stop>
      </gradientFill>
    </fill>
    <fill>
      <patternFill patternType="solid">
        <fgColor theme="9" tint="0.59999389629810485"/>
        <bgColor auto="1"/>
      </patternFill>
    </fill>
    <fill>
      <gradientFill degree="90">
        <stop position="0">
          <color rgb="FF3DC8CF"/>
        </stop>
        <stop position="1">
          <color theme="3" tint="-0.25098422193060094"/>
        </stop>
      </gradientFill>
    </fill>
    <fill>
      <gradientFill degree="90">
        <stop position="0">
          <color rgb="FF66FFFF"/>
        </stop>
        <stop position="1">
          <color rgb="FFCCFFFF"/>
        </stop>
      </gradientFill>
    </fill>
    <fill>
      <gradientFill>
        <stop position="0">
          <color rgb="FF4614FC"/>
        </stop>
        <stop position="1">
          <color rgb="FF3DC8CF"/>
        </stop>
      </gradientFill>
    </fill>
    <fill>
      <gradientFill>
        <stop position="0">
          <color rgb="FF3DC8CF"/>
        </stop>
        <stop position="1">
          <color rgb="FF00B0F0"/>
        </stop>
      </gradientFill>
    </fill>
    <fill>
      <patternFill patternType="solid">
        <fgColor rgb="FFB1EFFD"/>
        <bgColor indexed="64"/>
      </patternFill>
    </fill>
    <fill>
      <gradientFill degree="90">
        <stop position="0">
          <color rgb="FF00B0F0"/>
        </stop>
        <stop position="1">
          <color rgb="FF9933FF"/>
        </stop>
      </gradientFill>
    </fill>
    <fill>
      <gradientFill>
        <stop position="0">
          <color rgb="FF00B050"/>
        </stop>
        <stop position="1">
          <color rgb="FFFFFF00"/>
        </stop>
      </gradientFill>
    </fill>
    <fill>
      <gradientFill>
        <stop position="0">
          <color rgb="FF00B0F0"/>
        </stop>
        <stop position="1">
          <color rgb="FFB1EFFD"/>
        </stop>
      </gradientFill>
    </fill>
    <fill>
      <gradientFill degree="90">
        <stop position="0">
          <color theme="1"/>
        </stop>
        <stop position="1">
          <color theme="3" tint="-0.49803155613879818"/>
        </stop>
      </gradientFill>
    </fill>
    <fill>
      <gradientFill degree="90">
        <stop position="0">
          <color theme="1"/>
        </stop>
        <stop position="1">
          <color rgb="FF7030A0"/>
        </stop>
      </gradientFill>
    </fill>
    <fill>
      <gradientFill degree="90">
        <stop position="0">
          <color rgb="FF4614FC"/>
        </stop>
        <stop position="1">
          <color theme="1" tint="5.0965910824915313E-2"/>
        </stop>
      </gradientFill>
    </fill>
    <fill>
      <gradientFill type="path">
        <stop position="0">
          <color theme="0"/>
        </stop>
        <stop position="1">
          <color rgb="FF66FFFF"/>
        </stop>
      </gradientFill>
    </fill>
    <fill>
      <gradientFill degree="90">
        <stop position="0">
          <color rgb="FF220298"/>
        </stop>
        <stop position="1">
          <color theme="3" tint="-0.49803155613879818"/>
        </stop>
      </gradientFill>
    </fill>
    <fill>
      <gradientFill degree="270">
        <stop position="0">
          <color rgb="FF3DC8CF"/>
        </stop>
        <stop position="1">
          <color rgb="FF000066"/>
        </stop>
      </gradientFill>
    </fill>
    <fill>
      <gradientFill degree="90">
        <stop position="0">
          <color rgb="FF3DC8CF"/>
        </stop>
        <stop position="1">
          <color rgb="FF2802B2"/>
        </stop>
      </gradientFill>
    </fill>
    <fill>
      <patternFill patternType="solid">
        <fgColor rgb="FF92D050"/>
        <bgColor auto="1"/>
      </patternFill>
    </fill>
    <fill>
      <patternFill patternType="solid">
        <fgColor rgb="FF33CCFF"/>
        <bgColor auto="1"/>
      </patternFill>
    </fill>
    <fill>
      <patternFill patternType="solid">
        <fgColor rgb="FFFFC000"/>
        <bgColor auto="1"/>
      </patternFill>
    </fill>
    <fill>
      <patternFill patternType="solid">
        <fgColor rgb="FFFF0066"/>
        <bgColor indexed="64"/>
      </patternFill>
    </fill>
    <fill>
      <patternFill patternType="solid">
        <fgColor rgb="FFFFFF00"/>
        <bgColor indexed="64"/>
      </patternFill>
    </fill>
    <fill>
      <patternFill patternType="solid">
        <fgColor rgb="FFFFCCFF"/>
        <bgColor indexed="64"/>
      </patternFill>
    </fill>
    <fill>
      <patternFill patternType="solid">
        <fgColor rgb="FFFFFFCC"/>
        <bgColor indexed="64"/>
      </patternFill>
    </fill>
    <fill>
      <patternFill patternType="solid">
        <fgColor theme="9" tint="0.59999389629810485"/>
        <bgColor indexed="64"/>
      </patternFill>
    </fill>
    <fill>
      <gradientFill degree="45">
        <stop position="0">
          <color theme="0"/>
        </stop>
        <stop position="1">
          <color rgb="FF3DC8CF"/>
        </stop>
      </gradientFill>
    </fill>
    <fill>
      <patternFill patternType="solid">
        <fgColor rgb="FF66FF66"/>
        <bgColor indexed="64"/>
      </patternFill>
    </fill>
    <fill>
      <patternFill patternType="solid">
        <fgColor rgb="FFFF99FF"/>
        <bgColor indexed="64"/>
      </patternFill>
    </fill>
    <fill>
      <patternFill patternType="solid">
        <fgColor rgb="FFFFFFFF"/>
        <bgColor auto="1"/>
      </patternFill>
    </fill>
    <fill>
      <gradientFill degree="90">
        <stop position="0">
          <color rgb="FFFFCCFF"/>
        </stop>
        <stop position="1">
          <color theme="0"/>
        </stop>
      </gradientFill>
    </fill>
    <fill>
      <gradientFill degree="90">
        <stop position="0">
          <color rgb="FF99FFCC"/>
        </stop>
        <stop position="1">
          <color theme="0"/>
        </stop>
      </gradientFill>
    </fill>
    <fill>
      <gradientFill degree="90">
        <stop position="0">
          <color theme="3" tint="-0.49803155613879818"/>
        </stop>
        <stop position="1">
          <color theme="4"/>
        </stop>
      </gradientFill>
    </fill>
    <fill>
      <gradientFill degree="90">
        <stop position="0">
          <color rgb="FF99FFCC"/>
        </stop>
        <stop position="0.5">
          <color rgb="FF66FF66"/>
        </stop>
        <stop position="1">
          <color rgb="FF99FFCC"/>
        </stop>
      </gradientFill>
    </fill>
    <fill>
      <gradientFill degree="90">
        <stop position="0">
          <color rgb="FFFFFFCC"/>
        </stop>
        <stop position="1">
          <color theme="0"/>
        </stop>
      </gradientFill>
    </fill>
    <fill>
      <gradientFill degree="45">
        <stop position="0">
          <color theme="0"/>
        </stop>
        <stop position="1">
          <color rgb="FFFFCCFF"/>
        </stop>
      </gradientFill>
    </fill>
    <fill>
      <patternFill patternType="solid">
        <fgColor rgb="FF9933FF"/>
        <bgColor indexed="64"/>
      </patternFill>
    </fill>
    <fill>
      <gradientFill degree="90">
        <stop position="0">
          <color theme="0"/>
        </stop>
        <stop position="1">
          <color rgb="FFFFFFCC"/>
        </stop>
      </gradientFill>
    </fill>
    <fill>
      <patternFill patternType="solid">
        <fgColor rgb="FFFB21AD"/>
        <bgColor indexed="64"/>
      </patternFill>
    </fill>
    <fill>
      <patternFill patternType="solid">
        <fgColor theme="6" tint="0.79998168889431442"/>
        <bgColor auto="1"/>
      </patternFill>
    </fill>
    <fill>
      <patternFill patternType="solid">
        <fgColor rgb="FF99FFCC"/>
        <bgColor indexed="64"/>
      </patternFill>
    </fill>
    <fill>
      <patternFill patternType="solid">
        <fgColor rgb="FFFFC000"/>
        <bgColor indexed="64"/>
      </patternFill>
    </fill>
    <fill>
      <gradientFill degree="90">
        <stop position="0">
          <color rgb="FFFB21AD"/>
        </stop>
        <stop position="1">
          <color rgb="FFFF0066"/>
        </stop>
      </gradientFill>
    </fill>
    <fill>
      <patternFill patternType="solid">
        <fgColor theme="0"/>
        <bgColor indexed="64"/>
      </patternFill>
    </fill>
    <fill>
      <patternFill patternType="solid">
        <fgColor theme="7" tint="0.79998168889431442"/>
        <bgColor indexed="64"/>
      </patternFill>
    </fill>
    <fill>
      <gradientFill degree="90">
        <stop position="0">
          <color rgb="FF3DC8CF"/>
        </stop>
        <stop position="1">
          <color rgb="FF002060"/>
        </stop>
      </gradientFill>
    </fill>
    <fill>
      <patternFill patternType="solid">
        <fgColor rgb="FF00B0F0"/>
        <bgColor indexed="64"/>
      </patternFill>
    </fill>
    <fill>
      <gradientFill degree="90">
        <stop position="0">
          <color rgb="FF00B0F0"/>
        </stop>
        <stop position="1">
          <color rgb="FF002060"/>
        </stop>
      </gradientFill>
    </fill>
    <fill>
      <gradientFill degree="90">
        <stop position="0">
          <color rgb="FF3DC8CF"/>
        </stop>
        <stop position="1">
          <color rgb="FFFFFFCC"/>
        </stop>
      </gradientFill>
    </fill>
    <fill>
      <gradientFill degree="90">
        <stop position="0">
          <color rgb="FF92D050"/>
        </stop>
        <stop position="1">
          <color rgb="FF00B050"/>
        </stop>
      </gradientFill>
    </fill>
    <fill>
      <gradientFill degree="90">
        <stop position="0">
          <color rgb="FF66FF66"/>
        </stop>
        <stop position="1">
          <color rgb="FF00B050"/>
        </stop>
      </gradientFill>
    </fill>
    <fill>
      <gradientFill degree="90">
        <stop position="0">
          <color rgb="FFFFCCFF"/>
        </stop>
        <stop position="1">
          <color rgb="FFFF0066"/>
        </stop>
      </gradientFill>
    </fill>
    <fill>
      <gradientFill degree="90">
        <stop position="0">
          <color rgb="FF00FFFF"/>
        </stop>
        <stop position="1">
          <color rgb="FF00FF00"/>
        </stop>
      </gradientFill>
    </fill>
    <fill>
      <gradientFill degree="90">
        <stop position="0">
          <color rgb="FF0000FF"/>
        </stop>
        <stop position="1">
          <color rgb="FF7030A0"/>
        </stop>
      </gradientFill>
    </fill>
    <fill>
      <gradientFill degree="45">
        <stop position="0">
          <color theme="0"/>
        </stop>
        <stop position="1">
          <color rgb="FFFF66FF"/>
        </stop>
      </gradientFill>
    </fill>
    <fill>
      <gradientFill degree="90">
        <stop position="0">
          <color rgb="FFFF0000"/>
        </stop>
        <stop position="1">
          <color rgb="FFFFFF00"/>
        </stop>
      </gradientFill>
    </fill>
    <fill>
      <gradientFill degree="90">
        <stop position="0">
          <color rgb="FFFF0000"/>
        </stop>
        <stop position="1">
          <color rgb="FFFFFF66"/>
        </stop>
      </gradientFill>
    </fill>
    <fill>
      <gradientFill degree="90">
        <stop position="0">
          <color rgb="FFFF6600"/>
        </stop>
        <stop position="1">
          <color rgb="FFFFFF00"/>
        </stop>
      </gradientFill>
    </fill>
    <fill>
      <patternFill patternType="solid">
        <fgColor rgb="FFFFFF99"/>
        <bgColor indexed="64"/>
      </patternFill>
    </fill>
  </fills>
  <borders count="1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style="thin">
        <color rgb="FF00B0F0"/>
      </left>
      <right style="thin">
        <color rgb="FF00B0F0"/>
      </right>
      <top style="thin">
        <color rgb="FF00B0F0"/>
      </top>
      <bottom style="medium">
        <color indexed="64"/>
      </bottom>
      <diagonal/>
    </border>
    <border>
      <left style="thin">
        <color rgb="FF00B0F0"/>
      </left>
      <right style="thin">
        <color rgb="FF00B0F0"/>
      </right>
      <top style="thin">
        <color indexed="64"/>
      </top>
      <bottom style="thin">
        <color indexed="64"/>
      </bottom>
      <diagonal/>
    </border>
    <border>
      <left/>
      <right/>
      <top style="thin">
        <color rgb="FF00B0F0"/>
      </top>
      <bottom style="medium">
        <color indexed="64"/>
      </bottom>
      <diagonal/>
    </border>
    <border>
      <left/>
      <right/>
      <top style="thin">
        <color indexed="64"/>
      </top>
      <bottom style="thin">
        <color indexed="64"/>
      </bottom>
      <diagonal/>
    </border>
    <border>
      <left/>
      <right style="thin">
        <color rgb="FF00B0F0"/>
      </right>
      <top/>
      <bottom/>
      <diagonal/>
    </border>
    <border>
      <left/>
      <right style="thin">
        <color rgb="FF00B0F0"/>
      </right>
      <top style="thin">
        <color rgb="FF00B0F0"/>
      </top>
      <bottom style="medium">
        <color indexed="64"/>
      </bottom>
      <diagonal/>
    </border>
    <border>
      <left/>
      <right style="thin">
        <color rgb="FF00B0F0"/>
      </right>
      <top style="thin">
        <color indexed="64"/>
      </top>
      <bottom style="thin">
        <color indexed="64"/>
      </bottom>
      <diagonal/>
    </border>
    <border>
      <left style="thin">
        <color rgb="FF00B0F0"/>
      </left>
      <right style="thin">
        <color rgb="FF00B0F0"/>
      </right>
      <top/>
      <bottom style="thin">
        <color indexed="64"/>
      </bottom>
      <diagonal/>
    </border>
    <border>
      <left style="thin">
        <color rgb="FF00B0F0"/>
      </left>
      <right style="thin">
        <color rgb="FF00B0F0"/>
      </right>
      <top/>
      <bottom style="thin">
        <color rgb="FF00B0F0"/>
      </bottom>
      <diagonal/>
    </border>
    <border>
      <left/>
      <right/>
      <top/>
      <bottom style="thin">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
      <left style="thin">
        <color theme="1"/>
      </left>
      <right style="thin">
        <color theme="1"/>
      </right>
      <top style="thin">
        <color theme="1"/>
      </top>
      <bottom style="thin">
        <color theme="1"/>
      </bottom>
      <diagonal/>
    </border>
    <border>
      <left style="medium">
        <color theme="0"/>
      </left>
      <right/>
      <top/>
      <bottom/>
      <diagonal/>
    </border>
    <border>
      <left/>
      <right style="medium">
        <color theme="0"/>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theme="0"/>
      </top>
      <bottom style="thin">
        <color indexed="64"/>
      </bottom>
      <diagonal/>
    </border>
    <border>
      <left/>
      <right/>
      <top style="thin">
        <color theme="0"/>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theme="0"/>
      </left>
      <right style="thin">
        <color theme="0"/>
      </right>
      <top style="thin">
        <color theme="0"/>
      </top>
      <bottom/>
      <diagonal/>
    </border>
    <border>
      <left/>
      <right style="medium">
        <color indexed="64"/>
      </right>
      <top style="thin">
        <color indexed="64"/>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diagonal/>
    </border>
    <border>
      <left style="thin">
        <color indexed="64"/>
      </left>
      <right style="thin">
        <color theme="0"/>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rgb="FFFFFFFF"/>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rgb="FFFFFFFF"/>
      </left>
      <right style="medium">
        <color theme="0"/>
      </right>
      <top style="medium">
        <color theme="0"/>
      </top>
      <bottom style="medium">
        <color theme="0"/>
      </bottom>
      <diagonal/>
    </border>
    <border>
      <left style="medium">
        <color rgb="FFFFFFFF"/>
      </left>
      <right style="medium">
        <color indexed="64"/>
      </right>
      <top/>
      <bottom style="medium">
        <color rgb="FFFFFFFF"/>
      </bottom>
      <diagonal/>
    </border>
    <border>
      <left style="thin">
        <color rgb="FFFFFFFF"/>
      </left>
      <right style="medium">
        <color indexed="64"/>
      </right>
      <top style="thin">
        <color rgb="FFFFFFFF"/>
      </top>
      <bottom style="medium">
        <color rgb="FFFFFFFF"/>
      </bottom>
      <diagonal/>
    </border>
    <border>
      <left style="medium">
        <color indexed="64"/>
      </left>
      <right style="thin">
        <color rgb="FFFFFFFF"/>
      </right>
      <top style="thin">
        <color rgb="FFFFFFFF"/>
      </top>
      <bottom style="medium">
        <color rgb="FFFFFFFF"/>
      </bottom>
      <diagonal/>
    </border>
    <border>
      <left/>
      <right style="thin">
        <color rgb="FFFFFFFF"/>
      </right>
      <top style="thin">
        <color rgb="FFFFFFFF"/>
      </top>
      <bottom style="medium">
        <color rgb="FFFFFFFF"/>
      </bottom>
      <diagonal/>
    </border>
    <border>
      <left style="thin">
        <color rgb="FFFFFFFF"/>
      </left>
      <right style="thin">
        <color rgb="FFFFFFFF"/>
      </right>
      <top style="thin">
        <color rgb="FFFFFFFF"/>
      </top>
      <bottom style="medium">
        <color rgb="FFFFFFFF"/>
      </bottom>
      <diagonal/>
    </border>
    <border>
      <left/>
      <right style="thin">
        <color indexed="64"/>
      </right>
      <top style="thin">
        <color indexed="64"/>
      </top>
      <bottom style="thin">
        <color indexed="64"/>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indexed="64"/>
      </right>
      <top/>
      <bottom style="thin">
        <color indexed="64"/>
      </bottom>
      <diagonal/>
    </border>
    <border>
      <left/>
      <right style="medium">
        <color indexed="64"/>
      </right>
      <top style="thin">
        <color theme="0"/>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theme="1"/>
      </left>
      <right style="thin">
        <color theme="1"/>
      </right>
      <top style="thin">
        <color theme="1"/>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left>
      <right style="thin">
        <color theme="1"/>
      </right>
      <top style="thin">
        <color theme="0"/>
      </top>
      <bottom style="thin">
        <color theme="1"/>
      </bottom>
      <diagonal/>
    </border>
    <border>
      <left style="thin">
        <color theme="1"/>
      </left>
      <right style="thin">
        <color theme="1"/>
      </right>
      <top style="thin">
        <color theme="0"/>
      </top>
      <bottom style="thin">
        <color theme="1"/>
      </bottom>
      <diagonal/>
    </border>
    <border>
      <left style="thin">
        <color theme="1"/>
      </left>
      <right style="thin">
        <color theme="0"/>
      </right>
      <top style="thin">
        <color theme="0"/>
      </top>
      <bottom style="thin">
        <color theme="1"/>
      </bottom>
      <diagonal/>
    </border>
    <border>
      <left style="thin">
        <color theme="0"/>
      </left>
      <right style="thin">
        <color theme="1"/>
      </right>
      <top style="thin">
        <color theme="1"/>
      </top>
      <bottom style="thin">
        <color theme="1"/>
      </bottom>
      <diagonal/>
    </border>
    <border>
      <left style="thin">
        <color theme="1"/>
      </left>
      <right style="thin">
        <color theme="0"/>
      </right>
      <top style="thin">
        <color theme="1"/>
      </top>
      <bottom style="thin">
        <color theme="1"/>
      </bottom>
      <diagonal/>
    </border>
    <border>
      <left style="thin">
        <color theme="0"/>
      </left>
      <right style="thin">
        <color theme="1"/>
      </right>
      <top style="thin">
        <color theme="1"/>
      </top>
      <bottom style="thin">
        <color theme="0"/>
      </bottom>
      <diagonal/>
    </border>
    <border>
      <left style="thin">
        <color theme="1"/>
      </left>
      <right style="thin">
        <color theme="1"/>
      </right>
      <top style="thin">
        <color theme="1"/>
      </top>
      <bottom style="thin">
        <color theme="0"/>
      </bottom>
      <diagonal/>
    </border>
    <border>
      <left style="thin">
        <color theme="1"/>
      </left>
      <right style="thin">
        <color theme="0"/>
      </right>
      <top style="thin">
        <color theme="1"/>
      </top>
      <bottom style="thin">
        <color theme="0"/>
      </bottom>
      <diagonal/>
    </border>
    <border>
      <left/>
      <right style="thin">
        <color theme="0"/>
      </right>
      <top style="thin">
        <color theme="1"/>
      </top>
      <bottom style="thin">
        <color theme="1"/>
      </bottom>
      <diagonal/>
    </border>
    <border>
      <left style="thin">
        <color theme="1"/>
      </left>
      <right style="thin">
        <color theme="1"/>
      </right>
      <top style="thin">
        <color theme="0"/>
      </top>
      <bottom/>
      <diagonal/>
    </border>
    <border>
      <left style="thin">
        <color theme="0"/>
      </left>
      <right style="thin">
        <color theme="0"/>
      </right>
      <top/>
      <bottom style="thin">
        <color theme="1"/>
      </bottom>
      <diagonal/>
    </border>
    <border>
      <left style="thin">
        <color theme="0"/>
      </left>
      <right style="thin">
        <color theme="0"/>
      </right>
      <top style="thin">
        <color theme="1"/>
      </top>
      <bottom style="thin">
        <color theme="1"/>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6">
    <xf numFmtId="0" fontId="0" fillId="0" borderId="0"/>
    <xf numFmtId="0" fontId="1" fillId="2" borderId="0" applyNumberFormat="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xf numFmtId="0" fontId="91" fillId="0" borderId="0"/>
  </cellStyleXfs>
  <cellXfs count="906">
    <xf numFmtId="0" fontId="0" fillId="0" borderId="0" xfId="0"/>
    <xf numFmtId="0" fontId="0" fillId="3" borderId="0" xfId="0" applyFill="1"/>
    <xf numFmtId="0" fontId="2" fillId="3" borderId="0" xfId="0" applyFont="1" applyFill="1"/>
    <xf numFmtId="0" fontId="3" fillId="3" borderId="0" xfId="0" applyFont="1" applyFill="1"/>
    <xf numFmtId="0" fontId="6" fillId="3" borderId="0" xfId="0" applyFont="1" applyFill="1"/>
    <xf numFmtId="0" fontId="0" fillId="3" borderId="0" xfId="0" applyFill="1" applyAlignment="1">
      <alignment wrapText="1"/>
    </xf>
    <xf numFmtId="165" fontId="0" fillId="3" borderId="0" xfId="0" applyNumberFormat="1" applyFill="1" applyAlignment="1">
      <alignment horizontal="center" wrapText="1"/>
    </xf>
    <xf numFmtId="0" fontId="7" fillId="3" borderId="0" xfId="0" applyFont="1" applyFill="1"/>
    <xf numFmtId="165" fontId="0" fillId="5" borderId="0" xfId="0" applyNumberFormat="1" applyFill="1" applyAlignment="1">
      <alignment horizontal="center" wrapText="1"/>
    </xf>
    <xf numFmtId="0" fontId="0" fillId="5" borderId="0" xfId="0" applyFill="1" applyAlignment="1">
      <alignment wrapText="1"/>
    </xf>
    <xf numFmtId="0" fontId="0" fillId="5" borderId="0" xfId="0" applyFill="1"/>
    <xf numFmtId="0" fontId="6" fillId="5" borderId="0" xfId="0" applyFont="1" applyFill="1"/>
    <xf numFmtId="0" fontId="2" fillId="5" borderId="0" xfId="0" applyFont="1" applyFill="1"/>
    <xf numFmtId="0" fontId="11" fillId="5" borderId="0" xfId="0" applyFont="1" applyFill="1"/>
    <xf numFmtId="0" fontId="12" fillId="5" borderId="0" xfId="0" applyFont="1" applyFill="1"/>
    <xf numFmtId="0" fontId="0" fillId="7" borderId="0" xfId="0" applyFill="1"/>
    <xf numFmtId="0" fontId="7" fillId="7" borderId="0" xfId="0" applyFont="1" applyFill="1"/>
    <xf numFmtId="0" fontId="2" fillId="7" borderId="0" xfId="0" applyFont="1" applyFill="1"/>
    <xf numFmtId="0" fontId="18" fillId="3" borderId="0" xfId="0" applyFont="1" applyFill="1" applyAlignment="1">
      <alignment horizontal="center"/>
    </xf>
    <xf numFmtId="0" fontId="0" fillId="3" borderId="0" xfId="0" applyFill="1" applyAlignment="1">
      <alignment vertical="center"/>
    </xf>
    <xf numFmtId="0" fontId="15" fillId="3" borderId="0" xfId="0" applyFont="1" applyFill="1"/>
    <xf numFmtId="0" fontId="19" fillId="6" borderId="0" xfId="3" applyFont="1" applyFill="1" applyAlignment="1" applyProtection="1">
      <alignment horizontal="center"/>
    </xf>
    <xf numFmtId="0" fontId="0" fillId="5" borderId="0" xfId="0" applyFont="1" applyFill="1" applyAlignment="1">
      <alignment wrapText="1"/>
    </xf>
    <xf numFmtId="0" fontId="0" fillId="3" borderId="0" xfId="0" applyFont="1" applyFill="1" applyAlignment="1">
      <alignment wrapText="1"/>
    </xf>
    <xf numFmtId="0" fontId="0" fillId="3" borderId="0" xfId="0" applyFill="1" applyAlignment="1"/>
    <xf numFmtId="0" fontId="21" fillId="18" borderId="0" xfId="3" applyFont="1" applyFill="1" applyBorder="1" applyAlignment="1" applyProtection="1"/>
    <xf numFmtId="0" fontId="15" fillId="3" borderId="0" xfId="0" applyFont="1" applyFill="1" applyAlignment="1"/>
    <xf numFmtId="0" fontId="2" fillId="5" borderId="0" xfId="0" applyFont="1" applyFill="1" applyAlignment="1">
      <alignment vertical="center"/>
    </xf>
    <xf numFmtId="0" fontId="0" fillId="3" borderId="0" xfId="0" applyFill="1" applyBorder="1"/>
    <xf numFmtId="0" fontId="7" fillId="3" borderId="0" xfId="0" applyFont="1" applyFill="1" applyBorder="1"/>
    <xf numFmtId="0" fontId="2" fillId="5" borderId="0" xfId="0" applyFont="1" applyFill="1" applyBorder="1"/>
    <xf numFmtId="0" fontId="2" fillId="19" borderId="0" xfId="0" applyFont="1" applyFill="1"/>
    <xf numFmtId="0" fontId="2" fillId="19" borderId="30" xfId="0" applyFont="1" applyFill="1" applyBorder="1"/>
    <xf numFmtId="0" fontId="14" fillId="6" borderId="0" xfId="3" applyFont="1" applyFill="1" applyAlignment="1" applyProtection="1">
      <alignment horizontal="left" vertical="center"/>
    </xf>
    <xf numFmtId="0" fontId="2" fillId="6" borderId="0" xfId="0" applyFont="1" applyFill="1" applyAlignment="1">
      <alignment vertical="center"/>
    </xf>
    <xf numFmtId="0" fontId="29" fillId="6" borderId="0" xfId="0" applyFont="1" applyFill="1" applyAlignment="1">
      <alignment horizontal="left" vertical="center"/>
    </xf>
    <xf numFmtId="164" fontId="0" fillId="3" borderId="0" xfId="2" applyNumberFormat="1" applyFont="1" applyFill="1"/>
    <xf numFmtId="0" fontId="8" fillId="3" borderId="0" xfId="0" applyFont="1" applyFill="1"/>
    <xf numFmtId="0" fontId="11" fillId="3" borderId="0" xfId="0" applyFont="1" applyFill="1"/>
    <xf numFmtId="0" fontId="0" fillId="0" borderId="0" xfId="0"/>
    <xf numFmtId="0" fontId="2" fillId="3" borderId="0" xfId="0" applyFont="1" applyFill="1"/>
    <xf numFmtId="0" fontId="0" fillId="3" borderId="0" xfId="0" applyFont="1" applyFill="1"/>
    <xf numFmtId="0" fontId="0" fillId="3" borderId="0" xfId="0" applyFont="1" applyFill="1" applyAlignment="1"/>
    <xf numFmtId="0" fontId="15" fillId="3" borderId="0" xfId="0" applyFont="1" applyFill="1" applyAlignment="1">
      <alignment horizontal="center"/>
    </xf>
    <xf numFmtId="0" fontId="16" fillId="7" borderId="0" xfId="0" applyFont="1" applyFill="1" applyBorder="1" applyAlignment="1">
      <alignment horizontal="center" vertical="center" wrapText="1"/>
    </xf>
    <xf numFmtId="0" fontId="16" fillId="2" borderId="18" xfId="1" applyFont="1" applyBorder="1" applyAlignment="1">
      <alignment horizontal="center" vertical="center" wrapText="1"/>
    </xf>
    <xf numFmtId="0" fontId="16" fillId="13" borderId="18" xfId="0" applyFont="1" applyFill="1" applyBorder="1" applyAlignment="1">
      <alignment horizontal="center" vertical="center" wrapText="1"/>
    </xf>
    <xf numFmtId="165" fontId="32" fillId="12" borderId="18" xfId="3" applyNumberFormat="1" applyFont="1" applyFill="1" applyBorder="1" applyAlignment="1" applyProtection="1">
      <alignment horizontal="center" vertical="center" wrapText="1"/>
    </xf>
    <xf numFmtId="0" fontId="25" fillId="3" borderId="0" xfId="0" applyFont="1" applyFill="1"/>
    <xf numFmtId="0" fontId="2" fillId="3" borderId="0" xfId="0" applyFont="1" applyFill="1" applyBorder="1" applyAlignment="1">
      <alignment horizontal="center"/>
    </xf>
    <xf numFmtId="0" fontId="12" fillId="3" borderId="0" xfId="0" applyFont="1" applyFill="1"/>
    <xf numFmtId="0" fontId="34" fillId="3" borderId="0" xfId="0" applyFont="1" applyFill="1"/>
    <xf numFmtId="0" fontId="42" fillId="3" borderId="0" xfId="3" applyFont="1" applyFill="1" applyAlignment="1" applyProtection="1">
      <alignment horizontal="left" vertical="center"/>
    </xf>
    <xf numFmtId="0" fontId="22" fillId="16" borderId="3" xfId="0" applyNumberFormat="1" applyFont="1" applyFill="1" applyBorder="1" applyAlignment="1" applyProtection="1">
      <alignment vertical="center" wrapText="1"/>
      <protection locked="0"/>
    </xf>
    <xf numFmtId="164" fontId="13" fillId="16" borderId="4" xfId="2" applyNumberFormat="1" applyFont="1" applyFill="1" applyBorder="1" applyAlignment="1" applyProtection="1">
      <alignment vertical="center"/>
      <protection locked="0"/>
    </xf>
    <xf numFmtId="0" fontId="35" fillId="3" borderId="0" xfId="3" applyFont="1" applyFill="1" applyAlignment="1" applyProtection="1"/>
    <xf numFmtId="0" fontId="15" fillId="6" borderId="0" xfId="0" applyFont="1" applyFill="1" applyAlignment="1">
      <alignment horizontal="left" vertical="center"/>
    </xf>
    <xf numFmtId="0" fontId="0" fillId="6" borderId="0" xfId="0" applyFont="1" applyFill="1" applyAlignment="1">
      <alignment vertical="center"/>
    </xf>
    <xf numFmtId="0" fontId="10" fillId="6" borderId="0" xfId="0" applyFont="1" applyFill="1" applyAlignment="1">
      <alignment vertical="center"/>
    </xf>
    <xf numFmtId="0" fontId="34" fillId="6" borderId="35" xfId="0" applyFont="1" applyFill="1" applyBorder="1" applyAlignment="1">
      <alignment vertical="center"/>
    </xf>
    <xf numFmtId="0" fontId="2" fillId="6" borderId="36" xfId="0" applyFont="1" applyFill="1" applyBorder="1" applyAlignment="1">
      <alignment vertical="center"/>
    </xf>
    <xf numFmtId="0" fontId="28" fillId="6" borderId="0" xfId="0" applyFont="1" applyFill="1" applyAlignment="1">
      <alignment vertical="center"/>
    </xf>
    <xf numFmtId="0" fontId="44" fillId="6" borderId="0" xfId="0" applyFont="1" applyFill="1" applyBorder="1" applyAlignment="1">
      <alignment vertical="center"/>
    </xf>
    <xf numFmtId="0" fontId="45" fillId="6" borderId="0" xfId="0" applyFont="1" applyFill="1" applyBorder="1" applyAlignment="1">
      <alignment vertical="center"/>
    </xf>
    <xf numFmtId="0" fontId="2" fillId="6" borderId="0" xfId="0" applyFont="1" applyFill="1" applyBorder="1" applyAlignment="1">
      <alignment vertical="center"/>
    </xf>
    <xf numFmtId="0" fontId="17" fillId="6" borderId="0" xfId="3" applyFont="1" applyFill="1" applyAlignment="1" applyProtection="1">
      <alignment horizontal="center" vertical="center"/>
    </xf>
    <xf numFmtId="0" fontId="8" fillId="6" borderId="37" xfId="0" applyFont="1" applyFill="1" applyBorder="1" applyAlignment="1">
      <alignment horizontal="center" vertical="center"/>
    </xf>
    <xf numFmtId="0" fontId="15" fillId="6" borderId="0" xfId="0" applyFont="1" applyFill="1" applyAlignment="1">
      <alignment vertical="center"/>
    </xf>
    <xf numFmtId="0" fontId="29" fillId="6" borderId="0" xfId="0" applyFont="1" applyFill="1" applyAlignment="1">
      <alignment vertical="center"/>
    </xf>
    <xf numFmtId="9" fontId="39" fillId="23" borderId="5" xfId="4" applyFont="1" applyFill="1" applyBorder="1" applyAlignment="1" applyProtection="1">
      <alignment horizontal="center" vertical="center" wrapText="1"/>
    </xf>
    <xf numFmtId="0" fontId="36" fillId="3" borderId="0" xfId="0" applyFont="1" applyFill="1"/>
    <xf numFmtId="164" fontId="40" fillId="18" borderId="0" xfId="2" applyNumberFormat="1" applyFont="1" applyFill="1" applyBorder="1" applyAlignment="1" applyProtection="1">
      <alignment horizontal="center"/>
    </xf>
    <xf numFmtId="43" fontId="3" fillId="21" borderId="1" xfId="2" applyFont="1" applyFill="1" applyBorder="1"/>
    <xf numFmtId="164" fontId="3" fillId="21" borderId="1" xfId="2" applyNumberFormat="1" applyFont="1" applyFill="1" applyBorder="1"/>
    <xf numFmtId="43" fontId="3" fillId="22" borderId="1" xfId="2" applyFont="1" applyFill="1" applyBorder="1"/>
    <xf numFmtId="164" fontId="3" fillId="22" borderId="1" xfId="2" applyNumberFormat="1" applyFont="1" applyFill="1" applyBorder="1"/>
    <xf numFmtId="0" fontId="2" fillId="3" borderId="0" xfId="0" applyFont="1" applyFill="1" applyBorder="1"/>
    <xf numFmtId="0" fontId="36" fillId="7" borderId="0" xfId="0" applyFont="1" applyFill="1"/>
    <xf numFmtId="0" fontId="3" fillId="28" borderId="18" xfId="0" applyFont="1" applyFill="1" applyBorder="1" applyAlignment="1">
      <alignment horizontal="center" vertical="center" wrapText="1"/>
    </xf>
    <xf numFmtId="0" fontId="3" fillId="28" borderId="18" xfId="0" applyFont="1" applyFill="1" applyBorder="1" applyAlignment="1">
      <alignment vertical="center" wrapText="1"/>
    </xf>
    <xf numFmtId="0" fontId="5" fillId="3" borderId="0" xfId="0" applyFont="1" applyFill="1" applyBorder="1" applyAlignment="1">
      <alignment horizontal="center" vertical="center"/>
    </xf>
    <xf numFmtId="0" fontId="5" fillId="3" borderId="18" xfId="0" applyFont="1" applyFill="1" applyBorder="1" applyAlignment="1">
      <alignment horizontal="center" vertical="center"/>
    </xf>
    <xf numFmtId="0" fontId="8" fillId="28" borderId="18" xfId="0" applyFont="1" applyFill="1" applyBorder="1" applyAlignment="1">
      <alignment horizontal="center" vertical="center" wrapText="1"/>
    </xf>
    <xf numFmtId="0" fontId="11" fillId="28" borderId="18" xfId="0" applyFont="1" applyFill="1" applyBorder="1" applyAlignment="1">
      <alignment vertical="center" wrapText="1"/>
    </xf>
    <xf numFmtId="0" fontId="0" fillId="3" borderId="18" xfId="0" applyFont="1" applyFill="1" applyBorder="1" applyAlignment="1">
      <alignment horizontal="center"/>
    </xf>
    <xf numFmtId="0" fontId="0" fillId="3" borderId="18" xfId="0" applyFont="1" applyFill="1" applyBorder="1" applyAlignment="1">
      <alignment horizontal="center" vertical="center"/>
    </xf>
    <xf numFmtId="0" fontId="0" fillId="0" borderId="18" xfId="0" applyFont="1" applyBorder="1" applyAlignment="1">
      <alignment horizontal="center"/>
    </xf>
    <xf numFmtId="0" fontId="8" fillId="28" borderId="18" xfId="0" applyFont="1" applyFill="1" applyBorder="1" applyAlignment="1">
      <alignment vertical="center" wrapText="1"/>
    </xf>
    <xf numFmtId="0" fontId="15" fillId="3" borderId="0" xfId="0" applyFont="1" applyFill="1" applyAlignment="1">
      <alignment vertical="center"/>
    </xf>
    <xf numFmtId="0" fontId="15" fillId="0" borderId="0" xfId="0" applyFont="1"/>
    <xf numFmtId="165" fontId="39" fillId="30" borderId="2" xfId="0" applyNumberFormat="1" applyFont="1" applyFill="1" applyBorder="1" applyAlignment="1" applyProtection="1">
      <alignment horizontal="center" vertical="center" wrapText="1"/>
      <protection locked="0"/>
    </xf>
    <xf numFmtId="49" fontId="39" fillId="30" borderId="3" xfId="0" applyNumberFormat="1" applyFont="1" applyFill="1" applyBorder="1" applyAlignment="1" applyProtection="1">
      <alignment horizontal="center" vertical="center" wrapText="1"/>
      <protection locked="0"/>
    </xf>
    <xf numFmtId="165" fontId="39" fillId="30" borderId="73" xfId="0" applyNumberFormat="1" applyFont="1" applyFill="1" applyBorder="1" applyAlignment="1" applyProtection="1">
      <alignment horizontal="center" vertical="center" wrapText="1"/>
      <protection locked="0"/>
    </xf>
    <xf numFmtId="0" fontId="8" fillId="5" borderId="74" xfId="0" applyFont="1" applyFill="1" applyBorder="1" applyAlignment="1">
      <alignment horizontal="center" vertical="center"/>
    </xf>
    <xf numFmtId="49" fontId="39" fillId="30" borderId="75" xfId="0" applyNumberFormat="1" applyFont="1" applyFill="1" applyBorder="1" applyAlignment="1" applyProtection="1">
      <alignment horizontal="center" vertical="center" wrapText="1"/>
      <protection locked="0"/>
    </xf>
    <xf numFmtId="0" fontId="22" fillId="16" borderId="75" xfId="0" applyNumberFormat="1" applyFont="1" applyFill="1" applyBorder="1" applyAlignment="1" applyProtection="1">
      <alignment vertical="center" wrapText="1"/>
      <protection locked="0"/>
    </xf>
    <xf numFmtId="0" fontId="57" fillId="5" borderId="0" xfId="3" applyFont="1" applyFill="1" applyBorder="1" applyAlignment="1" applyProtection="1"/>
    <xf numFmtId="0" fontId="58" fillId="5" borderId="0" xfId="3" applyFont="1" applyFill="1" applyBorder="1" applyAlignment="1" applyProtection="1"/>
    <xf numFmtId="0" fontId="8" fillId="5" borderId="76" xfId="0" applyFont="1" applyFill="1" applyBorder="1" applyAlignment="1">
      <alignment horizontal="center" vertical="center"/>
    </xf>
    <xf numFmtId="0" fontId="22" fillId="16" borderId="41" xfId="0" applyNumberFormat="1" applyFont="1" applyFill="1" applyBorder="1" applyAlignment="1" applyProtection="1">
      <alignment vertical="center" wrapText="1"/>
      <protection locked="0"/>
    </xf>
    <xf numFmtId="0" fontId="16" fillId="13" borderId="18" xfId="0" applyFont="1" applyFill="1" applyBorder="1" applyAlignment="1" applyProtection="1">
      <alignment horizontal="center" vertical="center" wrapText="1"/>
      <protection locked="0"/>
    </xf>
    <xf numFmtId="0" fontId="32" fillId="12" borderId="18" xfId="3" applyNumberFormat="1" applyFont="1" applyFill="1" applyBorder="1" applyAlignment="1" applyProtection="1">
      <alignment horizontal="center" vertical="center" wrapText="1"/>
      <protection locked="0"/>
    </xf>
    <xf numFmtId="165" fontId="39" fillId="29" borderId="37" xfId="0" applyNumberFormat="1" applyFont="1" applyFill="1" applyBorder="1" applyAlignment="1" applyProtection="1">
      <alignment horizontal="center" vertical="center" wrapText="1"/>
    </xf>
    <xf numFmtId="0" fontId="39" fillId="29" borderId="37" xfId="0" applyFont="1" applyFill="1" applyBorder="1" applyAlignment="1" applyProtection="1">
      <alignment horizontal="center" vertical="center" wrapText="1"/>
    </xf>
    <xf numFmtId="0" fontId="2" fillId="5" borderId="0" xfId="0" applyFont="1" applyFill="1" applyProtection="1"/>
    <xf numFmtId="165" fontId="39" fillId="30" borderId="2" xfId="0" applyNumberFormat="1" applyFont="1" applyFill="1" applyBorder="1" applyAlignment="1" applyProtection="1">
      <alignment horizontal="center" vertical="center" wrapText="1"/>
    </xf>
    <xf numFmtId="49" fontId="39" fillId="30" borderId="41" xfId="0" applyNumberFormat="1" applyFont="1" applyFill="1" applyBorder="1" applyAlignment="1" applyProtection="1">
      <alignment horizontal="center" vertical="center" wrapText="1"/>
    </xf>
    <xf numFmtId="164" fontId="60" fillId="30" borderId="4" xfId="2" applyNumberFormat="1" applyFont="1" applyFill="1" applyBorder="1" applyAlignment="1" applyProtection="1">
      <alignment vertical="center"/>
    </xf>
    <xf numFmtId="164" fontId="60" fillId="29" borderId="37" xfId="2" applyNumberFormat="1" applyFont="1" applyFill="1" applyBorder="1" applyAlignment="1" applyProtection="1"/>
    <xf numFmtId="165" fontId="39" fillId="29" borderId="37" xfId="0" applyNumberFormat="1" applyFont="1" applyFill="1" applyBorder="1" applyAlignment="1" applyProtection="1">
      <alignment horizontal="center" wrapText="1"/>
    </xf>
    <xf numFmtId="164" fontId="39" fillId="29" borderId="37" xfId="2" applyNumberFormat="1" applyFont="1" applyFill="1" applyBorder="1" applyAlignment="1" applyProtection="1"/>
    <xf numFmtId="0" fontId="39" fillId="29" borderId="37" xfId="0" applyFont="1" applyFill="1" applyBorder="1" applyAlignment="1" applyProtection="1">
      <alignment wrapText="1"/>
    </xf>
    <xf numFmtId="0" fontId="39" fillId="29" borderId="37" xfId="0" applyFont="1" applyFill="1" applyBorder="1" applyAlignment="1" applyProtection="1">
      <alignment horizontal="center" wrapText="1"/>
    </xf>
    <xf numFmtId="164" fontId="61" fillId="29" borderId="37" xfId="2" applyNumberFormat="1" applyFont="1" applyFill="1" applyBorder="1" applyAlignment="1" applyProtection="1"/>
    <xf numFmtId="0" fontId="11" fillId="5" borderId="0" xfId="0" applyFont="1" applyFill="1" applyProtection="1"/>
    <xf numFmtId="0" fontId="8" fillId="5" borderId="76" xfId="0" applyFont="1" applyFill="1" applyBorder="1" applyAlignment="1" applyProtection="1">
      <alignment horizontal="center" vertical="center"/>
      <protection locked="0"/>
    </xf>
    <xf numFmtId="0" fontId="8" fillId="5" borderId="37" xfId="0" applyFont="1" applyFill="1" applyBorder="1" applyAlignment="1" applyProtection="1">
      <alignment horizontal="center" vertical="center"/>
      <protection locked="0"/>
    </xf>
    <xf numFmtId="0" fontId="8" fillId="5" borderId="74" xfId="0" applyFont="1" applyFill="1" applyBorder="1" applyAlignment="1" applyProtection="1">
      <alignment horizontal="center" vertical="center"/>
      <protection locked="0"/>
    </xf>
    <xf numFmtId="0" fontId="46" fillId="21" borderId="37" xfId="0" applyFont="1" applyFill="1" applyBorder="1" applyAlignment="1">
      <alignment horizontal="center" vertical="center"/>
    </xf>
    <xf numFmtId="0" fontId="12" fillId="5" borderId="0" xfId="0" applyFont="1" applyFill="1" applyProtection="1"/>
    <xf numFmtId="0" fontId="0" fillId="0" borderId="0" xfId="0" applyProtection="1">
      <protection hidden="1"/>
    </xf>
    <xf numFmtId="0" fontId="16" fillId="11" borderId="18" xfId="0" applyFont="1" applyFill="1" applyBorder="1" applyAlignment="1" applyProtection="1">
      <alignment horizontal="center" vertical="center" wrapText="1"/>
    </xf>
    <xf numFmtId="0" fontId="16" fillId="20" borderId="18" xfId="1" applyFont="1" applyFill="1" applyBorder="1" applyAlignment="1" applyProtection="1">
      <alignment horizontal="center" vertical="center" wrapText="1"/>
      <protection locked="0"/>
    </xf>
    <xf numFmtId="0" fontId="16" fillId="2" borderId="18" xfId="1" applyFont="1" applyBorder="1" applyAlignment="1" applyProtection="1">
      <alignment horizontal="center" vertical="center" wrapText="1"/>
      <protection locked="0"/>
    </xf>
    <xf numFmtId="0" fontId="16" fillId="13" borderId="18" xfId="0" applyFont="1" applyFill="1" applyBorder="1" applyAlignment="1" applyProtection="1">
      <alignment horizontal="center" vertical="center" wrapText="1"/>
    </xf>
    <xf numFmtId="0" fontId="16" fillId="7" borderId="0" xfId="0" applyFont="1" applyFill="1" applyBorder="1" applyAlignment="1" applyProtection="1">
      <alignment horizontal="center" vertical="center" wrapText="1"/>
      <protection locked="0"/>
    </xf>
    <xf numFmtId="0" fontId="2" fillId="6" borderId="0" xfId="0" applyFont="1" applyFill="1" applyAlignment="1" applyProtection="1"/>
    <xf numFmtId="0" fontId="2" fillId="6" borderId="0" xfId="0" applyFont="1" applyFill="1" applyAlignment="1" applyProtection="1">
      <alignment horizontal="center"/>
    </xf>
    <xf numFmtId="0" fontId="2" fillId="6" borderId="0" xfId="0" applyNumberFormat="1" applyFont="1" applyFill="1" applyBorder="1" applyAlignment="1" applyProtection="1">
      <alignment horizontal="center" vertical="center"/>
    </xf>
    <xf numFmtId="0" fontId="2" fillId="6" borderId="0" xfId="0" applyFont="1" applyFill="1" applyAlignment="1" applyProtection="1">
      <alignment vertical="center"/>
    </xf>
    <xf numFmtId="0" fontId="2" fillId="6" borderId="0" xfId="0" applyNumberFormat="1" applyFont="1" applyFill="1" applyBorder="1" applyAlignment="1" applyProtection="1">
      <alignment horizontal="center"/>
    </xf>
    <xf numFmtId="0" fontId="27" fillId="6" borderId="0" xfId="0" applyFont="1" applyFill="1" applyAlignment="1" applyProtection="1">
      <alignment horizontal="center"/>
    </xf>
    <xf numFmtId="0" fontId="12" fillId="6" borderId="0" xfId="0" applyFont="1" applyFill="1" applyAlignment="1" applyProtection="1">
      <alignment vertical="center"/>
    </xf>
    <xf numFmtId="0" fontId="2" fillId="6" borderId="0" xfId="0" applyFont="1" applyFill="1" applyBorder="1" applyAlignment="1" applyProtection="1">
      <alignment horizontal="center"/>
    </xf>
    <xf numFmtId="0" fontId="2" fillId="37" borderId="37" xfId="0" applyFont="1" applyFill="1" applyBorder="1" applyAlignment="1" applyProtection="1">
      <alignment horizontal="left" vertical="center" wrapText="1"/>
    </xf>
    <xf numFmtId="0" fontId="5" fillId="3" borderId="18" xfId="0" applyFont="1" applyFill="1" applyBorder="1"/>
    <xf numFmtId="0" fontId="76" fillId="15" borderId="18" xfId="0" applyFont="1" applyFill="1" applyBorder="1" applyAlignment="1">
      <alignment vertical="center" wrapText="1"/>
    </xf>
    <xf numFmtId="0" fontId="5" fillId="3" borderId="18" xfId="0" applyFont="1" applyFill="1" applyBorder="1" applyAlignment="1">
      <alignment vertical="center"/>
    </xf>
    <xf numFmtId="0" fontId="5" fillId="0" borderId="18" xfId="0" applyFont="1" applyBorder="1"/>
    <xf numFmtId="164" fontId="40" fillId="12" borderId="18" xfId="2" applyNumberFormat="1" applyFont="1" applyFill="1" applyBorder="1" applyAlignment="1" applyProtection="1">
      <alignment horizontal="center"/>
      <protection locked="0"/>
    </xf>
    <xf numFmtId="0" fontId="63" fillId="10" borderId="0" xfId="0" applyFont="1" applyFill="1" applyAlignment="1" applyProtection="1">
      <alignment vertical="center"/>
      <protection hidden="1"/>
    </xf>
    <xf numFmtId="0" fontId="63" fillId="22" borderId="0" xfId="0" applyFont="1" applyFill="1" applyAlignment="1" applyProtection="1">
      <alignment vertical="center"/>
      <protection hidden="1"/>
    </xf>
    <xf numFmtId="0" fontId="63" fillId="18" borderId="0" xfId="0" applyFont="1" applyFill="1" applyAlignment="1" applyProtection="1">
      <alignment vertical="center" wrapText="1"/>
      <protection hidden="1"/>
    </xf>
    <xf numFmtId="0" fontId="63" fillId="18" borderId="0" xfId="0" applyFont="1" applyFill="1" applyAlignment="1" applyProtection="1">
      <alignment vertical="center"/>
      <protection hidden="1"/>
    </xf>
    <xf numFmtId="0" fontId="64" fillId="18" borderId="0" xfId="0" applyFont="1" applyFill="1" applyAlignment="1" applyProtection="1">
      <alignment vertical="center"/>
      <protection hidden="1"/>
    </xf>
    <xf numFmtId="0" fontId="63" fillId="22" borderId="0" xfId="0" applyFont="1" applyFill="1" applyBorder="1" applyAlignment="1" applyProtection="1">
      <alignment vertical="center"/>
      <protection hidden="1"/>
    </xf>
    <xf numFmtId="0" fontId="63" fillId="10" borderId="0" xfId="0" applyFont="1" applyFill="1" applyAlignment="1" applyProtection="1">
      <alignment vertical="center" wrapText="1"/>
      <protection hidden="1"/>
    </xf>
    <xf numFmtId="0" fontId="64" fillId="10" borderId="0" xfId="0" applyFont="1" applyFill="1" applyAlignment="1" applyProtection="1">
      <alignment vertical="center"/>
      <protection hidden="1"/>
    </xf>
    <xf numFmtId="0" fontId="15" fillId="3" borderId="0" xfId="0" applyFont="1" applyFill="1" applyProtection="1">
      <protection hidden="1"/>
    </xf>
    <xf numFmtId="17" fontId="34" fillId="3" borderId="0" xfId="0" applyNumberFormat="1" applyFont="1" applyFill="1" applyProtection="1">
      <protection hidden="1"/>
    </xf>
    <xf numFmtId="0" fontId="12" fillId="3" borderId="0" xfId="0" applyFont="1" applyFill="1" applyProtection="1">
      <protection hidden="1"/>
    </xf>
    <xf numFmtId="0" fontId="1" fillId="3" borderId="0" xfId="0" applyFont="1" applyFill="1" applyAlignment="1" applyProtection="1">
      <alignment wrapText="1"/>
      <protection hidden="1"/>
    </xf>
    <xf numFmtId="0" fontId="1" fillId="0" borderId="0" xfId="0" applyFont="1" applyAlignment="1" applyProtection="1">
      <alignment wrapText="1"/>
      <protection hidden="1"/>
    </xf>
    <xf numFmtId="0" fontId="16" fillId="3" borderId="0" xfId="0" applyFont="1" applyFill="1" applyProtection="1">
      <protection hidden="1"/>
    </xf>
    <xf numFmtId="164" fontId="24" fillId="9" borderId="5" xfId="2" applyNumberFormat="1" applyFont="1" applyFill="1" applyBorder="1" applyAlignment="1" applyProtection="1">
      <alignment horizontal="center" wrapText="1"/>
      <protection hidden="1"/>
    </xf>
    <xf numFmtId="9" fontId="33" fillId="24" borderId="5" xfId="4" applyFont="1" applyFill="1" applyBorder="1" applyAlignment="1" applyProtection="1">
      <alignment horizontal="center" vertical="center" wrapText="1"/>
      <protection hidden="1"/>
    </xf>
    <xf numFmtId="0" fontId="16" fillId="0" borderId="0" xfId="0" applyFont="1" applyProtection="1">
      <protection hidden="1"/>
    </xf>
    <xf numFmtId="164" fontId="8" fillId="3" borderId="0" xfId="0" applyNumberFormat="1" applyFont="1" applyFill="1" applyProtection="1">
      <protection hidden="1"/>
    </xf>
    <xf numFmtId="0" fontId="15" fillId="0" borderId="0" xfId="0" applyFont="1" applyProtection="1">
      <protection hidden="1"/>
    </xf>
    <xf numFmtId="0" fontId="5" fillId="3" borderId="0" xfId="0" applyFont="1" applyFill="1" applyProtection="1">
      <protection hidden="1"/>
    </xf>
    <xf numFmtId="0" fontId="5" fillId="0" borderId="0" xfId="0" applyFont="1" applyProtection="1">
      <protection hidden="1"/>
    </xf>
    <xf numFmtId="0" fontId="0" fillId="3" borderId="0" xfId="0" applyFill="1" applyProtection="1">
      <protection hidden="1"/>
    </xf>
    <xf numFmtId="0" fontId="11" fillId="3" borderId="0" xfId="0" applyFont="1" applyFill="1" applyProtection="1">
      <protection hidden="1"/>
    </xf>
    <xf numFmtId="0" fontId="2" fillId="3" borderId="0" xfId="0" applyFont="1" applyFill="1" applyProtection="1">
      <protection hidden="1"/>
    </xf>
    <xf numFmtId="0" fontId="8" fillId="3" borderId="0" xfId="0" applyFont="1" applyFill="1" applyProtection="1">
      <protection hidden="1"/>
    </xf>
    <xf numFmtId="0" fontId="0" fillId="3" borderId="0" xfId="0" applyFill="1" applyAlignment="1" applyProtection="1">
      <protection hidden="1"/>
    </xf>
    <xf numFmtId="0" fontId="21" fillId="18" borderId="0" xfId="3" applyFont="1" applyFill="1" applyBorder="1" applyAlignment="1" applyProtection="1">
      <protection hidden="1"/>
    </xf>
    <xf numFmtId="0" fontId="73" fillId="3" borderId="0" xfId="0" applyFont="1" applyFill="1" applyAlignment="1" applyProtection="1">
      <alignment vertical="center"/>
      <protection hidden="1"/>
    </xf>
    <xf numFmtId="0" fontId="67" fillId="18" borderId="0" xfId="0" applyFont="1" applyFill="1" applyBorder="1" applyAlignment="1" applyProtection="1">
      <alignment horizontal="center" vertical="center" wrapText="1"/>
      <protection hidden="1"/>
    </xf>
    <xf numFmtId="0" fontId="0" fillId="3" borderId="0" xfId="0" applyFont="1" applyFill="1" applyProtection="1">
      <protection hidden="1"/>
    </xf>
    <xf numFmtId="0" fontId="67" fillId="33" borderId="37" xfId="0" applyFont="1" applyFill="1" applyBorder="1" applyAlignment="1" applyProtection="1">
      <alignment horizontal="center" vertical="center" wrapText="1"/>
      <protection hidden="1"/>
    </xf>
    <xf numFmtId="0" fontId="0" fillId="19" borderId="0" xfId="0" applyFill="1" applyProtection="1">
      <protection hidden="1"/>
    </xf>
    <xf numFmtId="3" fontId="70" fillId="21" borderId="37" xfId="2" applyNumberFormat="1" applyFont="1" applyFill="1" applyBorder="1" applyAlignment="1" applyProtection="1">
      <alignment horizontal="center" vertical="center"/>
      <protection hidden="1"/>
    </xf>
    <xf numFmtId="166" fontId="67" fillId="3" borderId="43" xfId="0" applyNumberFormat="1" applyFont="1" applyFill="1" applyBorder="1" applyAlignment="1" applyProtection="1">
      <alignment horizontal="center" wrapText="1"/>
      <protection hidden="1"/>
    </xf>
    <xf numFmtId="0" fontId="69" fillId="3" borderId="0" xfId="0" applyFont="1" applyFill="1" applyAlignment="1" applyProtection="1">
      <alignment wrapText="1"/>
      <protection hidden="1"/>
    </xf>
    <xf numFmtId="0" fontId="69" fillId="19" borderId="0" xfId="0" applyFont="1" applyFill="1" applyAlignment="1" applyProtection="1">
      <alignment wrapText="1"/>
      <protection hidden="1"/>
    </xf>
    <xf numFmtId="166" fontId="67" fillId="3" borderId="18" xfId="0" applyNumberFormat="1" applyFont="1" applyFill="1" applyBorder="1" applyAlignment="1" applyProtection="1">
      <alignment horizontal="center" wrapText="1"/>
      <protection hidden="1"/>
    </xf>
    <xf numFmtId="0" fontId="15" fillId="3" borderId="0" xfId="0" applyFont="1" applyFill="1" applyAlignment="1" applyProtection="1">
      <protection hidden="1"/>
    </xf>
    <xf numFmtId="0" fontId="12" fillId="3" borderId="0" xfId="0" applyFont="1" applyFill="1" applyAlignment="1" applyProtection="1">
      <protection hidden="1"/>
    </xf>
    <xf numFmtId="0" fontId="15" fillId="19" borderId="0" xfId="0" applyFont="1" applyFill="1" applyAlignment="1" applyProtection="1">
      <protection hidden="1"/>
    </xf>
    <xf numFmtId="0" fontId="15" fillId="0" borderId="0" xfId="0" applyFont="1" applyAlignment="1" applyProtection="1">
      <protection hidden="1"/>
    </xf>
    <xf numFmtId="3" fontId="8" fillId="21" borderId="18" xfId="2" applyNumberFormat="1" applyFont="1" applyFill="1" applyBorder="1" applyAlignment="1" applyProtection="1">
      <alignment horizontal="center" vertical="center"/>
      <protection hidden="1"/>
    </xf>
    <xf numFmtId="0" fontId="2" fillId="19" borderId="0" xfId="0" applyFont="1" applyFill="1" applyProtection="1">
      <protection hidden="1"/>
    </xf>
    <xf numFmtId="3" fontId="3" fillId="21" borderId="18" xfId="2" applyNumberFormat="1" applyFont="1" applyFill="1" applyBorder="1" applyAlignment="1" applyProtection="1">
      <alignment horizontal="center" vertical="center"/>
      <protection hidden="1"/>
    </xf>
    <xf numFmtId="0" fontId="5" fillId="3" borderId="0"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8" fillId="33" borderId="18" xfId="0" applyFont="1" applyFill="1" applyBorder="1" applyAlignment="1" applyProtection="1">
      <alignment horizontal="center" vertical="center" wrapText="1"/>
      <protection hidden="1"/>
    </xf>
    <xf numFmtId="0" fontId="15" fillId="3" borderId="0" xfId="0" applyFont="1" applyFill="1" applyAlignment="1" applyProtection="1">
      <alignment horizontal="center" vertical="center"/>
      <protection hidden="1"/>
    </xf>
    <xf numFmtId="164" fontId="15" fillId="3" borderId="0" xfId="2" applyNumberFormat="1" applyFont="1" applyFill="1" applyAlignment="1" applyProtection="1">
      <alignment horizontal="right" vertical="center"/>
      <protection hidden="1"/>
    </xf>
    <xf numFmtId="0" fontId="23" fillId="3" borderId="18" xfId="0" applyFont="1" applyFill="1" applyBorder="1" applyProtection="1">
      <protection hidden="1"/>
    </xf>
    <xf numFmtId="166" fontId="71" fillId="3" borderId="18" xfId="0" applyNumberFormat="1" applyFont="1" applyFill="1" applyBorder="1" applyAlignment="1" applyProtection="1">
      <alignment horizontal="center" wrapText="1"/>
      <protection hidden="1"/>
    </xf>
    <xf numFmtId="0" fontId="24" fillId="8" borderId="26" xfId="0" applyFont="1" applyFill="1" applyBorder="1" applyAlignment="1" applyProtection="1">
      <alignment horizontal="center" vertical="center" wrapText="1"/>
      <protection hidden="1"/>
    </xf>
    <xf numFmtId="0" fontId="24" fillId="8" borderId="31" xfId="0" applyFont="1" applyFill="1" applyBorder="1" applyAlignment="1" applyProtection="1">
      <alignment horizontal="center" vertical="center" wrapText="1"/>
      <protection hidden="1"/>
    </xf>
    <xf numFmtId="0" fontId="24" fillId="8" borderId="28" xfId="0" applyFont="1" applyFill="1" applyBorder="1" applyAlignment="1" applyProtection="1">
      <alignment horizontal="center" vertical="center" wrapText="1"/>
      <protection hidden="1"/>
    </xf>
    <xf numFmtId="166" fontId="26" fillId="9" borderId="33" xfId="0" applyNumberFormat="1" applyFont="1" applyFill="1" applyBorder="1" applyAlignment="1" applyProtection="1">
      <alignment horizontal="center" wrapText="1"/>
      <protection hidden="1"/>
    </xf>
    <xf numFmtId="164" fontId="26" fillId="9" borderId="32" xfId="2" applyNumberFormat="1" applyFont="1" applyFill="1" applyBorder="1" applyAlignment="1" applyProtection="1">
      <alignment horizontal="center" wrapText="1"/>
      <protection hidden="1"/>
    </xf>
    <xf numFmtId="164" fontId="26" fillId="9" borderId="29" xfId="2" applyNumberFormat="1" applyFont="1" applyFill="1" applyBorder="1" applyAlignment="1" applyProtection="1">
      <alignment horizontal="center" wrapText="1"/>
      <protection hidden="1"/>
    </xf>
    <xf numFmtId="164" fontId="26" fillId="9" borderId="27" xfId="2" applyNumberFormat="1" applyFont="1" applyFill="1" applyBorder="1" applyAlignment="1" applyProtection="1">
      <alignment horizontal="center" wrapText="1"/>
      <protection hidden="1"/>
    </xf>
    <xf numFmtId="166" fontId="26" fillId="9" borderId="34" xfId="0" applyNumberFormat="1" applyFont="1" applyFill="1" applyBorder="1" applyAlignment="1" applyProtection="1">
      <alignment horizontal="center" wrapText="1"/>
      <protection hidden="1"/>
    </xf>
    <xf numFmtId="0" fontId="2" fillId="37" borderId="37" xfId="0" applyFont="1" applyFill="1" applyBorder="1" applyAlignment="1" applyProtection="1">
      <alignment vertical="center" wrapText="1"/>
    </xf>
    <xf numFmtId="3" fontId="70" fillId="21" borderId="0" xfId="2" applyNumberFormat="1" applyFont="1" applyFill="1" applyBorder="1" applyAlignment="1" applyProtection="1">
      <alignment horizontal="center" vertical="center"/>
      <protection hidden="1"/>
    </xf>
    <xf numFmtId="0" fontId="11" fillId="31" borderId="0" xfId="0" applyFont="1" applyFill="1" applyBorder="1" applyAlignment="1" applyProtection="1">
      <alignment horizontal="center" vertical="center"/>
      <protection hidden="1"/>
    </xf>
    <xf numFmtId="0" fontId="63" fillId="3" borderId="0" xfId="0" applyFont="1" applyFill="1" applyAlignment="1" applyProtection="1">
      <alignment vertical="center"/>
      <protection hidden="1"/>
    </xf>
    <xf numFmtId="0" fontId="63" fillId="3" borderId="0" xfId="0" applyFont="1" applyFill="1" applyBorder="1" applyAlignment="1" applyProtection="1">
      <alignment vertical="center"/>
      <protection hidden="1"/>
    </xf>
    <xf numFmtId="0" fontId="78" fillId="3" borderId="0" xfId="0" applyFont="1" applyFill="1" applyAlignment="1" applyProtection="1">
      <alignment vertical="center"/>
      <protection hidden="1"/>
    </xf>
    <xf numFmtId="0" fontId="63" fillId="3" borderId="0" xfId="0" applyFont="1" applyFill="1" applyAlignment="1" applyProtection="1">
      <alignment horizontal="center" vertical="center" wrapText="1"/>
      <protection hidden="1"/>
    </xf>
    <xf numFmtId="0" fontId="65" fillId="3" borderId="0" xfId="0" applyFont="1" applyFill="1" applyAlignment="1" applyProtection="1">
      <alignment horizontal="center" vertical="center"/>
      <protection hidden="1"/>
    </xf>
    <xf numFmtId="0" fontId="0" fillId="3" borderId="0" xfId="0" applyFont="1" applyFill="1" applyAlignment="1" applyProtection="1">
      <alignment vertical="center"/>
      <protection hidden="1"/>
    </xf>
    <xf numFmtId="0" fontId="66" fillId="3" borderId="0" xfId="0" applyFont="1" applyFill="1" applyAlignment="1" applyProtection="1">
      <alignment vertical="center"/>
      <protection hidden="1"/>
    </xf>
    <xf numFmtId="17" fontId="34" fillId="19" borderId="0" xfId="0" applyNumberFormat="1" applyFont="1" applyFill="1"/>
    <xf numFmtId="49" fontId="39" fillId="30" borderId="35" xfId="0" applyNumberFormat="1" applyFont="1" applyFill="1" applyBorder="1" applyAlignment="1" applyProtection="1">
      <alignment horizontal="center" vertical="center" wrapText="1"/>
    </xf>
    <xf numFmtId="0" fontId="39" fillId="29" borderId="74" xfId="0" applyFont="1" applyFill="1" applyBorder="1" applyAlignment="1" applyProtection="1">
      <alignment horizontal="center" vertical="center" wrapText="1"/>
    </xf>
    <xf numFmtId="0" fontId="39" fillId="29" borderId="76" xfId="0" applyFont="1" applyFill="1" applyBorder="1" applyAlignment="1" applyProtection="1">
      <alignment horizontal="center" wrapText="1"/>
    </xf>
    <xf numFmtId="0" fontId="22" fillId="16" borderId="18" xfId="0" applyNumberFormat="1" applyFont="1" applyFill="1" applyBorder="1" applyAlignment="1" applyProtection="1">
      <alignment vertical="center" wrapText="1"/>
      <protection locked="0"/>
    </xf>
    <xf numFmtId="166" fontId="71" fillId="31" borderId="18" xfId="0" applyNumberFormat="1" applyFont="1" applyFill="1" applyBorder="1" applyAlignment="1" applyProtection="1">
      <alignment horizontal="center" wrapText="1"/>
      <protection hidden="1"/>
    </xf>
    <xf numFmtId="0" fontId="23" fillId="19" borderId="0" xfId="0" applyFont="1" applyFill="1" applyProtection="1">
      <protection hidden="1"/>
    </xf>
    <xf numFmtId="0" fontId="23" fillId="3" borderId="0" xfId="0" applyFont="1" applyFill="1" applyProtection="1">
      <protection hidden="1"/>
    </xf>
    <xf numFmtId="0" fontId="72" fillId="3" borderId="0" xfId="0" applyFont="1" applyFill="1" applyAlignment="1" applyProtection="1">
      <protection hidden="1"/>
    </xf>
    <xf numFmtId="0" fontId="33" fillId="38" borderId="1" xfId="0" applyFont="1" applyFill="1" applyBorder="1" applyAlignment="1" applyProtection="1">
      <alignment horizontal="center" vertical="center" wrapText="1"/>
      <protection hidden="1"/>
    </xf>
    <xf numFmtId="164" fontId="33" fillId="38" borderId="1" xfId="2" applyNumberFormat="1" applyFont="1" applyFill="1" applyBorder="1" applyAlignment="1" applyProtection="1">
      <alignment horizontal="center" vertical="center" wrapText="1"/>
      <protection hidden="1"/>
    </xf>
    <xf numFmtId="164" fontId="24" fillId="38" borderId="1" xfId="2" applyNumberFormat="1" applyFont="1" applyFill="1" applyBorder="1" applyAlignment="1" applyProtection="1">
      <alignment horizontal="center" vertical="center" wrapText="1"/>
      <protection hidden="1"/>
    </xf>
    <xf numFmtId="9" fontId="24" fillId="38" borderId="5" xfId="4" applyFont="1" applyFill="1" applyBorder="1" applyAlignment="1" applyProtection="1">
      <alignment horizontal="center" vertical="center" wrapText="1"/>
      <protection hidden="1"/>
    </xf>
    <xf numFmtId="43" fontId="33" fillId="38" borderId="4" xfId="2" applyFont="1" applyFill="1" applyBorder="1" applyAlignment="1" applyProtection="1">
      <alignment horizontal="center" vertical="center" wrapText="1"/>
      <protection hidden="1"/>
    </xf>
    <xf numFmtId="0" fontId="34" fillId="39" borderId="18" xfId="0" applyFont="1" applyFill="1" applyBorder="1" applyAlignment="1" applyProtection="1">
      <alignment horizontal="center" vertical="center" wrapText="1"/>
      <protection hidden="1"/>
    </xf>
    <xf numFmtId="0" fontId="3" fillId="40" borderId="18" xfId="0" applyFont="1" applyFill="1" applyBorder="1" applyAlignment="1" applyProtection="1">
      <alignment horizontal="center" vertical="center" wrapText="1"/>
      <protection hidden="1"/>
    </xf>
    <xf numFmtId="0" fontId="15" fillId="18" borderId="0" xfId="0" applyFont="1" applyFill="1" applyAlignment="1" applyProtection="1">
      <alignment vertical="center"/>
      <protection hidden="1"/>
    </xf>
    <xf numFmtId="0" fontId="63" fillId="3" borderId="0" xfId="0" applyFont="1" applyFill="1" applyAlignment="1" applyProtection="1">
      <alignment vertical="center" wrapText="1"/>
      <protection hidden="1"/>
    </xf>
    <xf numFmtId="0" fontId="64" fillId="3" borderId="0" xfId="0" applyFont="1" applyFill="1" applyAlignment="1" applyProtection="1">
      <alignment vertical="center"/>
      <protection hidden="1"/>
    </xf>
    <xf numFmtId="0" fontId="66" fillId="18" borderId="0" xfId="0" applyFont="1" applyFill="1" applyAlignment="1" applyProtection="1">
      <alignment vertical="center"/>
      <protection hidden="1"/>
    </xf>
    <xf numFmtId="0" fontId="12" fillId="18" borderId="0" xfId="0" applyFont="1" applyFill="1" applyAlignment="1" applyProtection="1">
      <alignment vertical="center"/>
      <protection hidden="1"/>
    </xf>
    <xf numFmtId="0" fontId="23" fillId="0" borderId="0" xfId="0" applyFont="1" applyFill="1"/>
    <xf numFmtId="0" fontId="23" fillId="0" borderId="0" xfId="0" applyFont="1" applyFill="1" applyAlignment="1">
      <alignment horizontal="center"/>
    </xf>
    <xf numFmtId="164" fontId="0" fillId="0" borderId="0" xfId="2" applyNumberFormat="1" applyFont="1"/>
    <xf numFmtId="0" fontId="23" fillId="3" borderId="0" xfId="0" applyFont="1" applyFill="1"/>
    <xf numFmtId="0" fontId="23" fillId="3" borderId="0" xfId="0" applyFont="1" applyFill="1" applyAlignment="1">
      <alignment horizontal="center"/>
    </xf>
    <xf numFmtId="0" fontId="40" fillId="47" borderId="18" xfId="0" applyFont="1" applyFill="1" applyBorder="1" applyAlignment="1" applyProtection="1">
      <alignment horizontal="center" vertical="center" wrapText="1"/>
      <protection hidden="1"/>
    </xf>
    <xf numFmtId="0" fontId="9" fillId="48" borderId="18" xfId="0" applyFont="1" applyFill="1" applyBorder="1" applyAlignment="1">
      <alignment horizontal="center"/>
    </xf>
    <xf numFmtId="0" fontId="68" fillId="47" borderId="18" xfId="0" applyFont="1" applyFill="1" applyBorder="1" applyAlignment="1" applyProtection="1">
      <alignment horizontal="center" vertical="center" wrapText="1"/>
      <protection hidden="1"/>
    </xf>
    <xf numFmtId="0" fontId="0" fillId="0" borderId="0" xfId="0" applyFont="1"/>
    <xf numFmtId="164" fontId="0" fillId="19" borderId="0" xfId="2" applyNumberFormat="1" applyFont="1" applyFill="1"/>
    <xf numFmtId="0" fontId="0" fillId="19" borderId="0" xfId="0" applyFill="1"/>
    <xf numFmtId="0" fontId="0" fillId="19" borderId="0" xfId="0" applyFont="1" applyFill="1"/>
    <xf numFmtId="37" fontId="0" fillId="19" borderId="0" xfId="2" applyNumberFormat="1" applyFont="1" applyFill="1" applyAlignment="1"/>
    <xf numFmtId="17" fontId="82" fillId="3" borderId="0" xfId="0" applyNumberFormat="1" applyFont="1" applyFill="1" applyAlignment="1">
      <alignment horizontal="left"/>
    </xf>
    <xf numFmtId="164" fontId="2" fillId="19" borderId="0" xfId="2" applyNumberFormat="1" applyFont="1" applyFill="1"/>
    <xf numFmtId="164" fontId="84" fillId="19" borderId="0" xfId="2" applyNumberFormat="1" applyFont="1" applyFill="1"/>
    <xf numFmtId="0" fontId="86" fillId="3" borderId="0" xfId="0" applyFont="1" applyFill="1" applyAlignment="1" applyProtection="1">
      <alignment horizontal="center"/>
    </xf>
    <xf numFmtId="0" fontId="86" fillId="3" borderId="0" xfId="0" applyFont="1" applyFill="1" applyProtection="1"/>
    <xf numFmtId="0" fontId="86" fillId="3" borderId="0" xfId="0" applyFont="1" applyFill="1" applyAlignment="1" applyProtection="1">
      <alignment horizontal="center" wrapText="1"/>
    </xf>
    <xf numFmtId="0" fontId="86" fillId="3" borderId="0" xfId="0" applyFont="1" applyFill="1" applyBorder="1" applyProtection="1"/>
    <xf numFmtId="0" fontId="87" fillId="3" borderId="0" xfId="0" applyFont="1" applyFill="1" applyBorder="1" applyAlignment="1" applyProtection="1">
      <alignment vertical="center"/>
    </xf>
    <xf numFmtId="0" fontId="87" fillId="3" borderId="0" xfId="0" applyFont="1" applyFill="1" applyAlignment="1" applyProtection="1">
      <alignment vertical="center"/>
    </xf>
    <xf numFmtId="0" fontId="87" fillId="0" borderId="0" xfId="0" applyFont="1" applyAlignment="1" applyProtection="1">
      <alignment vertical="center"/>
    </xf>
    <xf numFmtId="0" fontId="88" fillId="3" borderId="0" xfId="0" applyFont="1" applyFill="1" applyBorder="1" applyProtection="1"/>
    <xf numFmtId="0" fontId="88" fillId="0" borderId="40" xfId="0" applyFont="1" applyFill="1" applyBorder="1"/>
    <xf numFmtId="0" fontId="88" fillId="0" borderId="37" xfId="0" applyFont="1" applyFill="1" applyBorder="1"/>
    <xf numFmtId="0" fontId="89" fillId="55" borderId="59" xfId="0" applyFont="1" applyFill="1" applyBorder="1" applyAlignment="1" applyProtection="1">
      <alignment horizontal="center"/>
      <protection locked="0"/>
    </xf>
    <xf numFmtId="0" fontId="89" fillId="3" borderId="0" xfId="0" applyFont="1" applyFill="1" applyBorder="1" applyProtection="1"/>
    <xf numFmtId="0" fontId="89" fillId="0" borderId="40" xfId="0" applyFont="1" applyFill="1" applyBorder="1"/>
    <xf numFmtId="0" fontId="89" fillId="0" borderId="37" xfId="0" applyFont="1" applyFill="1" applyBorder="1"/>
    <xf numFmtId="0" fontId="89" fillId="55" borderId="18" xfId="0" applyFont="1" applyFill="1" applyBorder="1" applyAlignment="1" applyProtection="1">
      <alignment horizontal="center" wrapText="1"/>
      <protection locked="0"/>
    </xf>
    <xf numFmtId="0" fontId="89" fillId="55" borderId="18" xfId="0" applyFont="1" applyFill="1" applyBorder="1" applyProtection="1">
      <protection locked="0"/>
    </xf>
    <xf numFmtId="0" fontId="89" fillId="55" borderId="18" xfId="0" applyFont="1" applyFill="1" applyBorder="1" applyAlignment="1" applyProtection="1">
      <alignment horizontal="center"/>
      <protection locked="0"/>
    </xf>
    <xf numFmtId="0" fontId="89" fillId="3" borderId="40" xfId="0" applyFont="1" applyFill="1" applyBorder="1"/>
    <xf numFmtId="0" fontId="89" fillId="3" borderId="37" xfId="0" applyFont="1" applyFill="1" applyBorder="1"/>
    <xf numFmtId="0" fontId="88" fillId="3" borderId="40" xfId="0" applyFont="1" applyFill="1" applyBorder="1"/>
    <xf numFmtId="0" fontId="88" fillId="3" borderId="37" xfId="0" applyFont="1" applyFill="1" applyBorder="1"/>
    <xf numFmtId="0" fontId="86" fillId="0" borderId="0" xfId="0" applyFont="1" applyAlignment="1" applyProtection="1">
      <alignment horizontal="center"/>
    </xf>
    <xf numFmtId="0" fontId="86" fillId="0" borderId="0" xfId="0" applyFont="1"/>
    <xf numFmtId="0" fontId="86" fillId="0" borderId="0" xfId="0" applyFont="1" applyAlignment="1">
      <alignment horizontal="center"/>
    </xf>
    <xf numFmtId="0" fontId="86" fillId="0" borderId="0" xfId="0" applyFont="1" applyAlignment="1">
      <alignment horizontal="center" wrapText="1"/>
    </xf>
    <xf numFmtId="0" fontId="86" fillId="3" borderId="0" xfId="0" applyFont="1" applyFill="1"/>
    <xf numFmtId="0" fontId="31" fillId="57" borderId="53" xfId="0" applyFont="1" applyFill="1" applyBorder="1" applyAlignment="1" applyProtection="1">
      <alignment horizontal="center" vertical="center" wrapText="1"/>
      <protection hidden="1"/>
    </xf>
    <xf numFmtId="0" fontId="31" fillId="57" borderId="55" xfId="0" applyFont="1" applyFill="1" applyBorder="1" applyAlignment="1" applyProtection="1">
      <alignment horizontal="center" vertical="center" wrapText="1"/>
      <protection hidden="1"/>
    </xf>
    <xf numFmtId="164" fontId="40" fillId="58" borderId="18" xfId="2" applyNumberFormat="1" applyFont="1" applyFill="1" applyBorder="1" applyAlignment="1" applyProtection="1">
      <alignment horizontal="center"/>
      <protection hidden="1"/>
    </xf>
    <xf numFmtId="0" fontId="40" fillId="58" borderId="18" xfId="2" applyNumberFormat="1" applyFont="1" applyFill="1" applyBorder="1" applyAlignment="1" applyProtection="1">
      <alignment horizontal="center"/>
      <protection hidden="1"/>
    </xf>
    <xf numFmtId="164" fontId="31" fillId="3" borderId="19" xfId="2" applyNumberFormat="1" applyFont="1" applyFill="1" applyBorder="1" applyProtection="1">
      <protection hidden="1"/>
    </xf>
    <xf numFmtId="164" fontId="31" fillId="3" borderId="5" xfId="2" applyNumberFormat="1" applyFont="1" applyFill="1" applyBorder="1" applyProtection="1">
      <protection hidden="1"/>
    </xf>
    <xf numFmtId="10" fontId="31" fillId="3" borderId="5" xfId="4" applyNumberFormat="1" applyFont="1" applyFill="1" applyBorder="1" applyAlignment="1" applyProtection="1">
      <protection hidden="1"/>
    </xf>
    <xf numFmtId="0" fontId="31" fillId="3" borderId="0" xfId="0" applyFont="1" applyFill="1" applyProtection="1">
      <protection hidden="1"/>
    </xf>
    <xf numFmtId="0" fontId="91" fillId="3" borderId="0" xfId="0" applyFont="1" applyFill="1" applyAlignment="1" applyProtection="1">
      <alignment horizontal="center"/>
      <protection hidden="1"/>
    </xf>
    <xf numFmtId="0" fontId="23" fillId="3" borderId="0" xfId="0" applyFont="1" applyFill="1" applyAlignment="1" applyProtection="1">
      <alignment horizontal="center"/>
      <protection hidden="1"/>
    </xf>
    <xf numFmtId="165" fontId="23" fillId="3" borderId="0" xfId="0" applyNumberFormat="1" applyFont="1" applyFill="1" applyAlignment="1" applyProtection="1">
      <alignment horizontal="center"/>
      <protection hidden="1"/>
    </xf>
    <xf numFmtId="0" fontId="23" fillId="3" borderId="0" xfId="0" quotePrefix="1" applyFont="1" applyFill="1" applyAlignment="1" applyProtection="1">
      <alignment horizontal="center"/>
      <protection hidden="1"/>
    </xf>
    <xf numFmtId="167" fontId="23" fillId="3" borderId="0" xfId="0" applyNumberFormat="1" applyFont="1" applyFill="1" applyAlignment="1" applyProtection="1">
      <alignment horizontal="center"/>
      <protection hidden="1"/>
    </xf>
    <xf numFmtId="0" fontId="23" fillId="3" borderId="0" xfId="0" applyNumberFormat="1" applyFont="1" applyFill="1" applyAlignment="1" applyProtection="1">
      <alignment horizontal="center"/>
      <protection hidden="1"/>
    </xf>
    <xf numFmtId="0" fontId="12" fillId="6" borderId="0" xfId="0" applyFont="1" applyFill="1" applyBorder="1" applyAlignment="1" applyProtection="1">
      <alignment horizontal="center"/>
    </xf>
    <xf numFmtId="0" fontId="92" fillId="59" borderId="37" xfId="3" applyFont="1" applyFill="1" applyBorder="1" applyAlignment="1" applyProtection="1">
      <alignment horizontal="center" vertical="center"/>
    </xf>
    <xf numFmtId="0" fontId="67" fillId="61" borderId="18" xfId="0" applyFont="1" applyFill="1" applyBorder="1" applyAlignment="1" applyProtection="1">
      <alignment horizontal="center" vertical="center" wrapText="1"/>
      <protection hidden="1"/>
    </xf>
    <xf numFmtId="166" fontId="67" fillId="61" borderId="4" xfId="0" applyNumberFormat="1" applyFont="1" applyFill="1" applyBorder="1" applyAlignment="1" applyProtection="1">
      <alignment horizontal="center" wrapText="1"/>
      <protection hidden="1"/>
    </xf>
    <xf numFmtId="0" fontId="23" fillId="0" borderId="18" xfId="0" applyFont="1" applyFill="1" applyBorder="1" applyAlignment="1" applyProtection="1">
      <alignment horizontal="center"/>
    </xf>
    <xf numFmtId="0" fontId="23" fillId="0" borderId="59" xfId="0" applyFont="1" applyFill="1" applyBorder="1" applyProtection="1">
      <protection locked="0"/>
    </xf>
    <xf numFmtId="0" fontId="79" fillId="0" borderId="59" xfId="3" applyFont="1" applyFill="1" applyBorder="1" applyAlignment="1" applyProtection="1">
      <alignment horizontal="center"/>
      <protection locked="0"/>
    </xf>
    <xf numFmtId="0" fontId="23" fillId="0" borderId="59" xfId="0" applyFont="1" applyFill="1" applyBorder="1" applyAlignment="1" applyProtection="1">
      <alignment horizontal="center"/>
      <protection locked="0"/>
    </xf>
    <xf numFmtId="0" fontId="23" fillId="0" borderId="59" xfId="0" applyFont="1" applyFill="1" applyBorder="1" applyAlignment="1" applyProtection="1">
      <alignment horizontal="center" wrapText="1"/>
      <protection locked="0"/>
    </xf>
    <xf numFmtId="0" fontId="23" fillId="0" borderId="18" xfId="0" applyFont="1" applyFill="1" applyBorder="1" applyAlignment="1" applyProtection="1">
      <alignment horizontal="center" wrapText="1"/>
      <protection locked="0"/>
    </xf>
    <xf numFmtId="0" fontId="23" fillId="0" borderId="18" xfId="0" applyFont="1" applyFill="1" applyBorder="1" applyProtection="1">
      <protection locked="0"/>
    </xf>
    <xf numFmtId="0" fontId="23" fillId="0" borderId="18" xfId="0" applyFont="1" applyFill="1" applyBorder="1" applyAlignment="1" applyProtection="1">
      <alignment horizontal="center"/>
      <protection locked="0"/>
    </xf>
    <xf numFmtId="0" fontId="80" fillId="0" borderId="18" xfId="3" applyFont="1" applyFill="1" applyBorder="1" applyAlignment="1" applyProtection="1">
      <alignment horizontal="left"/>
      <protection locked="0"/>
    </xf>
    <xf numFmtId="0" fontId="4" fillId="0" borderId="18" xfId="3" applyFill="1" applyBorder="1" applyAlignment="1" applyProtection="1">
      <alignment horizontal="center"/>
      <protection locked="0"/>
    </xf>
    <xf numFmtId="0" fontId="4" fillId="0" borderId="72" xfId="3" applyFill="1" applyBorder="1" applyAlignment="1" applyProtection="1">
      <alignment horizontal="center"/>
      <protection locked="0"/>
    </xf>
    <xf numFmtId="0" fontId="89" fillId="55" borderId="18" xfId="0" quotePrefix="1" applyFont="1" applyFill="1" applyBorder="1" applyAlignment="1" applyProtection="1">
      <alignment horizontal="center"/>
      <protection locked="0"/>
    </xf>
    <xf numFmtId="0" fontId="4" fillId="0" borderId="59" xfId="3" applyFill="1" applyBorder="1" applyAlignment="1" applyProtection="1">
      <alignment horizontal="center"/>
      <protection locked="0"/>
    </xf>
    <xf numFmtId="0" fontId="23" fillId="0" borderId="18" xfId="0" quotePrefix="1" applyFont="1" applyFill="1" applyBorder="1" applyAlignment="1" applyProtection="1">
      <alignment horizontal="center"/>
      <protection locked="0"/>
    </xf>
    <xf numFmtId="164" fontId="22" fillId="16" borderId="4" xfId="2" applyNumberFormat="1" applyFont="1" applyFill="1" applyBorder="1" applyAlignment="1" applyProtection="1">
      <alignment vertical="center"/>
      <protection locked="0"/>
    </xf>
    <xf numFmtId="0" fontId="4" fillId="0" borderId="59" xfId="3" applyFill="1" applyBorder="1" applyAlignment="1" applyProtection="1">
      <alignment horizontal="center" wrapText="1"/>
      <protection locked="0"/>
    </xf>
    <xf numFmtId="0" fontId="4" fillId="0" borderId="18" xfId="3" applyFill="1" applyBorder="1" applyAlignment="1" applyProtection="1">
      <protection locked="0"/>
    </xf>
    <xf numFmtId="0" fontId="89" fillId="0" borderId="18" xfId="0" applyFont="1" applyFill="1" applyBorder="1" applyProtection="1">
      <protection locked="0"/>
    </xf>
    <xf numFmtId="0" fontId="89" fillId="0" borderId="18" xfId="0" applyFont="1" applyFill="1" applyBorder="1" applyAlignment="1" applyProtection="1">
      <alignment horizontal="center"/>
      <protection locked="0"/>
    </xf>
    <xf numFmtId="0" fontId="89" fillId="0" borderId="18" xfId="0" applyFont="1" applyFill="1" applyBorder="1" applyAlignment="1" applyProtection="1">
      <alignment horizontal="center" wrapText="1"/>
      <protection locked="0"/>
    </xf>
    <xf numFmtId="164" fontId="9" fillId="31" borderId="0" xfId="2" applyNumberFormat="1" applyFont="1" applyFill="1" applyBorder="1" applyAlignment="1">
      <alignment horizontal="center" vertical="center" wrapText="1"/>
    </xf>
    <xf numFmtId="164" fontId="55" fillId="31" borderId="0" xfId="3" applyNumberFormat="1" applyFont="1" applyFill="1" applyBorder="1" applyAlignment="1" applyProtection="1">
      <alignment horizontal="center" vertical="center"/>
    </xf>
    <xf numFmtId="0" fontId="31" fillId="42" borderId="87" xfId="3" applyFont="1" applyFill="1" applyBorder="1" applyAlignment="1" applyProtection="1">
      <alignment horizontal="center" vertical="center"/>
      <protection hidden="1"/>
    </xf>
    <xf numFmtId="37" fontId="93" fillId="50" borderId="88" xfId="4" applyNumberFormat="1" applyFont="1" applyFill="1" applyBorder="1" applyAlignment="1" applyProtection="1">
      <alignment horizontal="center" vertical="center"/>
      <protection hidden="1"/>
    </xf>
    <xf numFmtId="164" fontId="23" fillId="68" borderId="18" xfId="2" applyNumberFormat="1" applyFont="1" applyFill="1" applyBorder="1" applyAlignment="1" applyProtection="1">
      <alignment horizontal="center" vertical="center" wrapText="1"/>
      <protection hidden="1"/>
    </xf>
    <xf numFmtId="164" fontId="23" fillId="67" borderId="18" xfId="2" applyNumberFormat="1" applyFont="1" applyFill="1" applyBorder="1" applyAlignment="1" applyProtection="1">
      <alignment horizontal="center" vertical="center" wrapText="1"/>
      <protection hidden="1"/>
    </xf>
    <xf numFmtId="164" fontId="23" fillId="66" borderId="18" xfId="2" applyNumberFormat="1" applyFont="1" applyFill="1" applyBorder="1" applyAlignment="1" applyProtection="1">
      <alignment horizontal="center" vertical="center" wrapText="1"/>
      <protection hidden="1"/>
    </xf>
    <xf numFmtId="164" fontId="9" fillId="68" borderId="18" xfId="2" applyNumberFormat="1" applyFont="1" applyFill="1" applyBorder="1" applyAlignment="1" applyProtection="1">
      <alignment horizontal="center" vertical="center" wrapText="1"/>
      <protection hidden="1"/>
    </xf>
    <xf numFmtId="164" fontId="9" fillId="67" borderId="18" xfId="2" applyNumberFormat="1" applyFont="1" applyFill="1" applyBorder="1" applyAlignment="1" applyProtection="1">
      <alignment horizontal="center" vertical="center" wrapText="1"/>
      <protection hidden="1"/>
    </xf>
    <xf numFmtId="0" fontId="89" fillId="0" borderId="50" xfId="0" applyFont="1" applyFill="1" applyBorder="1" applyProtection="1">
      <protection locked="0"/>
    </xf>
    <xf numFmtId="164" fontId="26" fillId="9" borderId="5" xfId="2" applyNumberFormat="1" applyFont="1" applyFill="1" applyBorder="1" applyAlignment="1" applyProtection="1">
      <alignment horizontal="center" wrapText="1"/>
      <protection hidden="1"/>
    </xf>
    <xf numFmtId="17" fontId="95" fillId="69" borderId="0" xfId="0" applyNumberFormat="1" applyFont="1" applyFill="1" applyAlignment="1">
      <alignment horizontal="center"/>
    </xf>
    <xf numFmtId="164" fontId="31" fillId="66" borderId="18" xfId="2" applyNumberFormat="1" applyFont="1" applyFill="1" applyBorder="1" applyAlignment="1" applyProtection="1">
      <alignment horizontal="center" vertical="center" wrapText="1"/>
      <protection hidden="1"/>
    </xf>
    <xf numFmtId="164" fontId="31" fillId="68" borderId="18" xfId="2" applyNumberFormat="1" applyFont="1" applyFill="1" applyBorder="1" applyAlignment="1" applyProtection="1">
      <alignment horizontal="center" vertical="center" wrapText="1"/>
      <protection hidden="1"/>
    </xf>
    <xf numFmtId="164" fontId="31" fillId="67" borderId="18" xfId="2" applyNumberFormat="1" applyFont="1" applyFill="1" applyBorder="1" applyAlignment="1" applyProtection="1">
      <alignment horizontal="center" vertical="center" wrapText="1"/>
      <protection hidden="1"/>
    </xf>
    <xf numFmtId="43" fontId="0" fillId="0" borderId="0" xfId="2" applyFont="1"/>
    <xf numFmtId="0" fontId="0" fillId="0" borderId="18" xfId="0" applyBorder="1"/>
    <xf numFmtId="164" fontId="23" fillId="71" borderId="18" xfId="2" applyNumberFormat="1" applyFont="1" applyFill="1" applyBorder="1" applyAlignment="1" applyProtection="1">
      <alignment horizontal="center" vertical="center" wrapText="1"/>
      <protection hidden="1"/>
    </xf>
    <xf numFmtId="164" fontId="23" fillId="72" borderId="18" xfId="2" applyNumberFormat="1" applyFont="1" applyFill="1" applyBorder="1" applyAlignment="1" applyProtection="1">
      <alignment horizontal="center" vertical="center" wrapText="1"/>
      <protection hidden="1"/>
    </xf>
    <xf numFmtId="0" fontId="68" fillId="73" borderId="18" xfId="0" applyFont="1" applyFill="1" applyBorder="1" applyAlignment="1">
      <alignment horizontal="center"/>
    </xf>
    <xf numFmtId="0" fontId="68" fillId="48" borderId="18" xfId="0" applyFont="1" applyFill="1" applyBorder="1" applyAlignment="1">
      <alignment horizontal="center"/>
    </xf>
    <xf numFmtId="164" fontId="68" fillId="48" borderId="18" xfId="0" applyNumberFormat="1" applyFont="1" applyFill="1" applyBorder="1" applyAlignment="1">
      <alignment horizontal="center"/>
    </xf>
    <xf numFmtId="164" fontId="68" fillId="71" borderId="18" xfId="0" applyNumberFormat="1" applyFont="1" applyFill="1" applyBorder="1" applyAlignment="1">
      <alignment horizontal="center"/>
    </xf>
    <xf numFmtId="9" fontId="68" fillId="48" borderId="18" xfId="4" applyFont="1" applyFill="1" applyBorder="1" applyAlignment="1">
      <alignment horizontal="center"/>
    </xf>
    <xf numFmtId="9" fontId="68" fillId="70" borderId="18" xfId="4" applyFont="1" applyFill="1" applyBorder="1" applyAlignment="1">
      <alignment horizontal="center"/>
    </xf>
    <xf numFmtId="43" fontId="5" fillId="0" borderId="0" xfId="0" applyNumberFormat="1" applyFont="1"/>
    <xf numFmtId="3" fontId="8" fillId="18" borderId="0" xfId="2" applyNumberFormat="1" applyFont="1" applyFill="1" applyBorder="1" applyAlignment="1" applyProtection="1">
      <alignment horizontal="center" vertical="center"/>
      <protection hidden="1"/>
    </xf>
    <xf numFmtId="0" fontId="63" fillId="3" borderId="0" xfId="0" applyFont="1" applyFill="1" applyAlignment="1" applyProtection="1">
      <alignment horizontal="center" vertical="center"/>
      <protection hidden="1"/>
    </xf>
    <xf numFmtId="0" fontId="12" fillId="18" borderId="0" xfId="0" applyFont="1" applyFill="1" applyAlignment="1" applyProtection="1">
      <alignment horizontal="center" vertical="center"/>
      <protection hidden="1"/>
    </xf>
    <xf numFmtId="0" fontId="15" fillId="18" borderId="0" xfId="0" applyFont="1" applyFill="1" applyAlignment="1" applyProtection="1">
      <alignment horizontal="center" vertical="center"/>
      <protection hidden="1"/>
    </xf>
    <xf numFmtId="0" fontId="63" fillId="18" borderId="0" xfId="0" applyFont="1" applyFill="1" applyAlignment="1" applyProtection="1">
      <alignment horizontal="center" vertical="center"/>
      <protection hidden="1"/>
    </xf>
    <xf numFmtId="0" fontId="66" fillId="3" borderId="0" xfId="0" applyFont="1" applyFill="1" applyAlignment="1" applyProtection="1">
      <alignment horizontal="center" vertical="center"/>
      <protection hidden="1"/>
    </xf>
    <xf numFmtId="0" fontId="63" fillId="10" borderId="0" xfId="0" applyFont="1" applyFill="1" applyAlignment="1" applyProtection="1">
      <alignment horizontal="center" vertical="center"/>
      <protection hidden="1"/>
    </xf>
    <xf numFmtId="164" fontId="40" fillId="47" borderId="18" xfId="2" applyNumberFormat="1" applyFont="1" applyFill="1" applyBorder="1" applyAlignment="1" applyProtection="1">
      <alignment horizontal="center" vertical="center" wrapText="1"/>
      <protection hidden="1"/>
    </xf>
    <xf numFmtId="164" fontId="67" fillId="38" borderId="90" xfId="2" applyNumberFormat="1" applyFont="1" applyFill="1" applyBorder="1" applyAlignment="1" applyProtection="1">
      <alignment horizontal="center" vertical="center" wrapText="1"/>
      <protection hidden="1"/>
    </xf>
    <xf numFmtId="164" fontId="67" fillId="38" borderId="89" xfId="2" applyNumberFormat="1" applyFont="1" applyFill="1" applyBorder="1" applyAlignment="1" applyProtection="1">
      <alignment horizontal="center" vertical="center" wrapText="1"/>
      <protection hidden="1"/>
    </xf>
    <xf numFmtId="0" fontId="67" fillId="38" borderId="91" xfId="0" applyFont="1" applyFill="1" applyBorder="1" applyAlignment="1" applyProtection="1">
      <alignment horizontal="center" vertical="center" wrapText="1"/>
      <protection hidden="1"/>
    </xf>
    <xf numFmtId="0" fontId="67" fillId="38" borderId="92" xfId="0" applyFont="1" applyFill="1" applyBorder="1" applyAlignment="1" applyProtection="1">
      <alignment horizontal="center" vertical="center" wrapText="1"/>
      <protection hidden="1"/>
    </xf>
    <xf numFmtId="166" fontId="67" fillId="38" borderId="93" xfId="0" applyNumberFormat="1" applyFont="1" applyFill="1" applyBorder="1" applyAlignment="1" applyProtection="1">
      <alignment horizontal="center" wrapText="1"/>
      <protection hidden="1"/>
    </xf>
    <xf numFmtId="0" fontId="67" fillId="38" borderId="93" xfId="0" applyFont="1" applyFill="1" applyBorder="1" applyAlignment="1" applyProtection="1">
      <alignment horizontal="center" vertical="center" wrapText="1"/>
      <protection hidden="1"/>
    </xf>
    <xf numFmtId="9" fontId="67" fillId="24" borderId="94" xfId="4" applyFont="1" applyFill="1" applyBorder="1" applyAlignment="1" applyProtection="1">
      <alignment horizontal="center" vertical="center" wrapText="1"/>
      <protection hidden="1"/>
    </xf>
    <xf numFmtId="9" fontId="67" fillId="24" borderId="95" xfId="4" applyFont="1" applyFill="1" applyBorder="1" applyAlignment="1" applyProtection="1">
      <alignment horizontal="center" vertical="center" wrapText="1"/>
      <protection hidden="1"/>
    </xf>
    <xf numFmtId="9" fontId="67" fillId="24" borderId="96" xfId="4" applyFont="1" applyFill="1" applyBorder="1" applyAlignment="1" applyProtection="1">
      <alignment horizontal="center" vertical="center" wrapText="1"/>
      <protection hidden="1"/>
    </xf>
    <xf numFmtId="9" fontId="67" fillId="24" borderId="97" xfId="4" applyFont="1" applyFill="1" applyBorder="1" applyAlignment="1" applyProtection="1">
      <alignment horizontal="center" vertical="center" wrapText="1"/>
      <protection hidden="1"/>
    </xf>
    <xf numFmtId="9" fontId="67" fillId="24" borderId="98" xfId="4" applyFont="1" applyFill="1" applyBorder="1" applyAlignment="1" applyProtection="1">
      <alignment horizontal="center" vertical="center" wrapText="1"/>
      <protection hidden="1"/>
    </xf>
    <xf numFmtId="0" fontId="0" fillId="0" borderId="0" xfId="0" applyFill="1" applyAlignment="1">
      <alignment horizontal="center" vertical="center" wrapText="1"/>
    </xf>
    <xf numFmtId="0" fontId="0" fillId="0" borderId="0" xfId="0" applyFont="1" applyFill="1"/>
    <xf numFmtId="0" fontId="0" fillId="0" borderId="0" xfId="0" applyFill="1"/>
    <xf numFmtId="165" fontId="60" fillId="29" borderId="37" xfId="0" applyNumberFormat="1" applyFont="1" applyFill="1" applyBorder="1" applyAlignment="1" applyProtection="1">
      <alignment horizontal="center" wrapText="1"/>
    </xf>
    <xf numFmtId="0" fontId="60" fillId="29" borderId="37" xfId="0" applyFont="1" applyFill="1" applyBorder="1" applyAlignment="1" applyProtection="1">
      <alignment wrapText="1"/>
    </xf>
    <xf numFmtId="0" fontId="60" fillId="29" borderId="37" xfId="0" applyFont="1" applyFill="1" applyBorder="1" applyAlignment="1" applyProtection="1">
      <alignment horizontal="center" wrapText="1"/>
    </xf>
    <xf numFmtId="17" fontId="94" fillId="69" borderId="18" xfId="0" applyNumberFormat="1" applyFont="1" applyFill="1" applyBorder="1" applyAlignment="1">
      <alignment horizontal="center"/>
    </xf>
    <xf numFmtId="0" fontId="31" fillId="74" borderId="37" xfId="0" applyFont="1" applyFill="1" applyBorder="1" applyAlignment="1" applyProtection="1">
      <alignment horizontal="center" vertical="center" wrapText="1"/>
      <protection hidden="1"/>
    </xf>
    <xf numFmtId="0" fontId="72" fillId="47" borderId="18" xfId="0" applyFont="1" applyFill="1" applyBorder="1" applyAlignment="1" applyProtection="1">
      <alignment horizontal="center" vertical="center" wrapText="1"/>
      <protection hidden="1"/>
    </xf>
    <xf numFmtId="0" fontId="31" fillId="73" borderId="18" xfId="0" applyFont="1" applyFill="1" applyBorder="1" applyAlignment="1">
      <alignment horizontal="center"/>
    </xf>
    <xf numFmtId="0" fontId="31" fillId="48" borderId="18" xfId="0" applyFont="1" applyFill="1" applyBorder="1" applyAlignment="1">
      <alignment horizontal="center"/>
    </xf>
    <xf numFmtId="164" fontId="31" fillId="48" borderId="18" xfId="0" applyNumberFormat="1" applyFont="1" applyFill="1" applyBorder="1" applyAlignment="1">
      <alignment horizontal="center"/>
    </xf>
    <xf numFmtId="9" fontId="31" fillId="70" borderId="18" xfId="4" applyFont="1" applyFill="1" applyBorder="1" applyAlignment="1">
      <alignment horizontal="center"/>
    </xf>
    <xf numFmtId="164" fontId="72" fillId="47" borderId="18" xfId="2" applyNumberFormat="1" applyFont="1" applyFill="1" applyBorder="1" applyAlignment="1" applyProtection="1">
      <alignment horizontal="center" vertical="center" wrapText="1"/>
      <protection hidden="1"/>
    </xf>
    <xf numFmtId="0" fontId="31" fillId="73" borderId="18" xfId="0" applyFont="1" applyFill="1" applyBorder="1" applyAlignment="1">
      <alignment horizontal="center"/>
    </xf>
    <xf numFmtId="0" fontId="0" fillId="0" borderId="0" xfId="0" applyFill="1" applyBorder="1"/>
    <xf numFmtId="49" fontId="98" fillId="0" borderId="41" xfId="0" applyNumberFormat="1" applyFont="1" applyFill="1" applyBorder="1" applyAlignment="1" applyProtection="1">
      <alignment horizontal="center" vertical="center" wrapText="1"/>
    </xf>
    <xf numFmtId="164" fontId="9" fillId="48" borderId="18" xfId="0" applyNumberFormat="1" applyFont="1" applyFill="1" applyBorder="1" applyAlignment="1">
      <alignment horizontal="center"/>
    </xf>
    <xf numFmtId="164" fontId="9" fillId="71" borderId="18" xfId="0" applyNumberFormat="1" applyFont="1" applyFill="1" applyBorder="1" applyAlignment="1">
      <alignment horizontal="center"/>
    </xf>
    <xf numFmtId="164" fontId="72" fillId="48" borderId="18" xfId="0" applyNumberFormat="1" applyFont="1" applyFill="1" applyBorder="1" applyAlignment="1">
      <alignment horizontal="center"/>
    </xf>
    <xf numFmtId="0" fontId="9" fillId="76" borderId="18" xfId="0" applyFont="1" applyFill="1" applyBorder="1" applyAlignment="1" applyProtection="1">
      <alignment horizontal="center" vertical="center" wrapText="1"/>
      <protection hidden="1"/>
    </xf>
    <xf numFmtId="164" fontId="9" fillId="76" borderId="18" xfId="2" applyNumberFormat="1" applyFont="1" applyFill="1" applyBorder="1" applyAlignment="1" applyProtection="1">
      <alignment horizontal="center" vertical="center" wrapText="1"/>
      <protection hidden="1"/>
    </xf>
    <xf numFmtId="0" fontId="81" fillId="26" borderId="100" xfId="0" applyFont="1" applyFill="1" applyBorder="1" applyAlignment="1" applyProtection="1">
      <alignment horizontal="center" vertical="center"/>
    </xf>
    <xf numFmtId="0" fontId="81" fillId="26" borderId="101" xfId="0" applyFont="1" applyFill="1" applyBorder="1" applyAlignment="1" applyProtection="1">
      <alignment vertical="center"/>
    </xf>
    <xf numFmtId="0" fontId="81" fillId="26" borderId="101" xfId="0" applyFont="1" applyFill="1" applyBorder="1" applyAlignment="1" applyProtection="1">
      <alignment horizontal="center" vertical="center"/>
    </xf>
    <xf numFmtId="0" fontId="81" fillId="26" borderId="101" xfId="0" applyFont="1" applyFill="1" applyBorder="1" applyAlignment="1" applyProtection="1">
      <alignment horizontal="center" vertical="center" wrapText="1"/>
    </xf>
    <xf numFmtId="0" fontId="81" fillId="26" borderId="102" xfId="0" applyFont="1" applyFill="1" applyBorder="1" applyAlignment="1" applyProtection="1">
      <alignment horizontal="center" vertical="center"/>
    </xf>
    <xf numFmtId="0" fontId="81" fillId="25" borderId="103" xfId="0" applyFont="1" applyFill="1" applyBorder="1" applyAlignment="1" applyProtection="1">
      <alignment horizontal="center"/>
    </xf>
    <xf numFmtId="0" fontId="23" fillId="0" borderId="105" xfId="0" applyFont="1" applyFill="1" applyBorder="1" applyAlignment="1" applyProtection="1">
      <alignment horizontal="center"/>
    </xf>
    <xf numFmtId="0" fontId="23" fillId="0" borderId="106" xfId="0" applyFont="1" applyFill="1" applyBorder="1" applyAlignment="1" applyProtection="1">
      <alignment horizontal="center"/>
      <protection locked="0"/>
    </xf>
    <xf numFmtId="0" fontId="4" fillId="0" borderId="106" xfId="3" applyFill="1" applyBorder="1" applyAlignment="1" applyProtection="1">
      <alignment horizontal="center"/>
      <protection locked="0"/>
    </xf>
    <xf numFmtId="0" fontId="81" fillId="25" borderId="105" xfId="0" applyFont="1" applyFill="1" applyBorder="1" applyAlignment="1" applyProtection="1">
      <alignment horizontal="center"/>
    </xf>
    <xf numFmtId="0" fontId="89" fillId="55" borderId="105" xfId="0" applyFont="1" applyFill="1" applyBorder="1" applyAlignment="1" applyProtection="1">
      <alignment horizontal="center"/>
    </xf>
    <xf numFmtId="0" fontId="89" fillId="55" borderId="106" xfId="0" applyFont="1" applyFill="1" applyBorder="1" applyAlignment="1" applyProtection="1">
      <alignment horizontal="center"/>
      <protection locked="0"/>
    </xf>
    <xf numFmtId="0" fontId="23" fillId="0" borderId="106" xfId="0" applyFont="1" applyFill="1" applyBorder="1" applyAlignment="1" applyProtection="1">
      <alignment horizontal="center"/>
    </xf>
    <xf numFmtId="0" fontId="23" fillId="0" borderId="106" xfId="0" applyFont="1" applyFill="1" applyBorder="1" applyAlignment="1" applyProtection="1">
      <alignment horizontal="center" wrapText="1"/>
      <protection locked="0"/>
    </xf>
    <xf numFmtId="0" fontId="89" fillId="0" borderId="105" xfId="0" applyFont="1" applyFill="1" applyBorder="1" applyAlignment="1" applyProtection="1">
      <alignment horizontal="center"/>
    </xf>
    <xf numFmtId="0" fontId="89" fillId="0" borderId="106" xfId="0" applyFont="1" applyFill="1" applyBorder="1" applyAlignment="1" applyProtection="1">
      <alignment horizontal="center"/>
      <protection locked="0"/>
    </xf>
    <xf numFmtId="0" fontId="89" fillId="0" borderId="107" xfId="0" applyFont="1" applyFill="1" applyBorder="1" applyAlignment="1" applyProtection="1">
      <alignment horizontal="center"/>
    </xf>
    <xf numFmtId="0" fontId="89" fillId="0" borderId="108" xfId="0" applyFont="1" applyFill="1" applyBorder="1" applyProtection="1">
      <protection locked="0"/>
    </xf>
    <xf numFmtId="0" fontId="4" fillId="0" borderId="109" xfId="3" applyFill="1" applyBorder="1" applyAlignment="1" applyProtection="1">
      <alignment horizontal="center"/>
      <protection locked="0"/>
    </xf>
    <xf numFmtId="0" fontId="23" fillId="0" borderId="108" xfId="0" applyFont="1" applyFill="1" applyBorder="1" applyAlignment="1" applyProtection="1">
      <alignment horizontal="center"/>
      <protection locked="0"/>
    </xf>
    <xf numFmtId="0" fontId="89" fillId="0" borderId="108" xfId="0" applyFont="1" applyFill="1" applyBorder="1" applyAlignment="1" applyProtection="1">
      <alignment horizontal="center" wrapText="1"/>
      <protection locked="0"/>
    </xf>
    <xf numFmtId="0" fontId="89" fillId="0" borderId="110" xfId="0" applyFont="1" applyFill="1" applyBorder="1" applyAlignment="1" applyProtection="1">
      <alignment horizontal="center"/>
      <protection locked="0"/>
    </xf>
    <xf numFmtId="0" fontId="31" fillId="73" borderId="18" xfId="0" applyFont="1" applyFill="1" applyBorder="1" applyAlignment="1">
      <alignment horizontal="center"/>
    </xf>
    <xf numFmtId="49" fontId="98" fillId="77" borderId="41" xfId="0" applyNumberFormat="1" applyFont="1" applyFill="1" applyBorder="1" applyAlignment="1" applyProtection="1">
      <alignment horizontal="center" vertical="center" wrapText="1"/>
    </xf>
    <xf numFmtId="0" fontId="23" fillId="3" borderId="0" xfId="0" applyFont="1" applyFill="1" applyAlignment="1">
      <alignment wrapText="1"/>
    </xf>
    <xf numFmtId="0" fontId="23" fillId="3" borderId="0" xfId="0" applyFont="1" applyFill="1" applyAlignment="1">
      <alignment horizontal="center" wrapText="1"/>
    </xf>
    <xf numFmtId="9" fontId="72" fillId="70" borderId="18" xfId="4" applyFont="1" applyFill="1" applyBorder="1" applyAlignment="1">
      <alignment horizontal="center"/>
    </xf>
    <xf numFmtId="9" fontId="72" fillId="48" borderId="18" xfId="4" applyFont="1" applyFill="1" applyBorder="1" applyAlignment="1">
      <alignment horizontal="center"/>
    </xf>
    <xf numFmtId="166" fontId="68" fillId="79" borderId="59" xfId="3" applyNumberFormat="1" applyFont="1" applyFill="1" applyBorder="1" applyAlignment="1" applyProtection="1">
      <alignment horizontal="center" vertical="center"/>
      <protection hidden="1"/>
    </xf>
    <xf numFmtId="164" fontId="0" fillId="0" borderId="18" xfId="2" applyNumberFormat="1" applyFont="1" applyBorder="1"/>
    <xf numFmtId="164" fontId="72" fillId="71" borderId="18" xfId="0" applyNumberFormat="1" applyFont="1" applyFill="1" applyBorder="1" applyAlignment="1">
      <alignment horizontal="center"/>
    </xf>
    <xf numFmtId="164" fontId="23" fillId="81" borderId="18" xfId="2" applyNumberFormat="1" applyFont="1" applyFill="1" applyBorder="1" applyAlignment="1" applyProtection="1">
      <alignment horizontal="center" vertical="center" wrapText="1"/>
      <protection hidden="1"/>
    </xf>
    <xf numFmtId="164" fontId="68" fillId="82" borderId="59" xfId="2" applyNumberFormat="1" applyFont="1" applyFill="1" applyBorder="1" applyAlignment="1" applyProtection="1">
      <alignment horizontal="center" vertical="center"/>
      <protection hidden="1"/>
    </xf>
    <xf numFmtId="0" fontId="31" fillId="82" borderId="59" xfId="3" applyFont="1" applyFill="1" applyBorder="1" applyAlignment="1" applyProtection="1">
      <alignment horizontal="center" vertical="center"/>
      <protection hidden="1"/>
    </xf>
    <xf numFmtId="0" fontId="31" fillId="82" borderId="59" xfId="3" applyFont="1" applyFill="1" applyBorder="1" applyAlignment="1" applyProtection="1">
      <alignment horizontal="center" vertical="center" wrapText="1"/>
      <protection hidden="1"/>
    </xf>
    <xf numFmtId="164" fontId="26" fillId="83" borderId="3" xfId="2" applyNumberFormat="1" applyFont="1" applyFill="1" applyBorder="1" applyAlignment="1" applyProtection="1">
      <alignment horizontal="center" wrapText="1"/>
      <protection hidden="1"/>
    </xf>
    <xf numFmtId="164" fontId="26" fillId="83" borderId="5" xfId="2" applyNumberFormat="1" applyFont="1" applyFill="1" applyBorder="1" applyAlignment="1" applyProtection="1">
      <alignment horizontal="center" wrapText="1"/>
      <protection hidden="1"/>
    </xf>
    <xf numFmtId="164" fontId="22" fillId="85" borderId="4" xfId="2" applyNumberFormat="1" applyFont="1" applyFill="1" applyBorder="1" applyAlignment="1" applyProtection="1">
      <alignment vertical="center"/>
      <protection locked="0"/>
    </xf>
    <xf numFmtId="164" fontId="22" fillId="87" borderId="4" xfId="2" applyNumberFormat="1" applyFont="1" applyFill="1" applyBorder="1" applyAlignment="1" applyProtection="1">
      <alignment vertical="center"/>
      <protection locked="0"/>
    </xf>
    <xf numFmtId="164" fontId="23" fillId="47" borderId="18" xfId="2" applyNumberFormat="1" applyFont="1" applyFill="1" applyBorder="1" applyAlignment="1" applyProtection="1">
      <alignment horizontal="center" vertical="center" wrapText="1"/>
      <protection hidden="1"/>
    </xf>
    <xf numFmtId="9" fontId="72" fillId="75" borderId="18" xfId="4" applyFont="1" applyFill="1" applyBorder="1" applyAlignment="1">
      <alignment horizontal="center"/>
    </xf>
    <xf numFmtId="0" fontId="72" fillId="48" borderId="18" xfId="0" applyFont="1" applyFill="1" applyBorder="1" applyAlignment="1">
      <alignment horizontal="center"/>
    </xf>
    <xf numFmtId="0" fontId="68" fillId="73" borderId="18" xfId="0" applyFont="1" applyFill="1" applyBorder="1" applyAlignment="1">
      <alignment horizontal="center"/>
    </xf>
    <xf numFmtId="0" fontId="68" fillId="73" borderId="18" xfId="0" applyFont="1" applyFill="1" applyBorder="1" applyAlignment="1">
      <alignment horizontal="center"/>
    </xf>
    <xf numFmtId="0" fontId="40" fillId="72" borderId="18" xfId="0" applyFont="1" applyFill="1" applyBorder="1" applyAlignment="1">
      <alignment horizontal="center"/>
    </xf>
    <xf numFmtId="164" fontId="40" fillId="48" borderId="18" xfId="0" applyNumberFormat="1" applyFont="1" applyFill="1" applyBorder="1" applyAlignment="1">
      <alignment horizontal="center"/>
    </xf>
    <xf numFmtId="9" fontId="40" fillId="70" borderId="18" xfId="4" applyFont="1" applyFill="1" applyBorder="1" applyAlignment="1">
      <alignment horizontal="center"/>
    </xf>
    <xf numFmtId="0" fontId="68" fillId="72" borderId="18" xfId="0" applyFont="1" applyFill="1" applyBorder="1" applyAlignment="1">
      <alignment horizontal="center"/>
    </xf>
    <xf numFmtId="9" fontId="40" fillId="48" borderId="18" xfId="4" applyFont="1" applyFill="1" applyBorder="1" applyAlignment="1">
      <alignment horizontal="center"/>
    </xf>
    <xf numFmtId="17" fontId="3" fillId="84" borderId="72" xfId="0" quotePrefix="1" applyNumberFormat="1" applyFont="1" applyFill="1" applyBorder="1" applyAlignment="1">
      <alignment horizontal="center"/>
    </xf>
    <xf numFmtId="17" fontId="3" fillId="84" borderId="72" xfId="0" quotePrefix="1" applyNumberFormat="1" applyFont="1" applyFill="1" applyBorder="1" applyAlignment="1">
      <alignment horizontal="center" wrapText="1"/>
    </xf>
    <xf numFmtId="164" fontId="31" fillId="67" borderId="18" xfId="2" applyNumberFormat="1" applyFont="1" applyFill="1" applyBorder="1" applyAlignment="1" applyProtection="1">
      <alignment horizontal="center" vertical="center"/>
      <protection hidden="1"/>
    </xf>
    <xf numFmtId="0" fontId="0" fillId="3" borderId="0" xfId="0" applyFont="1" applyFill="1" applyAlignment="1">
      <alignment vertical="center"/>
    </xf>
    <xf numFmtId="17" fontId="3" fillId="84" borderId="72" xfId="0" quotePrefix="1" applyNumberFormat="1" applyFont="1" applyFill="1" applyBorder="1" applyAlignment="1">
      <alignment horizontal="center" vertical="center" wrapText="1"/>
    </xf>
    <xf numFmtId="0" fontId="31" fillId="48" borderId="18" xfId="0" applyFont="1" applyFill="1" applyBorder="1" applyAlignment="1">
      <alignment horizontal="center" vertical="center" wrapText="1"/>
    </xf>
    <xf numFmtId="166" fontId="23" fillId="47" borderId="18" xfId="0" applyNumberFormat="1" applyFont="1" applyFill="1" applyBorder="1" applyAlignment="1" applyProtection="1">
      <alignment horizontal="center" vertical="center" wrapText="1"/>
      <protection hidden="1"/>
    </xf>
    <xf numFmtId="0" fontId="23" fillId="47" borderId="18" xfId="0" applyFont="1" applyFill="1" applyBorder="1" applyAlignment="1" applyProtection="1">
      <alignment horizontal="center" vertical="center" wrapText="1"/>
      <protection hidden="1"/>
    </xf>
    <xf numFmtId="0" fontId="31" fillId="48" borderId="18" xfId="0" applyFont="1" applyFill="1" applyBorder="1" applyAlignment="1">
      <alignment horizontal="center" vertical="center"/>
    </xf>
    <xf numFmtId="9" fontId="23" fillId="72" borderId="18" xfId="4" applyFont="1" applyFill="1" applyBorder="1" applyAlignment="1" applyProtection="1">
      <alignment horizontal="center" vertical="center" wrapText="1"/>
      <protection hidden="1"/>
    </xf>
    <xf numFmtId="9" fontId="31" fillId="48" borderId="59" xfId="0" applyNumberFormat="1" applyFont="1" applyFill="1" applyBorder="1" applyAlignment="1">
      <alignment horizontal="center" vertical="center" wrapText="1"/>
    </xf>
    <xf numFmtId="0" fontId="0" fillId="91" borderId="0" xfId="0" applyFill="1"/>
    <xf numFmtId="166" fontId="67" fillId="38" borderId="4" xfId="0" applyNumberFormat="1" applyFont="1" applyFill="1" applyBorder="1" applyAlignment="1" applyProtection="1">
      <alignment horizontal="center" wrapText="1"/>
      <protection hidden="1"/>
    </xf>
    <xf numFmtId="49" fontId="100" fillId="91" borderId="35" xfId="0" applyNumberFormat="1" applyFont="1" applyFill="1" applyBorder="1" applyAlignment="1" applyProtection="1">
      <alignment horizontal="center" vertical="center" wrapText="1"/>
    </xf>
    <xf numFmtId="0" fontId="68" fillId="73" borderId="18" xfId="0" applyFont="1" applyFill="1" applyBorder="1" applyAlignment="1">
      <alignment horizontal="center"/>
    </xf>
    <xf numFmtId="0" fontId="24" fillId="3" borderId="0" xfId="0" applyFont="1" applyFill="1"/>
    <xf numFmtId="49" fontId="100" fillId="91" borderId="35" xfId="0" quotePrefix="1" applyNumberFormat="1" applyFont="1" applyFill="1" applyBorder="1" applyAlignment="1" applyProtection="1">
      <alignment horizontal="center" vertical="center" wrapText="1"/>
    </xf>
    <xf numFmtId="0" fontId="2" fillId="3" borderId="0" xfId="0" applyFont="1" applyFill="1" applyAlignment="1">
      <alignment vertical="center"/>
    </xf>
    <xf numFmtId="0" fontId="2" fillId="3" borderId="0" xfId="0" applyFont="1" applyFill="1" applyAlignment="1">
      <alignment horizontal="center" vertical="center"/>
    </xf>
    <xf numFmtId="0" fontId="31" fillId="86" borderId="18" xfId="0" applyFont="1" applyFill="1" applyBorder="1" applyAlignment="1">
      <alignment horizontal="center"/>
    </xf>
    <xf numFmtId="0" fontId="15" fillId="18" borderId="0" xfId="0" applyFont="1" applyFill="1" applyAlignment="1" applyProtection="1">
      <alignment vertical="center" wrapText="1"/>
      <protection hidden="1"/>
    </xf>
    <xf numFmtId="0" fontId="25" fillId="3" borderId="0" xfId="0" applyFont="1" applyFill="1" applyAlignment="1"/>
    <xf numFmtId="0" fontId="31" fillId="48" borderId="59" xfId="0" applyFont="1" applyFill="1" applyBorder="1" applyAlignment="1">
      <alignment horizontal="center" vertical="center"/>
    </xf>
    <xf numFmtId="166" fontId="82" fillId="3" borderId="0" xfId="0" applyNumberFormat="1" applyFont="1" applyFill="1" applyAlignment="1">
      <alignment horizontal="center"/>
    </xf>
    <xf numFmtId="0" fontId="68" fillId="73" borderId="18" xfId="0" applyFont="1" applyFill="1" applyBorder="1" applyAlignment="1">
      <alignment horizontal="center"/>
    </xf>
    <xf numFmtId="0" fontId="5" fillId="92" borderId="18" xfId="0" applyFont="1" applyFill="1" applyBorder="1" applyAlignment="1">
      <alignment horizontal="right"/>
    </xf>
    <xf numFmtId="164" fontId="0" fillId="0" borderId="0" xfId="2" applyNumberFormat="1" applyFont="1" applyAlignment="1">
      <alignment horizontal="right"/>
    </xf>
    <xf numFmtId="164" fontId="5" fillId="92" borderId="18" xfId="2" applyNumberFormat="1" applyFont="1" applyFill="1" applyBorder="1" applyAlignment="1">
      <alignment horizontal="right"/>
    </xf>
    <xf numFmtId="0" fontId="5" fillId="88" borderId="18" xfId="0" applyFont="1" applyFill="1" applyBorder="1" applyAlignment="1">
      <alignment horizontal="right"/>
    </xf>
    <xf numFmtId="164" fontId="5" fillId="88" borderId="18" xfId="2" applyNumberFormat="1" applyFont="1" applyFill="1" applyBorder="1" applyAlignment="1">
      <alignment horizontal="right"/>
    </xf>
    <xf numFmtId="0" fontId="23" fillId="0" borderId="105" xfId="0" applyFont="1" applyFill="1" applyBorder="1" applyAlignment="1" applyProtection="1">
      <alignment horizontal="center" vertical="center"/>
    </xf>
    <xf numFmtId="0" fontId="23" fillId="0" borderId="59" xfId="0" applyFont="1" applyFill="1" applyBorder="1" applyAlignment="1" applyProtection="1">
      <alignment vertical="center"/>
      <protection locked="0"/>
    </xf>
    <xf numFmtId="0" fontId="23" fillId="0" borderId="59" xfId="0" applyFont="1" applyFill="1" applyBorder="1" applyAlignment="1" applyProtection="1">
      <alignment horizontal="center" vertical="center"/>
      <protection locked="0"/>
    </xf>
    <xf numFmtId="0" fontId="23" fillId="0" borderId="59" xfId="0" applyFont="1" applyFill="1" applyBorder="1" applyAlignment="1" applyProtection="1">
      <alignment horizontal="center" vertical="center" wrapText="1"/>
      <protection locked="0"/>
    </xf>
    <xf numFmtId="0" fontId="23" fillId="0" borderId="106" xfId="0" applyFont="1" applyFill="1" applyBorder="1" applyAlignment="1" applyProtection="1">
      <alignment horizontal="center" vertical="center"/>
      <protection locked="0"/>
    </xf>
    <xf numFmtId="0" fontId="89" fillId="3" borderId="0" xfId="0" applyFont="1" applyFill="1" applyBorder="1" applyAlignment="1" applyProtection="1">
      <alignment vertical="center"/>
    </xf>
    <xf numFmtId="0" fontId="89" fillId="3" borderId="40" xfId="0" applyFont="1" applyFill="1" applyBorder="1" applyAlignment="1">
      <alignment vertical="center"/>
    </xf>
    <xf numFmtId="0" fontId="89" fillId="3" borderId="37" xfId="0" applyFont="1" applyFill="1" applyBorder="1" applyAlignment="1">
      <alignment vertical="center"/>
    </xf>
    <xf numFmtId="17" fontId="82" fillId="3" borderId="0" xfId="0" applyNumberFormat="1" applyFont="1" applyFill="1" applyAlignment="1">
      <alignment horizontal="center"/>
    </xf>
    <xf numFmtId="0" fontId="68" fillId="73" borderId="18" xfId="0" applyFont="1" applyFill="1" applyBorder="1" applyAlignment="1">
      <alignment horizontal="center"/>
    </xf>
    <xf numFmtId="164" fontId="5" fillId="92" borderId="18" xfId="2" applyNumberFormat="1" applyFont="1" applyFill="1" applyBorder="1" applyAlignment="1">
      <alignment horizontal="center"/>
    </xf>
    <xf numFmtId="164" fontId="15" fillId="71" borderId="18" xfId="2" applyNumberFormat="1" applyFont="1" applyFill="1" applyBorder="1" applyAlignment="1">
      <alignment horizontal="right"/>
    </xf>
    <xf numFmtId="0" fontId="101" fillId="42" borderId="85" xfId="3" applyFont="1" applyFill="1" applyBorder="1" applyAlignment="1" applyProtection="1">
      <alignment horizontal="center" vertical="center"/>
      <protection hidden="1"/>
    </xf>
    <xf numFmtId="164" fontId="15" fillId="69" borderId="18" xfId="2" applyNumberFormat="1" applyFont="1" applyFill="1" applyBorder="1" applyAlignment="1">
      <alignment horizontal="right"/>
    </xf>
    <xf numFmtId="0" fontId="0" fillId="0" borderId="18" xfId="0" applyBorder="1" applyAlignment="1">
      <alignment horizontal="left" indent="3"/>
    </xf>
    <xf numFmtId="0" fontId="102" fillId="0" borderId="18" xfId="0" applyFont="1" applyBorder="1"/>
    <xf numFmtId="0" fontId="5" fillId="0" borderId="18" xfId="0" applyFont="1" applyBorder="1" applyAlignment="1">
      <alignment horizontal="center"/>
    </xf>
    <xf numFmtId="0" fontId="0" fillId="0" borderId="18" xfId="0" applyFont="1" applyBorder="1"/>
    <xf numFmtId="0" fontId="0" fillId="0" borderId="0" xfId="0" applyAlignment="1">
      <alignment horizontal="left" indent="2"/>
    </xf>
    <xf numFmtId="164" fontId="5" fillId="89" borderId="18" xfId="2" applyNumberFormat="1" applyFont="1" applyFill="1" applyBorder="1" applyAlignment="1">
      <alignment horizontal="right"/>
    </xf>
    <xf numFmtId="164" fontId="0" fillId="0" borderId="0" xfId="2" applyNumberFormat="1" applyFont="1" applyFill="1" applyBorder="1"/>
    <xf numFmtId="0" fontId="21" fillId="3" borderId="0" xfId="3" applyFont="1" applyFill="1" applyBorder="1" applyAlignment="1" applyProtection="1">
      <protection hidden="1"/>
    </xf>
    <xf numFmtId="0" fontId="11" fillId="3" borderId="0" xfId="0" applyFont="1" applyFill="1" applyAlignment="1" applyProtection="1">
      <alignment vertical="center"/>
      <protection hidden="1"/>
    </xf>
    <xf numFmtId="0" fontId="2" fillId="3" borderId="0" xfId="0" applyFont="1" applyFill="1" applyAlignment="1" applyProtection="1">
      <alignment vertical="center"/>
      <protection hidden="1"/>
    </xf>
    <xf numFmtId="0" fontId="8" fillId="3" borderId="0" xfId="0" applyFont="1" applyFill="1" applyAlignment="1" applyProtection="1">
      <alignment vertical="center"/>
      <protection hidden="1"/>
    </xf>
    <xf numFmtId="0" fontId="3" fillId="93" borderId="114" xfId="0" applyFont="1" applyFill="1" applyBorder="1" applyAlignment="1" applyProtection="1">
      <alignment horizontal="center" vertical="center" wrapText="1"/>
      <protection hidden="1"/>
    </xf>
    <xf numFmtId="0" fontId="3" fillId="93" borderId="115" xfId="0" applyFont="1" applyFill="1" applyBorder="1" applyAlignment="1" applyProtection="1">
      <alignment horizontal="center" vertical="center" wrapText="1"/>
      <protection hidden="1"/>
    </xf>
    <xf numFmtId="0" fontId="3" fillId="93" borderId="116" xfId="0" applyFont="1" applyFill="1" applyBorder="1" applyAlignment="1" applyProtection="1">
      <alignment horizontal="center" vertical="center" wrapText="1"/>
      <protection hidden="1"/>
    </xf>
    <xf numFmtId="0" fontId="31" fillId="45" borderId="117" xfId="0" applyFont="1" applyFill="1" applyBorder="1" applyAlignment="1" applyProtection="1">
      <alignment horizontal="center" vertical="center" wrapText="1"/>
      <protection hidden="1"/>
    </xf>
    <xf numFmtId="0" fontId="31" fillId="45" borderId="119" xfId="0" applyFont="1" applyFill="1" applyBorder="1" applyAlignment="1" applyProtection="1">
      <alignment horizontal="center" vertical="center" wrapText="1"/>
      <protection hidden="1"/>
    </xf>
    <xf numFmtId="0" fontId="31" fillId="82" borderId="120" xfId="3" applyFont="1" applyFill="1" applyBorder="1" applyAlignment="1" applyProtection="1">
      <alignment horizontal="center" vertical="center"/>
      <protection hidden="1"/>
    </xf>
    <xf numFmtId="9" fontId="101" fillId="45" borderId="122" xfId="3" quotePrefix="1" applyNumberFormat="1" applyFont="1" applyFill="1" applyBorder="1" applyAlignment="1" applyProtection="1">
      <alignment horizontal="center" vertical="center"/>
      <protection hidden="1"/>
    </xf>
    <xf numFmtId="9" fontId="31" fillId="45" borderId="118" xfId="4" applyFont="1" applyFill="1" applyBorder="1" applyAlignment="1" applyProtection="1">
      <alignment horizontal="center" vertical="center"/>
      <protection hidden="1"/>
    </xf>
    <xf numFmtId="9" fontId="31" fillId="45" borderId="121" xfId="4" applyFont="1" applyFill="1" applyBorder="1" applyAlignment="1" applyProtection="1">
      <alignment horizontal="center" vertical="center"/>
      <protection hidden="1"/>
    </xf>
    <xf numFmtId="0" fontId="3" fillId="95" borderId="37" xfId="0" applyFont="1" applyFill="1" applyBorder="1" applyAlignment="1" applyProtection="1">
      <alignment horizontal="center" vertical="center" wrapText="1"/>
      <protection hidden="1"/>
    </xf>
    <xf numFmtId="0" fontId="31" fillId="78" borderId="124" xfId="3" applyFont="1" applyFill="1" applyBorder="1" applyAlignment="1" applyProtection="1">
      <alignment horizontal="center" vertical="center"/>
      <protection hidden="1"/>
    </xf>
    <xf numFmtId="0" fontId="31" fillId="78" borderId="125" xfId="3" applyFont="1" applyFill="1" applyBorder="1" applyAlignment="1" applyProtection="1">
      <alignment horizontal="center" vertical="center"/>
      <protection hidden="1"/>
    </xf>
    <xf numFmtId="0" fontId="3" fillId="95" borderId="76" xfId="0" applyFont="1" applyFill="1" applyBorder="1" applyAlignment="1" applyProtection="1">
      <alignment horizontal="center" vertical="center" wrapText="1"/>
      <protection hidden="1"/>
    </xf>
    <xf numFmtId="0" fontId="31" fillId="62" borderId="114" xfId="0" applyFont="1" applyFill="1" applyBorder="1" applyAlignment="1" applyProtection="1">
      <alignment horizontal="center" vertical="center" wrapText="1"/>
      <protection hidden="1"/>
    </xf>
    <xf numFmtId="0" fontId="31" fillId="62" borderId="115" xfId="0" applyFont="1" applyFill="1" applyBorder="1" applyAlignment="1" applyProtection="1">
      <alignment horizontal="center" vertical="center" wrapText="1"/>
      <protection hidden="1"/>
    </xf>
    <xf numFmtId="0" fontId="31" fillId="62" borderId="116" xfId="0" applyFont="1" applyFill="1" applyBorder="1" applyAlignment="1" applyProtection="1">
      <alignment horizontal="center" vertical="center" wrapText="1"/>
      <protection hidden="1"/>
    </xf>
    <xf numFmtId="164" fontId="68" fillId="79" borderId="118" xfId="2" applyNumberFormat="1" applyFont="1" applyFill="1" applyBorder="1" applyAlignment="1" applyProtection="1">
      <alignment horizontal="center" vertical="center"/>
      <protection hidden="1"/>
    </xf>
    <xf numFmtId="166" fontId="68" fillId="79" borderId="120" xfId="3" applyNumberFormat="1" applyFont="1" applyFill="1" applyBorder="1" applyAlignment="1" applyProtection="1">
      <alignment horizontal="center" vertical="center"/>
      <protection hidden="1"/>
    </xf>
    <xf numFmtId="164" fontId="68" fillId="82" borderId="120" xfId="2" applyNumberFormat="1" applyFont="1" applyFill="1" applyBorder="1" applyAlignment="1" applyProtection="1">
      <alignment horizontal="center" vertical="center"/>
      <protection hidden="1"/>
    </xf>
    <xf numFmtId="164" fontId="68" fillId="79" borderId="121" xfId="2" applyNumberFormat="1" applyFont="1" applyFill="1" applyBorder="1" applyAlignment="1" applyProtection="1">
      <alignment horizontal="center" vertical="center"/>
      <protection hidden="1"/>
    </xf>
    <xf numFmtId="0" fontId="30" fillId="37" borderId="37" xfId="0" applyFont="1" applyFill="1" applyBorder="1" applyAlignment="1" applyProtection="1">
      <alignment horizontal="left" vertical="center"/>
    </xf>
    <xf numFmtId="0" fontId="5" fillId="92" borderId="18" xfId="0" applyFont="1" applyFill="1" applyBorder="1" applyAlignment="1">
      <alignment horizontal="center"/>
    </xf>
    <xf numFmtId="0" fontId="8" fillId="93" borderId="123" xfId="0" applyFont="1" applyFill="1" applyBorder="1" applyAlignment="1" applyProtection="1">
      <alignment horizontal="center" vertical="center" wrapText="1"/>
      <protection hidden="1"/>
    </xf>
    <xf numFmtId="0" fontId="38" fillId="96" borderId="18" xfId="3" applyFont="1" applyFill="1" applyBorder="1" applyAlignment="1" applyProtection="1">
      <alignment horizontal="center" vertical="center"/>
    </xf>
    <xf numFmtId="9" fontId="9" fillId="100" borderId="37" xfId="4" applyNumberFormat="1" applyFont="1" applyFill="1" applyBorder="1" applyAlignment="1" applyProtection="1">
      <alignment horizontal="center" vertical="center" wrapText="1"/>
      <protection hidden="1"/>
    </xf>
    <xf numFmtId="0" fontId="9" fillId="105" borderId="37" xfId="0" applyFont="1" applyFill="1" applyBorder="1" applyAlignment="1" applyProtection="1">
      <alignment horizontal="center" vertical="center" wrapText="1"/>
      <protection hidden="1"/>
    </xf>
    <xf numFmtId="43" fontId="0" fillId="0" borderId="0" xfId="2" applyFont="1" applyFill="1" applyBorder="1"/>
    <xf numFmtId="43" fontId="0" fillId="3" borderId="0" xfId="2" applyFont="1" applyFill="1" applyBorder="1"/>
    <xf numFmtId="0" fontId="5" fillId="3" borderId="0" xfId="0" applyFont="1" applyFill="1"/>
    <xf numFmtId="164" fontId="0" fillId="3" borderId="0" xfId="2" applyNumberFormat="1" applyFont="1" applyFill="1" applyBorder="1"/>
    <xf numFmtId="0" fontId="5" fillId="3" borderId="0" xfId="0" applyFont="1" applyFill="1" applyBorder="1" applyAlignment="1">
      <alignment horizontal="center"/>
    </xf>
    <xf numFmtId="0" fontId="5" fillId="3" borderId="0" xfId="0" applyFont="1" applyFill="1" applyBorder="1"/>
    <xf numFmtId="9" fontId="5" fillId="3" borderId="0" xfId="4" applyFont="1" applyFill="1" applyBorder="1" applyAlignment="1">
      <alignment horizontal="center"/>
    </xf>
    <xf numFmtId="0" fontId="9" fillId="103" borderId="38" xfId="3" applyFont="1" applyFill="1" applyBorder="1" applyAlignment="1" applyProtection="1">
      <alignment horizontal="center" vertical="center"/>
      <protection hidden="1"/>
    </xf>
    <xf numFmtId="0" fontId="9" fillId="103" borderId="39" xfId="3" applyFont="1" applyFill="1" applyBorder="1" applyAlignment="1" applyProtection="1">
      <alignment horizontal="center" vertical="center"/>
      <protection hidden="1"/>
    </xf>
    <xf numFmtId="0" fontId="9" fillId="103" borderId="40" xfId="3" applyFont="1" applyFill="1" applyBorder="1" applyAlignment="1" applyProtection="1">
      <alignment horizontal="center" vertical="center"/>
      <protection hidden="1"/>
    </xf>
    <xf numFmtId="0" fontId="31" fillId="102" borderId="74" xfId="0" applyFont="1" applyFill="1" applyBorder="1" applyAlignment="1" applyProtection="1">
      <alignment horizontal="center" vertical="center" wrapText="1"/>
      <protection hidden="1"/>
    </xf>
    <xf numFmtId="0" fontId="31" fillId="102" borderId="84" xfId="0" applyFont="1" applyFill="1" applyBorder="1" applyAlignment="1" applyProtection="1">
      <alignment horizontal="center" vertical="center" wrapText="1"/>
      <protection hidden="1"/>
    </xf>
    <xf numFmtId="0" fontId="31" fillId="102" borderId="76" xfId="0" applyFont="1" applyFill="1" applyBorder="1" applyAlignment="1" applyProtection="1">
      <alignment horizontal="center" vertical="center" wrapText="1"/>
      <protection hidden="1"/>
    </xf>
    <xf numFmtId="17" fontId="9" fillId="104" borderId="74" xfId="3" applyNumberFormat="1" applyFont="1" applyFill="1" applyBorder="1" applyAlignment="1" applyProtection="1">
      <alignment horizontal="center" vertical="center"/>
      <protection hidden="1"/>
    </xf>
    <xf numFmtId="17" fontId="9" fillId="104" borderId="84" xfId="3" applyNumberFormat="1" applyFont="1" applyFill="1" applyBorder="1" applyAlignment="1" applyProtection="1">
      <alignment horizontal="center" vertical="center"/>
      <protection hidden="1"/>
    </xf>
    <xf numFmtId="17" fontId="9" fillId="104" borderId="76" xfId="3" applyNumberFormat="1" applyFont="1" applyFill="1" applyBorder="1" applyAlignment="1" applyProtection="1">
      <alignment horizontal="center" vertical="center"/>
      <protection hidden="1"/>
    </xf>
    <xf numFmtId="0" fontId="31" fillId="62" borderId="74" xfId="0" applyFont="1" applyFill="1" applyBorder="1" applyAlignment="1" applyProtection="1">
      <alignment horizontal="center" vertical="center" wrapText="1"/>
      <protection hidden="1"/>
    </xf>
    <xf numFmtId="0" fontId="31" fillId="62" borderId="84" xfId="0" applyFont="1" applyFill="1" applyBorder="1" applyAlignment="1" applyProtection="1">
      <alignment horizontal="center" vertical="center" wrapText="1"/>
      <protection hidden="1"/>
    </xf>
    <xf numFmtId="0" fontId="31" fillId="62" borderId="76" xfId="0" applyFont="1" applyFill="1" applyBorder="1" applyAlignment="1" applyProtection="1">
      <alignment horizontal="center" vertical="center" wrapText="1"/>
      <protection hidden="1"/>
    </xf>
    <xf numFmtId="165" fontId="8" fillId="46" borderId="74" xfId="3" applyNumberFormat="1" applyFont="1" applyFill="1" applyBorder="1" applyAlignment="1" applyProtection="1">
      <alignment horizontal="center" vertical="center" wrapText="1"/>
      <protection hidden="1"/>
    </xf>
    <xf numFmtId="165" fontId="8" fillId="46" borderId="84" xfId="3" applyNumberFormat="1" applyFont="1" applyFill="1" applyBorder="1" applyAlignment="1" applyProtection="1">
      <alignment horizontal="center" vertical="center" wrapText="1"/>
      <protection hidden="1"/>
    </xf>
    <xf numFmtId="165" fontId="8" fillId="46" borderId="76" xfId="3" applyNumberFormat="1" applyFont="1" applyFill="1" applyBorder="1" applyAlignment="1" applyProtection="1">
      <alignment horizontal="center" vertical="center" wrapText="1"/>
      <protection hidden="1"/>
    </xf>
    <xf numFmtId="0" fontId="104" fillId="101" borderId="38" xfId="3" applyFont="1" applyFill="1" applyBorder="1" applyAlignment="1" applyProtection="1">
      <alignment horizontal="center" vertical="center"/>
      <protection hidden="1"/>
    </xf>
    <xf numFmtId="0" fontId="104" fillId="101" borderId="39" xfId="3" applyFont="1" applyFill="1" applyBorder="1" applyAlignment="1" applyProtection="1">
      <alignment horizontal="center" vertical="center"/>
      <protection hidden="1"/>
    </xf>
    <xf numFmtId="0" fontId="104" fillId="101" borderId="40" xfId="3" applyFont="1" applyFill="1" applyBorder="1" applyAlignment="1" applyProtection="1">
      <alignment horizontal="center" vertical="center"/>
      <protection hidden="1"/>
    </xf>
    <xf numFmtId="0" fontId="81" fillId="97" borderId="77" xfId="3" applyFont="1" applyFill="1" applyBorder="1" applyAlignment="1" applyProtection="1">
      <alignment horizontal="center" vertical="center"/>
      <protection hidden="1"/>
    </xf>
    <xf numFmtId="0" fontId="81" fillId="97" borderId="6" xfId="3" applyFont="1" applyFill="1" applyBorder="1" applyAlignment="1" applyProtection="1">
      <alignment horizontal="center" vertical="center"/>
      <protection hidden="1"/>
    </xf>
    <xf numFmtId="0" fontId="81" fillId="97" borderId="78" xfId="3" applyFont="1" applyFill="1" applyBorder="1" applyAlignment="1" applyProtection="1">
      <alignment horizontal="center" vertical="center"/>
      <protection hidden="1"/>
    </xf>
    <xf numFmtId="0" fontId="81" fillId="97" borderId="81" xfId="3" applyFont="1" applyFill="1" applyBorder="1" applyAlignment="1" applyProtection="1">
      <alignment horizontal="center" vertical="center"/>
      <protection hidden="1"/>
    </xf>
    <xf numFmtId="0" fontId="81" fillId="97" borderId="82" xfId="3" applyFont="1" applyFill="1" applyBorder="1" applyAlignment="1" applyProtection="1">
      <alignment horizontal="center" vertical="center"/>
      <protection hidden="1"/>
    </xf>
    <xf numFmtId="0" fontId="81" fillId="97" borderId="83" xfId="3" applyFont="1" applyFill="1" applyBorder="1" applyAlignment="1" applyProtection="1">
      <alignment horizontal="center" vertical="center"/>
      <protection hidden="1"/>
    </xf>
    <xf numFmtId="0" fontId="81" fillId="46" borderId="77" xfId="3" applyFont="1" applyFill="1" applyBorder="1" applyAlignment="1" applyProtection="1">
      <alignment horizontal="center" vertical="center"/>
      <protection hidden="1"/>
    </xf>
    <xf numFmtId="0" fontId="81" fillId="46" borderId="6" xfId="3" applyFont="1" applyFill="1" applyBorder="1" applyAlignment="1" applyProtection="1">
      <alignment horizontal="center" vertical="center"/>
      <protection hidden="1"/>
    </xf>
    <xf numFmtId="0" fontId="81" fillId="46" borderId="78" xfId="3" applyFont="1" applyFill="1" applyBorder="1" applyAlignment="1" applyProtection="1">
      <alignment horizontal="center" vertical="center"/>
      <protection hidden="1"/>
    </xf>
    <xf numFmtId="0" fontId="81" fillId="46" borderId="81" xfId="3" applyFont="1" applyFill="1" applyBorder="1" applyAlignment="1" applyProtection="1">
      <alignment horizontal="center" vertical="center"/>
      <protection hidden="1"/>
    </xf>
    <xf numFmtId="0" fontId="81" fillId="46" borderId="82" xfId="3" applyFont="1" applyFill="1" applyBorder="1" applyAlignment="1" applyProtection="1">
      <alignment horizontal="center" vertical="center"/>
      <protection hidden="1"/>
    </xf>
    <xf numFmtId="0" fontId="81" fillId="46" borderId="83" xfId="3" applyFont="1" applyFill="1" applyBorder="1" applyAlignment="1" applyProtection="1">
      <alignment horizontal="center" vertical="center"/>
      <protection hidden="1"/>
    </xf>
    <xf numFmtId="0" fontId="9" fillId="99" borderId="37" xfId="0" applyFont="1" applyFill="1" applyBorder="1" applyAlignment="1" applyProtection="1">
      <alignment horizontal="center" vertical="center" wrapText="1"/>
      <protection hidden="1"/>
    </xf>
    <xf numFmtId="0" fontId="8" fillId="46" borderId="77" xfId="3" applyFont="1" applyFill="1" applyBorder="1" applyAlignment="1" applyProtection="1">
      <alignment horizontal="center" vertical="center"/>
      <protection hidden="1"/>
    </xf>
    <xf numFmtId="0" fontId="8" fillId="46" borderId="6" xfId="3" applyFont="1" applyFill="1" applyBorder="1" applyAlignment="1" applyProtection="1">
      <alignment horizontal="center" vertical="center"/>
      <protection hidden="1"/>
    </xf>
    <xf numFmtId="0" fontId="8" fillId="46" borderId="78" xfId="3" applyFont="1" applyFill="1" applyBorder="1" applyAlignment="1" applyProtection="1">
      <alignment horizontal="center" vertical="center"/>
      <protection hidden="1"/>
    </xf>
    <xf numFmtId="0" fontId="8" fillId="46" borderId="81" xfId="3" applyFont="1" applyFill="1" applyBorder="1" applyAlignment="1" applyProtection="1">
      <alignment horizontal="center" vertical="center"/>
      <protection hidden="1"/>
    </xf>
    <xf numFmtId="0" fontId="8" fillId="46" borderId="82" xfId="3" applyFont="1" applyFill="1" applyBorder="1" applyAlignment="1" applyProtection="1">
      <alignment horizontal="center" vertical="center"/>
      <protection hidden="1"/>
    </xf>
    <xf numFmtId="0" fontId="8" fillId="46" borderId="83" xfId="3" applyFont="1" applyFill="1" applyBorder="1" applyAlignment="1" applyProtection="1">
      <alignment horizontal="center" vertical="center"/>
      <protection hidden="1"/>
    </xf>
    <xf numFmtId="0" fontId="8" fillId="98" borderId="77" xfId="3" applyFont="1" applyFill="1" applyBorder="1" applyAlignment="1" applyProtection="1">
      <alignment horizontal="center" vertical="center"/>
      <protection hidden="1"/>
    </xf>
    <xf numFmtId="0" fontId="8" fillId="98" borderId="6" xfId="3" applyFont="1" applyFill="1" applyBorder="1" applyAlignment="1" applyProtection="1">
      <alignment horizontal="center" vertical="center"/>
      <protection hidden="1"/>
    </xf>
    <xf numFmtId="0" fontId="8" fillId="98" borderId="78" xfId="3" applyFont="1" applyFill="1" applyBorder="1" applyAlignment="1" applyProtection="1">
      <alignment horizontal="center" vertical="center"/>
      <protection hidden="1"/>
    </xf>
    <xf numFmtId="0" fontId="8" fillId="98" borderId="81" xfId="3" applyFont="1" applyFill="1" applyBorder="1" applyAlignment="1" applyProtection="1">
      <alignment horizontal="center" vertical="center"/>
      <protection hidden="1"/>
    </xf>
    <xf numFmtId="0" fontId="8" fillId="98" borderId="82" xfId="3" applyFont="1" applyFill="1" applyBorder="1" applyAlignment="1" applyProtection="1">
      <alignment horizontal="center" vertical="center"/>
      <protection hidden="1"/>
    </xf>
    <xf numFmtId="0" fontId="8" fillId="98" borderId="83" xfId="3" applyFont="1" applyFill="1" applyBorder="1" applyAlignment="1" applyProtection="1">
      <alignment horizontal="center" vertical="center"/>
      <protection hidden="1"/>
    </xf>
    <xf numFmtId="0" fontId="8" fillId="46" borderId="38" xfId="3" applyFont="1" applyFill="1" applyBorder="1" applyAlignment="1" applyProtection="1">
      <alignment horizontal="center" vertical="center"/>
      <protection hidden="1"/>
    </xf>
    <xf numFmtId="0" fontId="8" fillId="46" borderId="39" xfId="3" applyFont="1" applyFill="1" applyBorder="1" applyAlignment="1" applyProtection="1">
      <alignment horizontal="center" vertical="center"/>
      <protection hidden="1"/>
    </xf>
    <xf numFmtId="0" fontId="8" fillId="46" borderId="40" xfId="3" applyFont="1" applyFill="1" applyBorder="1" applyAlignment="1" applyProtection="1">
      <alignment horizontal="center" vertical="center"/>
      <protection hidden="1"/>
    </xf>
    <xf numFmtId="0" fontId="43" fillId="3" borderId="0" xfId="3" applyFont="1" applyFill="1" applyAlignment="1" applyProtection="1">
      <alignment horizontal="center" vertical="center"/>
    </xf>
    <xf numFmtId="17" fontId="32" fillId="12" borderId="0" xfId="3" applyNumberFormat="1" applyFont="1" applyFill="1" applyBorder="1" applyAlignment="1" applyProtection="1">
      <alignment horizontal="center" vertical="center"/>
      <protection locked="0"/>
    </xf>
    <xf numFmtId="9" fontId="39" fillId="23" borderId="52" xfId="4" applyFont="1" applyFill="1" applyBorder="1" applyAlignment="1" applyProtection="1">
      <alignment horizontal="center" vertical="center" wrapText="1"/>
    </xf>
    <xf numFmtId="9" fontId="39" fillId="23" borderId="4" xfId="4" applyFont="1" applyFill="1" applyBorder="1" applyAlignment="1" applyProtection="1">
      <alignment horizontal="center" vertical="center" wrapText="1"/>
    </xf>
    <xf numFmtId="0" fontId="8" fillId="23" borderId="18" xfId="0" applyFont="1" applyFill="1" applyBorder="1" applyAlignment="1" applyProtection="1">
      <alignment horizontal="center" vertical="center" wrapText="1"/>
    </xf>
    <xf numFmtId="0" fontId="9" fillId="15" borderId="18" xfId="0" applyFont="1" applyFill="1" applyBorder="1" applyAlignment="1" applyProtection="1">
      <alignment horizontal="center" vertical="center" wrapText="1"/>
    </xf>
    <xf numFmtId="0" fontId="38" fillId="14" borderId="18" xfId="0" applyFont="1" applyFill="1" applyBorder="1" applyAlignment="1" applyProtection="1">
      <alignment horizontal="center" vertical="center" wrapText="1"/>
    </xf>
    <xf numFmtId="0" fontId="15" fillId="35" borderId="0" xfId="0" applyFont="1" applyFill="1" applyAlignment="1">
      <alignment horizontal="center"/>
    </xf>
    <xf numFmtId="0" fontId="55" fillId="29" borderId="0" xfId="3" applyFont="1" applyFill="1" applyBorder="1" applyAlignment="1" applyProtection="1">
      <alignment horizontal="center" vertical="center"/>
    </xf>
    <xf numFmtId="0" fontId="90" fillId="80" borderId="47" xfId="3" applyFont="1" applyFill="1" applyBorder="1" applyAlignment="1" applyProtection="1">
      <alignment horizontal="center" vertical="center" wrapText="1"/>
    </xf>
    <xf numFmtId="0" fontId="90" fillId="80" borderId="46" xfId="3" applyFont="1" applyFill="1" applyBorder="1" applyAlignment="1" applyProtection="1">
      <alignment horizontal="center" vertical="center" wrapText="1"/>
    </xf>
    <xf numFmtId="0" fontId="90" fillId="80" borderId="48" xfId="3" applyFont="1" applyFill="1" applyBorder="1" applyAlignment="1" applyProtection="1">
      <alignment horizontal="center" vertical="center" wrapText="1"/>
    </xf>
    <xf numFmtId="0" fontId="90" fillId="80" borderId="49" xfId="3" applyFont="1" applyFill="1" applyBorder="1" applyAlignment="1" applyProtection="1">
      <alignment horizontal="center" vertical="center" wrapText="1"/>
    </xf>
    <xf numFmtId="0" fontId="90" fillId="80" borderId="0" xfId="3" applyFont="1" applyFill="1" applyBorder="1" applyAlignment="1" applyProtection="1">
      <alignment horizontal="center" vertical="center" wrapText="1"/>
    </xf>
    <xf numFmtId="0" fontId="90" fillId="80" borderId="44" xfId="3" applyFont="1" applyFill="1" applyBorder="1" applyAlignment="1" applyProtection="1">
      <alignment horizontal="center" vertical="center" wrapText="1"/>
    </xf>
    <xf numFmtId="0" fontId="90" fillId="80" borderId="50" xfId="3" applyFont="1" applyFill="1" applyBorder="1" applyAlignment="1" applyProtection="1">
      <alignment horizontal="center" vertical="center" wrapText="1"/>
    </xf>
    <xf numFmtId="0" fontId="90" fillId="80" borderId="35" xfId="3" applyFont="1" applyFill="1" applyBorder="1" applyAlignment="1" applyProtection="1">
      <alignment horizontal="center" vertical="center" wrapText="1"/>
    </xf>
    <xf numFmtId="0" fontId="90" fillId="80" borderId="51" xfId="3" applyFont="1" applyFill="1" applyBorder="1" applyAlignment="1" applyProtection="1">
      <alignment horizontal="center" vertical="center" wrapText="1"/>
    </xf>
    <xf numFmtId="0" fontId="37" fillId="53" borderId="47" xfId="3" applyFont="1" applyFill="1" applyBorder="1" applyAlignment="1" applyProtection="1">
      <alignment horizontal="center" vertical="center" wrapText="1"/>
    </xf>
    <xf numFmtId="0" fontId="37" fillId="53" borderId="48" xfId="3" applyFont="1" applyFill="1" applyBorder="1" applyAlignment="1" applyProtection="1">
      <alignment horizontal="center" vertical="center" wrapText="1"/>
    </xf>
    <xf numFmtId="0" fontId="37" fillId="53" borderId="50" xfId="3" applyFont="1" applyFill="1" applyBorder="1" applyAlignment="1" applyProtection="1">
      <alignment horizontal="center" vertical="center" wrapText="1"/>
    </xf>
    <xf numFmtId="0" fontId="37" fillId="53" borderId="51" xfId="3" applyFont="1" applyFill="1" applyBorder="1" applyAlignment="1" applyProtection="1">
      <alignment horizontal="center" vertical="center" wrapText="1"/>
    </xf>
    <xf numFmtId="0" fontId="97" fillId="53" borderId="47" xfId="3" applyFont="1" applyFill="1" applyBorder="1" applyAlignment="1" applyProtection="1">
      <alignment horizontal="center" vertical="center" wrapText="1"/>
    </xf>
    <xf numFmtId="0" fontId="97" fillId="53" borderId="48" xfId="3" applyFont="1" applyFill="1" applyBorder="1" applyAlignment="1" applyProtection="1">
      <alignment horizontal="center" vertical="center" wrapText="1"/>
    </xf>
    <xf numFmtId="0" fontId="97" fillId="53" borderId="50" xfId="3" applyFont="1" applyFill="1" applyBorder="1" applyAlignment="1" applyProtection="1">
      <alignment horizontal="center" vertical="center" wrapText="1"/>
    </xf>
    <xf numFmtId="0" fontId="97" fillId="53" borderId="51" xfId="3" applyFont="1" applyFill="1" applyBorder="1" applyAlignment="1" applyProtection="1">
      <alignment horizontal="center" vertical="center" wrapText="1"/>
    </xf>
    <xf numFmtId="0" fontId="103" fillId="96" borderId="0" xfId="3" applyFont="1" applyFill="1" applyBorder="1" applyAlignment="1" applyProtection="1">
      <alignment horizontal="center" vertical="center"/>
    </xf>
    <xf numFmtId="0" fontId="37" fillId="93" borderId="46" xfId="3" applyFont="1" applyFill="1" applyBorder="1" applyAlignment="1" applyProtection="1">
      <alignment horizontal="center" vertical="center" wrapText="1"/>
      <protection hidden="1"/>
    </xf>
    <xf numFmtId="0" fontId="37" fillId="93" borderId="0" xfId="3" applyFont="1" applyFill="1" applyBorder="1" applyAlignment="1" applyProtection="1">
      <alignment horizontal="center" vertical="center" wrapText="1"/>
      <protection hidden="1"/>
    </xf>
    <xf numFmtId="0" fontId="54" fillId="53" borderId="47" xfId="3" applyFont="1" applyFill="1" applyBorder="1" applyAlignment="1" applyProtection="1">
      <alignment horizontal="center" vertical="center" wrapText="1"/>
    </xf>
    <xf numFmtId="0" fontId="54" fillId="53" borderId="48" xfId="3" applyFont="1" applyFill="1" applyBorder="1" applyAlignment="1" applyProtection="1">
      <alignment horizontal="center" vertical="center" wrapText="1"/>
    </xf>
    <xf numFmtId="0" fontId="54" fillId="53" borderId="50" xfId="3" applyFont="1" applyFill="1" applyBorder="1" applyAlignment="1" applyProtection="1">
      <alignment horizontal="center" vertical="center" wrapText="1"/>
    </xf>
    <xf numFmtId="0" fontId="54" fillId="53" borderId="51" xfId="3" applyFont="1" applyFill="1" applyBorder="1" applyAlignment="1" applyProtection="1">
      <alignment horizontal="center" vertical="center" wrapText="1"/>
    </xf>
    <xf numFmtId="0" fontId="55" fillId="69" borderId="0" xfId="3" applyFont="1" applyFill="1" applyAlignment="1" applyProtection="1">
      <alignment horizontal="center" vertical="center"/>
    </xf>
    <xf numFmtId="0" fontId="11" fillId="93" borderId="72" xfId="0" applyFont="1" applyFill="1" applyBorder="1" applyAlignment="1" applyProtection="1">
      <alignment horizontal="center" vertical="center" wrapText="1"/>
      <protection hidden="1"/>
    </xf>
    <xf numFmtId="0" fontId="11" fillId="93" borderId="99" xfId="0" applyFont="1" applyFill="1" applyBorder="1" applyAlignment="1" applyProtection="1">
      <alignment horizontal="center" vertical="center" wrapText="1"/>
      <protection hidden="1"/>
    </xf>
    <xf numFmtId="0" fontId="16" fillId="52" borderId="18" xfId="2" applyNumberFormat="1" applyFont="1" applyFill="1" applyBorder="1" applyAlignment="1">
      <alignment horizontal="center" vertical="center" wrapText="1"/>
    </xf>
    <xf numFmtId="0" fontId="3" fillId="56" borderId="53" xfId="2" applyNumberFormat="1" applyFont="1" applyFill="1" applyBorder="1" applyAlignment="1">
      <alignment horizontal="center" vertical="center" wrapText="1"/>
    </xf>
    <xf numFmtId="0" fontId="3" fillId="56" borderId="55" xfId="2" applyNumberFormat="1" applyFont="1" applyFill="1" applyBorder="1" applyAlignment="1">
      <alignment horizontal="center" vertical="center" wrapText="1"/>
    </xf>
    <xf numFmtId="0" fontId="3" fillId="56" borderId="85" xfId="2" applyNumberFormat="1" applyFont="1" applyFill="1" applyBorder="1" applyAlignment="1">
      <alignment horizontal="center" vertical="center" wrapText="1"/>
    </xf>
    <xf numFmtId="0" fontId="3" fillId="56" borderId="86" xfId="2" applyNumberFormat="1" applyFont="1" applyFill="1" applyBorder="1" applyAlignment="1">
      <alignment horizontal="center" vertical="center" wrapText="1"/>
    </xf>
    <xf numFmtId="0" fontId="3" fillId="56" borderId="56" xfId="2" applyNumberFormat="1" applyFont="1" applyFill="1" applyBorder="1" applyAlignment="1">
      <alignment horizontal="center" vertical="center" wrapText="1"/>
    </xf>
    <xf numFmtId="0" fontId="3" fillId="56" borderId="58" xfId="2" applyNumberFormat="1" applyFont="1" applyFill="1" applyBorder="1" applyAlignment="1">
      <alignment horizontal="center" vertical="center" wrapText="1"/>
    </xf>
    <xf numFmtId="164" fontId="83" fillId="57" borderId="53" xfId="2" applyNumberFormat="1" applyFont="1" applyFill="1" applyBorder="1" applyAlignment="1">
      <alignment horizontal="center" vertical="center"/>
    </xf>
    <xf numFmtId="164" fontId="83" fillId="57" borderId="55" xfId="2" applyNumberFormat="1" applyFont="1" applyFill="1" applyBorder="1" applyAlignment="1">
      <alignment horizontal="center" vertical="center"/>
    </xf>
    <xf numFmtId="164" fontId="83" fillId="57" borderId="56" xfId="2" applyNumberFormat="1" applyFont="1" applyFill="1" applyBorder="1" applyAlignment="1">
      <alignment horizontal="center" vertical="center"/>
    </xf>
    <xf numFmtId="164" fontId="83" fillId="57" borderId="58" xfId="2" applyNumberFormat="1" applyFont="1" applyFill="1" applyBorder="1" applyAlignment="1">
      <alignment horizontal="center" vertical="center"/>
    </xf>
    <xf numFmtId="164" fontId="55" fillId="51" borderId="53" xfId="3" applyNumberFormat="1" applyFont="1" applyFill="1" applyBorder="1" applyAlignment="1" applyProtection="1">
      <alignment horizontal="center" vertical="center"/>
    </xf>
    <xf numFmtId="164" fontId="55" fillId="51" borderId="54" xfId="3" applyNumberFormat="1" applyFont="1" applyFill="1" applyBorder="1" applyAlignment="1" applyProtection="1">
      <alignment horizontal="center" vertical="center"/>
    </xf>
    <xf numFmtId="164" fontId="55" fillId="51" borderId="55" xfId="3" applyNumberFormat="1" applyFont="1" applyFill="1" applyBorder="1" applyAlignment="1" applyProtection="1">
      <alignment horizontal="center" vertical="center"/>
    </xf>
    <xf numFmtId="164" fontId="55" fillId="51" borderId="56" xfId="3" applyNumberFormat="1" applyFont="1" applyFill="1" applyBorder="1" applyAlignment="1" applyProtection="1">
      <alignment horizontal="center" vertical="center"/>
    </xf>
    <xf numFmtId="164" fontId="55" fillId="51" borderId="57" xfId="3" applyNumberFormat="1" applyFont="1" applyFill="1" applyBorder="1" applyAlignment="1" applyProtection="1">
      <alignment horizontal="center" vertical="center"/>
    </xf>
    <xf numFmtId="164" fontId="55" fillId="51" borderId="58" xfId="3" applyNumberFormat="1" applyFont="1" applyFill="1" applyBorder="1" applyAlignment="1" applyProtection="1">
      <alignment horizontal="center" vertical="center"/>
    </xf>
    <xf numFmtId="0" fontId="55" fillId="53" borderId="111" xfId="3" applyFont="1" applyFill="1" applyBorder="1" applyAlignment="1" applyProtection="1">
      <alignment horizontal="center" vertical="center" wrapText="1"/>
    </xf>
    <xf numFmtId="0" fontId="55" fillId="53" borderId="89" xfId="3" applyFont="1" applyFill="1" applyBorder="1" applyAlignment="1" applyProtection="1">
      <alignment horizontal="center" vertical="center" wrapText="1"/>
    </xf>
    <xf numFmtId="0" fontId="55" fillId="53" borderId="112" xfId="3" applyFont="1" applyFill="1" applyBorder="1" applyAlignment="1" applyProtection="1">
      <alignment horizontal="center" vertical="center" wrapText="1"/>
    </xf>
    <xf numFmtId="0" fontId="55" fillId="53" borderId="113" xfId="3" applyFont="1" applyFill="1" applyBorder="1" applyAlignment="1" applyProtection="1">
      <alignment horizontal="center" vertical="center" wrapText="1"/>
    </xf>
    <xf numFmtId="164" fontId="96" fillId="19" borderId="65" xfId="2" applyNumberFormat="1" applyFont="1" applyFill="1" applyBorder="1" applyAlignment="1">
      <alignment horizontal="center" vertical="center" wrapText="1"/>
    </xf>
    <xf numFmtId="164" fontId="96" fillId="19" borderId="0" xfId="2" applyNumberFormat="1" applyFont="1" applyFill="1" applyBorder="1" applyAlignment="1">
      <alignment horizontal="center" vertical="center" wrapText="1"/>
    </xf>
    <xf numFmtId="164" fontId="96" fillId="57" borderId="65" xfId="2" applyNumberFormat="1" applyFont="1" applyFill="1" applyBorder="1" applyAlignment="1">
      <alignment horizontal="center" vertical="center" wrapText="1"/>
    </xf>
    <xf numFmtId="164" fontId="96" fillId="57" borderId="0" xfId="2" applyNumberFormat="1" applyFont="1" applyFill="1" applyBorder="1" applyAlignment="1">
      <alignment horizontal="center" vertical="center" wrapText="1"/>
    </xf>
    <xf numFmtId="164" fontId="99" fillId="57" borderId="49" xfId="2" applyNumberFormat="1" applyFont="1" applyFill="1" applyBorder="1" applyAlignment="1">
      <alignment horizontal="center" vertical="center"/>
    </xf>
    <xf numFmtId="164" fontId="99" fillId="57" borderId="0" xfId="2" applyNumberFormat="1" applyFont="1" applyFill="1" applyBorder="1" applyAlignment="1">
      <alignment horizontal="center" vertical="center"/>
    </xf>
    <xf numFmtId="0" fontId="55" fillId="53" borderId="47" xfId="3" applyFont="1" applyFill="1" applyBorder="1" applyAlignment="1" applyProtection="1">
      <alignment horizontal="center" vertical="center" wrapText="1"/>
    </xf>
    <xf numFmtId="0" fontId="55" fillId="53" borderId="48" xfId="3" applyFont="1" applyFill="1" applyBorder="1" applyAlignment="1" applyProtection="1">
      <alignment horizontal="center" vertical="center" wrapText="1"/>
    </xf>
    <xf numFmtId="0" fontId="55" fillId="53" borderId="50" xfId="3" applyFont="1" applyFill="1" applyBorder="1" applyAlignment="1" applyProtection="1">
      <alignment horizontal="center" vertical="center" wrapText="1"/>
    </xf>
    <xf numFmtId="0" fontId="55" fillId="53" borderId="51" xfId="3" applyFont="1" applyFill="1" applyBorder="1" applyAlignment="1" applyProtection="1">
      <alignment horizontal="center" vertical="center" wrapText="1"/>
    </xf>
    <xf numFmtId="0" fontId="74" fillId="53" borderId="46" xfId="3" applyFont="1" applyFill="1" applyBorder="1" applyAlignment="1" applyProtection="1">
      <alignment horizontal="center" vertical="center" wrapText="1"/>
    </xf>
    <xf numFmtId="0" fontId="74" fillId="53" borderId="0" xfId="3" applyFont="1" applyFill="1" applyBorder="1" applyAlignment="1" applyProtection="1">
      <alignment horizontal="center" vertical="center" wrapText="1"/>
    </xf>
    <xf numFmtId="0" fontId="8" fillId="60" borderId="37" xfId="0" applyFont="1" applyFill="1" applyBorder="1" applyAlignment="1" applyProtection="1">
      <alignment horizontal="center" vertical="center"/>
    </xf>
    <xf numFmtId="0" fontId="85" fillId="54" borderId="46" xfId="0" applyFont="1" applyFill="1" applyBorder="1" applyAlignment="1" applyProtection="1">
      <alignment horizontal="center" vertical="center"/>
      <protection hidden="1"/>
    </xf>
    <xf numFmtId="0" fontId="85" fillId="54" borderId="0" xfId="0" applyFont="1" applyFill="1" applyBorder="1" applyAlignment="1" applyProtection="1">
      <alignment horizontal="center" vertical="center"/>
      <protection hidden="1"/>
    </xf>
    <xf numFmtId="0" fontId="11" fillId="44" borderId="10" xfId="0" applyFont="1" applyFill="1" applyBorder="1" applyAlignment="1" applyProtection="1">
      <alignment horizontal="left" vertical="center"/>
    </xf>
    <xf numFmtId="0" fontId="11" fillId="44" borderId="11" xfId="0" applyFont="1" applyFill="1" applyBorder="1" applyAlignment="1" applyProtection="1">
      <alignment horizontal="left" vertical="center"/>
    </xf>
    <xf numFmtId="0" fontId="11" fillId="44" borderId="12" xfId="0" applyFont="1" applyFill="1" applyBorder="1" applyAlignment="1" applyProtection="1">
      <alignment horizontal="left" vertical="center"/>
    </xf>
    <xf numFmtId="0" fontId="3" fillId="27" borderId="10" xfId="0" applyNumberFormat="1" applyFont="1" applyFill="1" applyBorder="1" applyAlignment="1" applyProtection="1">
      <alignment horizontal="left" vertical="center" wrapText="1"/>
    </xf>
    <xf numFmtId="0" fontId="3" fillId="27" borderId="11" xfId="0" applyNumberFormat="1" applyFont="1" applyFill="1" applyBorder="1" applyAlignment="1" applyProtection="1">
      <alignment horizontal="left" vertical="center" wrapText="1"/>
    </xf>
    <xf numFmtId="0" fontId="3" fillId="27" borderId="12" xfId="0" applyNumberFormat="1" applyFont="1" applyFill="1" applyBorder="1" applyAlignment="1" applyProtection="1">
      <alignment horizontal="left" vertical="center" wrapText="1"/>
    </xf>
    <xf numFmtId="0" fontId="8" fillId="27" borderId="10" xfId="0" applyFont="1" applyFill="1" applyBorder="1" applyAlignment="1" applyProtection="1">
      <alignment horizontal="left" vertical="center"/>
    </xf>
    <xf numFmtId="0" fontId="8" fillId="27" borderId="11" xfId="0" applyFont="1" applyFill="1" applyBorder="1" applyAlignment="1" applyProtection="1">
      <alignment horizontal="left" vertical="center"/>
    </xf>
    <xf numFmtId="0" fontId="8" fillId="27" borderId="12" xfId="0" applyFont="1" applyFill="1" applyBorder="1" applyAlignment="1" applyProtection="1">
      <alignment horizontal="left" vertical="center"/>
    </xf>
    <xf numFmtId="0" fontId="59" fillId="37" borderId="38" xfId="0" applyFont="1" applyFill="1" applyBorder="1" applyAlignment="1" applyProtection="1">
      <alignment horizontal="left" vertical="center" wrapText="1"/>
    </xf>
    <xf numFmtId="0" fontId="59" fillId="37" borderId="39" xfId="0" applyFont="1" applyFill="1" applyBorder="1" applyAlignment="1" applyProtection="1">
      <alignment horizontal="left" vertical="center" wrapText="1"/>
    </xf>
    <xf numFmtId="0" fontId="59" fillId="37" borderId="40" xfId="0" applyFont="1" applyFill="1" applyBorder="1" applyAlignment="1" applyProtection="1">
      <alignment horizontal="left" vertical="center" wrapText="1"/>
    </xf>
    <xf numFmtId="0" fontId="59" fillId="37" borderId="38" xfId="0" applyFont="1" applyFill="1" applyBorder="1" applyAlignment="1" applyProtection="1">
      <alignment horizontal="left" vertical="center"/>
    </xf>
    <xf numFmtId="0" fontId="59" fillId="37" borderId="39" xfId="0" applyFont="1" applyFill="1" applyBorder="1" applyAlignment="1" applyProtection="1">
      <alignment horizontal="left" vertical="center"/>
    </xf>
    <xf numFmtId="0" fontId="59" fillId="37" borderId="40" xfId="0" applyFont="1" applyFill="1" applyBorder="1" applyAlignment="1" applyProtection="1">
      <alignment horizontal="left" vertical="center"/>
    </xf>
    <xf numFmtId="0" fontId="103" fillId="54" borderId="77" xfId="3" applyFont="1" applyFill="1" applyBorder="1" applyAlignment="1" applyProtection="1">
      <alignment horizontal="center" vertical="center" wrapText="1"/>
    </xf>
    <xf numFmtId="0" fontId="103" fillId="54" borderId="6" xfId="3" applyFont="1" applyFill="1" applyBorder="1" applyAlignment="1" applyProtection="1">
      <alignment horizontal="center" vertical="center" wrapText="1"/>
    </xf>
    <xf numFmtId="0" fontId="103" fillId="54" borderId="78" xfId="3" applyFont="1" applyFill="1" applyBorder="1" applyAlignment="1" applyProtection="1">
      <alignment horizontal="center" vertical="center" wrapText="1"/>
    </xf>
    <xf numFmtId="0" fontId="103" fillId="54" borderId="79" xfId="3" applyFont="1" applyFill="1" applyBorder="1" applyAlignment="1" applyProtection="1">
      <alignment horizontal="center" vertical="center" wrapText="1"/>
    </xf>
    <xf numFmtId="0" fontId="103" fillId="54" borderId="0" xfId="3" applyFont="1" applyFill="1" applyBorder="1" applyAlignment="1" applyProtection="1">
      <alignment horizontal="center" vertical="center" wrapText="1"/>
    </xf>
    <xf numFmtId="0" fontId="103" fillId="54" borderId="80" xfId="3" applyFont="1" applyFill="1" applyBorder="1" applyAlignment="1" applyProtection="1">
      <alignment horizontal="center" vertical="center" wrapText="1"/>
    </xf>
    <xf numFmtId="0" fontId="103" fillId="54" borderId="81" xfId="3" applyFont="1" applyFill="1" applyBorder="1" applyAlignment="1" applyProtection="1">
      <alignment horizontal="center" vertical="center" wrapText="1"/>
    </xf>
    <xf numFmtId="0" fontId="103" fillId="54" borderId="82" xfId="3" applyFont="1" applyFill="1" applyBorder="1" applyAlignment="1" applyProtection="1">
      <alignment horizontal="center" vertical="center" wrapText="1"/>
    </xf>
    <xf numFmtId="0" fontId="103" fillId="54" borderId="83" xfId="3" applyFont="1" applyFill="1" applyBorder="1" applyAlignment="1" applyProtection="1">
      <alignment horizontal="center" vertical="center" wrapText="1"/>
    </xf>
    <xf numFmtId="0" fontId="11" fillId="44" borderId="13" xfId="0" applyFont="1" applyFill="1" applyBorder="1" applyAlignment="1" applyProtection="1">
      <alignment horizontal="left" vertical="center"/>
    </xf>
    <xf numFmtId="0" fontId="11" fillId="44" borderId="14" xfId="0" applyFont="1" applyFill="1" applyBorder="1" applyAlignment="1" applyProtection="1">
      <alignment horizontal="left" vertical="center"/>
    </xf>
    <xf numFmtId="0" fontId="11" fillId="44" borderId="15" xfId="0" applyFont="1" applyFill="1" applyBorder="1" applyAlignment="1" applyProtection="1">
      <alignment horizontal="left" vertical="center"/>
    </xf>
    <xf numFmtId="0" fontId="30" fillId="37" borderId="37" xfId="0" applyFont="1" applyFill="1" applyBorder="1" applyAlignment="1" applyProtection="1">
      <alignment horizontal="left" vertical="center"/>
    </xf>
    <xf numFmtId="0" fontId="11" fillId="63" borderId="77" xfId="0" applyFont="1" applyFill="1" applyBorder="1" applyAlignment="1" applyProtection="1">
      <alignment horizontal="center" vertical="center"/>
    </xf>
    <xf numFmtId="0" fontId="11" fillId="63" borderId="78" xfId="0" applyFont="1" applyFill="1" applyBorder="1" applyAlignment="1" applyProtection="1">
      <alignment horizontal="center" vertical="center"/>
    </xf>
    <xf numFmtId="0" fontId="11" fillId="63" borderId="79" xfId="0" applyFont="1" applyFill="1" applyBorder="1" applyAlignment="1" applyProtection="1">
      <alignment horizontal="center" vertical="center"/>
    </xf>
    <xf numFmtId="0" fontId="11" fillId="63" borderId="80" xfId="0" applyFont="1" applyFill="1" applyBorder="1" applyAlignment="1" applyProtection="1">
      <alignment horizontal="center" vertical="center"/>
    </xf>
    <xf numFmtId="0" fontId="11" fillId="63" borderId="81" xfId="0" applyFont="1" applyFill="1" applyBorder="1" applyAlignment="1" applyProtection="1">
      <alignment horizontal="center" vertical="center"/>
    </xf>
    <xf numFmtId="0" fontId="11" fillId="63" borderId="83" xfId="0" applyFont="1" applyFill="1" applyBorder="1" applyAlignment="1" applyProtection="1">
      <alignment horizontal="center" vertical="center"/>
    </xf>
    <xf numFmtId="0" fontId="59" fillId="37" borderId="38" xfId="0" applyFont="1" applyFill="1" applyBorder="1" applyAlignment="1" applyProtection="1">
      <alignment vertical="center" wrapText="1"/>
    </xf>
    <xf numFmtId="0" fontId="59" fillId="37" borderId="39" xfId="0" applyFont="1" applyFill="1" applyBorder="1" applyAlignment="1" applyProtection="1">
      <alignment vertical="center" wrapText="1"/>
    </xf>
    <xf numFmtId="0" fontId="59" fillId="37" borderId="40" xfId="0" applyFont="1" applyFill="1" applyBorder="1" applyAlignment="1" applyProtection="1">
      <alignment vertical="center" wrapText="1"/>
    </xf>
    <xf numFmtId="0" fontId="0" fillId="4" borderId="37" xfId="0" applyFont="1" applyFill="1" applyBorder="1" applyAlignment="1">
      <alignment horizontal="center" vertical="center"/>
    </xf>
    <xf numFmtId="0" fontId="52" fillId="6" borderId="37" xfId="0" applyFont="1" applyFill="1" applyBorder="1" applyAlignment="1">
      <alignment horizontal="left" vertical="center"/>
    </xf>
    <xf numFmtId="0" fontId="55" fillId="23" borderId="0" xfId="3" applyFont="1" applyFill="1" applyAlignment="1" applyProtection="1">
      <alignment horizontal="center" vertical="center"/>
    </xf>
    <xf numFmtId="0" fontId="12" fillId="6" borderId="37" xfId="0" applyFont="1" applyFill="1" applyBorder="1" applyAlignment="1">
      <alignment vertical="center"/>
    </xf>
    <xf numFmtId="0" fontId="49" fillId="6" borderId="37" xfId="0" applyFont="1" applyFill="1" applyBorder="1" applyAlignment="1">
      <alignment horizontal="left" vertical="center"/>
    </xf>
    <xf numFmtId="0" fontId="49" fillId="6" borderId="37" xfId="0" applyFont="1" applyFill="1" applyBorder="1" applyAlignment="1">
      <alignment vertical="center"/>
    </xf>
    <xf numFmtId="0" fontId="46" fillId="21" borderId="37" xfId="0" applyFont="1" applyFill="1" applyBorder="1" applyAlignment="1">
      <alignment horizontal="left" vertical="center"/>
    </xf>
    <xf numFmtId="0" fontId="12" fillId="6" borderId="38" xfId="0" applyFont="1" applyFill="1" applyBorder="1" applyAlignment="1">
      <alignment horizontal="left" vertical="center"/>
    </xf>
    <xf numFmtId="0" fontId="12" fillId="6" borderId="39" xfId="0" applyFont="1" applyFill="1" applyBorder="1" applyAlignment="1">
      <alignment horizontal="left" vertical="center"/>
    </xf>
    <xf numFmtId="0" fontId="12" fillId="6" borderId="40" xfId="0" applyFont="1" applyFill="1" applyBorder="1" applyAlignment="1">
      <alignment horizontal="left" vertical="center"/>
    </xf>
    <xf numFmtId="0" fontId="34" fillId="36" borderId="0" xfId="0" applyFont="1" applyFill="1" applyBorder="1" applyAlignment="1">
      <alignment horizontal="center" vertical="center"/>
    </xf>
    <xf numFmtId="0" fontId="55" fillId="65" borderId="62" xfId="3" applyFont="1" applyFill="1" applyBorder="1" applyAlignment="1" applyProtection="1">
      <alignment horizontal="center" vertical="center" wrapText="1"/>
      <protection hidden="1"/>
    </xf>
    <xf numFmtId="0" fontId="55" fillId="65" borderId="63" xfId="3" applyFont="1" applyFill="1" applyBorder="1" applyAlignment="1" applyProtection="1">
      <alignment horizontal="center" vertical="center" wrapText="1"/>
      <protection hidden="1"/>
    </xf>
    <xf numFmtId="0" fontId="55" fillId="65" borderId="64" xfId="3" applyFont="1" applyFill="1" applyBorder="1" applyAlignment="1" applyProtection="1">
      <alignment horizontal="center" vertical="center" wrapText="1"/>
      <protection hidden="1"/>
    </xf>
    <xf numFmtId="0" fontId="55" fillId="65" borderId="65" xfId="3" applyFont="1" applyFill="1" applyBorder="1" applyAlignment="1" applyProtection="1">
      <alignment horizontal="center" vertical="center" wrapText="1"/>
      <protection hidden="1"/>
    </xf>
    <xf numFmtId="0" fontId="55" fillId="65" borderId="0" xfId="3" applyFont="1" applyFill="1" applyBorder="1" applyAlignment="1" applyProtection="1">
      <alignment horizontal="center" vertical="center" wrapText="1"/>
      <protection hidden="1"/>
    </xf>
    <xf numFmtId="0" fontId="55" fillId="65" borderId="66" xfId="3" applyFont="1" applyFill="1" applyBorder="1" applyAlignment="1" applyProtection="1">
      <alignment horizontal="center" vertical="center" wrapText="1"/>
      <protection hidden="1"/>
    </xf>
    <xf numFmtId="0" fontId="55" fillId="65" borderId="67" xfId="3" applyFont="1" applyFill="1" applyBorder="1" applyAlignment="1" applyProtection="1">
      <alignment horizontal="center" vertical="center" wrapText="1"/>
      <protection hidden="1"/>
    </xf>
    <xf numFmtId="0" fontId="55" fillId="65" borderId="68" xfId="3" applyFont="1" applyFill="1" applyBorder="1" applyAlignment="1" applyProtection="1">
      <alignment horizontal="center" vertical="center" wrapText="1"/>
      <protection hidden="1"/>
    </xf>
    <xf numFmtId="0" fontId="55" fillId="65" borderId="69" xfId="3" applyFont="1" applyFill="1" applyBorder="1" applyAlignment="1" applyProtection="1">
      <alignment horizontal="center" vertical="center" wrapText="1"/>
      <protection hidden="1"/>
    </xf>
    <xf numFmtId="0" fontId="97" fillId="54" borderId="77" xfId="3" applyFont="1" applyFill="1" applyBorder="1" applyAlignment="1" applyProtection="1">
      <alignment horizontal="center" vertical="center" wrapText="1"/>
    </xf>
    <xf numFmtId="0" fontId="97" fillId="54" borderId="6" xfId="3" applyFont="1" applyFill="1" applyBorder="1" applyAlignment="1" applyProtection="1">
      <alignment horizontal="center" vertical="center" wrapText="1"/>
    </xf>
    <xf numFmtId="0" fontId="97" fillId="54" borderId="78" xfId="3" applyFont="1" applyFill="1" applyBorder="1" applyAlignment="1" applyProtection="1">
      <alignment horizontal="center" vertical="center" wrapText="1"/>
    </xf>
    <xf numFmtId="0" fontId="97" fillId="54" borderId="79" xfId="3" applyFont="1" applyFill="1" applyBorder="1" applyAlignment="1" applyProtection="1">
      <alignment horizontal="center" vertical="center" wrapText="1"/>
    </xf>
    <xf numFmtId="0" fontId="97" fillId="54" borderId="0" xfId="3" applyFont="1" applyFill="1" applyBorder="1" applyAlignment="1" applyProtection="1">
      <alignment horizontal="center" vertical="center" wrapText="1"/>
    </xf>
    <xf numFmtId="0" fontId="97" fillId="54" borderId="80" xfId="3" applyFont="1" applyFill="1" applyBorder="1" applyAlignment="1" applyProtection="1">
      <alignment horizontal="center" vertical="center" wrapText="1"/>
    </xf>
    <xf numFmtId="0" fontId="97" fillId="54" borderId="81" xfId="3" applyFont="1" applyFill="1" applyBorder="1" applyAlignment="1" applyProtection="1">
      <alignment horizontal="center" vertical="center" wrapText="1"/>
    </xf>
    <xf numFmtId="0" fontId="97" fillId="54" borderId="82" xfId="3" applyFont="1" applyFill="1" applyBorder="1" applyAlignment="1" applyProtection="1">
      <alignment horizontal="center" vertical="center" wrapText="1"/>
    </xf>
    <xf numFmtId="0" fontId="97" fillId="54" borderId="83" xfId="3" applyFont="1" applyFill="1" applyBorder="1" applyAlignment="1" applyProtection="1">
      <alignment horizontal="center" vertical="center" wrapText="1"/>
    </xf>
    <xf numFmtId="0" fontId="54" fillId="23" borderId="13" xfId="3" applyFont="1" applyFill="1" applyBorder="1" applyAlignment="1" applyProtection="1">
      <alignment horizontal="center" vertical="center" wrapText="1"/>
    </xf>
    <xf numFmtId="0" fontId="54" fillId="23" borderId="14" xfId="3" applyFont="1" applyFill="1" applyBorder="1" applyAlignment="1" applyProtection="1">
      <alignment horizontal="center" vertical="center" wrapText="1"/>
    </xf>
    <xf numFmtId="0" fontId="54" fillId="23" borderId="15" xfId="3" applyFont="1" applyFill="1" applyBorder="1" applyAlignment="1" applyProtection="1">
      <alignment horizontal="center" vertical="center" wrapText="1"/>
    </xf>
    <xf numFmtId="0" fontId="54" fillId="23" borderId="60" xfId="3" applyFont="1" applyFill="1" applyBorder="1" applyAlignment="1" applyProtection="1">
      <alignment horizontal="center" vertical="center" wrapText="1"/>
    </xf>
    <xf numFmtId="0" fontId="54" fillId="23" borderId="0" xfId="3" applyFont="1" applyFill="1" applyBorder="1" applyAlignment="1" applyProtection="1">
      <alignment horizontal="center" vertical="center" wrapText="1"/>
    </xf>
    <xf numFmtId="0" fontId="54" fillId="23" borderId="61" xfId="3" applyFont="1" applyFill="1" applyBorder="1" applyAlignment="1" applyProtection="1">
      <alignment horizontal="center" vertical="center" wrapText="1"/>
    </xf>
    <xf numFmtId="0" fontId="54" fillId="23" borderId="7" xfId="3" applyFont="1" applyFill="1" applyBorder="1" applyAlignment="1" applyProtection="1">
      <alignment horizontal="center" vertical="center" wrapText="1"/>
    </xf>
    <xf numFmtId="0" fontId="54" fillId="23" borderId="8" xfId="3" applyFont="1" applyFill="1" applyBorder="1" applyAlignment="1" applyProtection="1">
      <alignment horizontal="center" vertical="center" wrapText="1"/>
    </xf>
    <xf numFmtId="0" fontId="54" fillId="23" borderId="9" xfId="3" applyFont="1" applyFill="1" applyBorder="1" applyAlignment="1" applyProtection="1">
      <alignment horizontal="center" vertical="center" wrapText="1"/>
    </xf>
    <xf numFmtId="3" fontId="8" fillId="61" borderId="42" xfId="2" applyNumberFormat="1" applyFont="1" applyFill="1" applyBorder="1" applyAlignment="1" applyProtection="1">
      <alignment horizontal="center" vertical="center"/>
      <protection hidden="1"/>
    </xf>
    <xf numFmtId="3" fontId="8" fillId="61" borderId="45" xfId="2" applyNumberFormat="1" applyFont="1" applyFill="1" applyBorder="1" applyAlignment="1" applyProtection="1">
      <alignment horizontal="center" vertical="center"/>
      <protection hidden="1"/>
    </xf>
    <xf numFmtId="3" fontId="8" fillId="61" borderId="43" xfId="2" applyNumberFormat="1" applyFont="1" applyFill="1" applyBorder="1" applyAlignment="1" applyProtection="1">
      <alignment horizontal="center" vertical="center"/>
      <protection hidden="1"/>
    </xf>
    <xf numFmtId="0" fontId="8" fillId="61" borderId="47" xfId="0" applyFont="1" applyFill="1" applyBorder="1" applyAlignment="1" applyProtection="1">
      <alignment horizontal="center" vertical="center" wrapText="1"/>
      <protection hidden="1"/>
    </xf>
    <xf numFmtId="0" fontId="8" fillId="61" borderId="48" xfId="0" applyFont="1" applyFill="1" applyBorder="1" applyAlignment="1" applyProtection="1">
      <alignment horizontal="center" vertical="center" wrapText="1"/>
      <protection hidden="1"/>
    </xf>
    <xf numFmtId="0" fontId="8" fillId="61" borderId="49" xfId="0" applyFont="1" applyFill="1" applyBorder="1" applyAlignment="1" applyProtection="1">
      <alignment horizontal="center" vertical="center" wrapText="1"/>
      <protection hidden="1"/>
    </xf>
    <xf numFmtId="0" fontId="8" fillId="61" borderId="44" xfId="0" applyFont="1" applyFill="1" applyBorder="1" applyAlignment="1" applyProtection="1">
      <alignment horizontal="center" vertical="center" wrapText="1"/>
      <protection hidden="1"/>
    </xf>
    <xf numFmtId="0" fontId="8" fillId="61" borderId="50" xfId="0" applyFont="1" applyFill="1" applyBorder="1" applyAlignment="1" applyProtection="1">
      <alignment horizontal="center" vertical="center" wrapText="1"/>
      <protection hidden="1"/>
    </xf>
    <xf numFmtId="0" fontId="8" fillId="61" borderId="51" xfId="0" applyFont="1" applyFill="1" applyBorder="1" applyAlignment="1" applyProtection="1">
      <alignment horizontal="center" vertical="center" wrapText="1"/>
      <protection hidden="1"/>
    </xf>
    <xf numFmtId="3" fontId="8" fillId="61" borderId="49" xfId="2" applyNumberFormat="1" applyFont="1" applyFill="1" applyBorder="1" applyAlignment="1" applyProtection="1">
      <alignment horizontal="center" vertical="center"/>
      <protection hidden="1"/>
    </xf>
    <xf numFmtId="3" fontId="8" fillId="61" borderId="0" xfId="2" applyNumberFormat="1" applyFont="1" applyFill="1" applyBorder="1" applyAlignment="1" applyProtection="1">
      <alignment horizontal="center" vertical="center"/>
      <protection hidden="1"/>
    </xf>
    <xf numFmtId="0" fontId="54" fillId="23" borderId="72" xfId="3" applyFont="1" applyFill="1" applyBorder="1" applyAlignment="1" applyProtection="1">
      <alignment horizontal="center" vertical="center" wrapText="1"/>
    </xf>
    <xf numFmtId="0" fontId="54" fillId="23" borderId="29" xfId="3" applyFont="1" applyFill="1" applyBorder="1" applyAlignment="1" applyProtection="1">
      <alignment horizontal="center" vertical="center" wrapText="1"/>
    </xf>
    <xf numFmtId="0" fontId="54" fillId="23" borderId="99" xfId="3" applyFont="1" applyFill="1" applyBorder="1" applyAlignment="1" applyProtection="1">
      <alignment horizontal="center" vertical="center" wrapText="1"/>
    </xf>
    <xf numFmtId="0" fontId="37" fillId="23" borderId="72" xfId="3" applyFont="1" applyFill="1" applyBorder="1" applyAlignment="1" applyProtection="1">
      <alignment horizontal="center" vertical="center" wrapText="1"/>
    </xf>
    <xf numFmtId="0" fontId="37" fillId="23" borderId="29" xfId="3" applyFont="1" applyFill="1" applyBorder="1" applyAlignment="1" applyProtection="1">
      <alignment horizontal="center" vertical="center" wrapText="1"/>
    </xf>
    <xf numFmtId="0" fontId="37" fillId="23" borderId="99" xfId="3" applyFont="1" applyFill="1" applyBorder="1" applyAlignment="1" applyProtection="1">
      <alignment horizontal="center" vertical="center" wrapText="1"/>
    </xf>
    <xf numFmtId="0" fontId="37" fillId="39" borderId="20" xfId="3" applyFont="1" applyFill="1" applyBorder="1" applyAlignment="1" applyProtection="1">
      <alignment horizontal="center" vertical="center"/>
    </xf>
    <xf numFmtId="0" fontId="37" fillId="39" borderId="21" xfId="3" applyFont="1" applyFill="1" applyBorder="1" applyAlignment="1" applyProtection="1">
      <alignment horizontal="center" vertical="center"/>
    </xf>
    <xf numFmtId="0" fontId="37" fillId="39" borderId="22" xfId="3" applyFont="1" applyFill="1" applyBorder="1" applyAlignment="1" applyProtection="1">
      <alignment horizontal="center" vertical="center"/>
    </xf>
    <xf numFmtId="0" fontId="37" fillId="39" borderId="23" xfId="3" applyFont="1" applyFill="1" applyBorder="1" applyAlignment="1" applyProtection="1">
      <alignment horizontal="center" vertical="center"/>
    </xf>
    <xf numFmtId="0" fontId="37" fillId="39" borderId="24" xfId="3" applyFont="1" applyFill="1" applyBorder="1" applyAlignment="1" applyProtection="1">
      <alignment horizontal="center" vertical="center"/>
    </xf>
    <xf numFmtId="0" fontId="37" fillId="39" borderId="25" xfId="3" applyFont="1" applyFill="1" applyBorder="1" applyAlignment="1" applyProtection="1">
      <alignment horizontal="center" vertical="center"/>
    </xf>
    <xf numFmtId="0" fontId="11" fillId="34" borderId="53" xfId="0" applyFont="1" applyFill="1" applyBorder="1" applyAlignment="1">
      <alignment horizontal="center" vertical="center"/>
    </xf>
    <xf numFmtId="0" fontId="11" fillId="34" borderId="54" xfId="0" applyFont="1" applyFill="1" applyBorder="1" applyAlignment="1">
      <alignment horizontal="center" vertical="center"/>
    </xf>
    <xf numFmtId="0" fontId="11" fillId="34" borderId="55" xfId="0" applyFont="1" applyFill="1" applyBorder="1" applyAlignment="1">
      <alignment horizontal="center" vertical="center"/>
    </xf>
    <xf numFmtId="0" fontId="11" fillId="34" borderId="56" xfId="0" applyFont="1" applyFill="1" applyBorder="1" applyAlignment="1">
      <alignment horizontal="center" vertical="center"/>
    </xf>
    <xf numFmtId="0" fontId="11" fillId="34" borderId="57" xfId="0" applyFont="1" applyFill="1" applyBorder="1" applyAlignment="1">
      <alignment horizontal="center" vertical="center"/>
    </xf>
    <xf numFmtId="0" fontId="11" fillId="34" borderId="58" xfId="0" applyFont="1" applyFill="1" applyBorder="1" applyAlignment="1">
      <alignment horizontal="center" vertical="center"/>
    </xf>
    <xf numFmtId="0" fontId="56" fillId="18" borderId="0" xfId="0" applyFont="1" applyFill="1" applyBorder="1" applyAlignment="1">
      <alignment horizontal="left" vertical="center" wrapText="1"/>
    </xf>
    <xf numFmtId="0" fontId="54" fillId="34" borderId="13" xfId="3" applyFont="1" applyFill="1" applyBorder="1" applyAlignment="1" applyProtection="1">
      <alignment horizontal="center" vertical="center" wrapText="1"/>
    </xf>
    <xf numFmtId="0" fontId="54" fillId="34" borderId="14" xfId="3" applyFont="1" applyFill="1" applyBorder="1" applyAlignment="1" applyProtection="1">
      <alignment horizontal="center" vertical="center" wrapText="1"/>
    </xf>
    <xf numFmtId="0" fontId="54" fillId="34" borderId="15" xfId="3" applyFont="1" applyFill="1" applyBorder="1" applyAlignment="1" applyProtection="1">
      <alignment horizontal="center" vertical="center" wrapText="1"/>
    </xf>
    <xf numFmtId="0" fontId="54" fillId="34" borderId="60" xfId="3" applyFont="1" applyFill="1" applyBorder="1" applyAlignment="1" applyProtection="1">
      <alignment horizontal="center" vertical="center" wrapText="1"/>
    </xf>
    <xf numFmtId="0" fontId="54" fillId="34" borderId="0" xfId="3" applyFont="1" applyFill="1" applyBorder="1" applyAlignment="1" applyProtection="1">
      <alignment horizontal="center" vertical="center" wrapText="1"/>
    </xf>
    <xf numFmtId="0" fontId="54" fillId="34" borderId="61" xfId="3" applyFont="1" applyFill="1" applyBorder="1" applyAlignment="1" applyProtection="1">
      <alignment horizontal="center" vertical="center" wrapText="1"/>
    </xf>
    <xf numFmtId="0" fontId="54" fillId="34" borderId="7" xfId="3" applyFont="1" applyFill="1" applyBorder="1" applyAlignment="1" applyProtection="1">
      <alignment horizontal="center" vertical="center" wrapText="1"/>
    </xf>
    <xf numFmtId="0" fontId="54" fillId="34" borderId="8" xfId="3" applyFont="1" applyFill="1" applyBorder="1" applyAlignment="1" applyProtection="1">
      <alignment horizontal="center" vertical="center" wrapText="1"/>
    </xf>
    <xf numFmtId="0" fontId="54" fillId="34" borderId="9" xfId="3" applyFont="1" applyFill="1" applyBorder="1" applyAlignment="1" applyProtection="1">
      <alignment horizontal="center" vertical="center" wrapText="1"/>
    </xf>
    <xf numFmtId="166" fontId="6" fillId="9" borderId="47" xfId="0" applyNumberFormat="1" applyFont="1" applyFill="1" applyBorder="1" applyAlignment="1" applyProtection="1">
      <alignment horizontal="center" vertical="center" wrapText="1"/>
      <protection hidden="1"/>
    </xf>
    <xf numFmtId="166" fontId="6" fillId="9" borderId="48" xfId="0" applyNumberFormat="1" applyFont="1" applyFill="1" applyBorder="1" applyAlignment="1" applyProtection="1">
      <alignment horizontal="center" vertical="center" wrapText="1"/>
      <protection hidden="1"/>
    </xf>
    <xf numFmtId="166" fontId="6" fillId="9" borderId="49" xfId="0" applyNumberFormat="1" applyFont="1" applyFill="1" applyBorder="1" applyAlignment="1" applyProtection="1">
      <alignment horizontal="center" vertical="center" wrapText="1"/>
      <protection hidden="1"/>
    </xf>
    <xf numFmtId="166" fontId="6" fillId="9" borderId="44" xfId="0" applyNumberFormat="1" applyFont="1" applyFill="1" applyBorder="1" applyAlignment="1" applyProtection="1">
      <alignment horizontal="center" vertical="center" wrapText="1"/>
      <protection hidden="1"/>
    </xf>
    <xf numFmtId="166" fontId="6" fillId="9" borderId="50" xfId="0" applyNumberFormat="1" applyFont="1" applyFill="1" applyBorder="1" applyAlignment="1" applyProtection="1">
      <alignment horizontal="center" vertical="center" wrapText="1"/>
      <protection hidden="1"/>
    </xf>
    <xf numFmtId="166" fontId="6" fillId="9" borderId="51" xfId="0" applyNumberFormat="1" applyFont="1" applyFill="1" applyBorder="1" applyAlignment="1" applyProtection="1">
      <alignment horizontal="center" vertical="center" wrapText="1"/>
      <protection hidden="1"/>
    </xf>
    <xf numFmtId="0" fontId="3" fillId="33" borderId="0" xfId="0" applyFont="1" applyFill="1" applyBorder="1" applyAlignment="1" applyProtection="1">
      <alignment horizontal="center" vertical="center" wrapText="1"/>
      <protection hidden="1"/>
    </xf>
    <xf numFmtId="0" fontId="3" fillId="33" borderId="44" xfId="0" applyFont="1" applyFill="1" applyBorder="1" applyAlignment="1" applyProtection="1">
      <alignment horizontal="center" vertical="center" wrapText="1"/>
      <protection hidden="1"/>
    </xf>
    <xf numFmtId="0" fontId="3" fillId="33" borderId="35" xfId="0" applyFont="1" applyFill="1" applyBorder="1" applyAlignment="1" applyProtection="1">
      <alignment horizontal="center" vertical="center" wrapText="1"/>
      <protection hidden="1"/>
    </xf>
    <xf numFmtId="0" fontId="3" fillId="33" borderId="51" xfId="0" applyFont="1" applyFill="1" applyBorder="1" applyAlignment="1" applyProtection="1">
      <alignment horizontal="center" vertical="center" wrapText="1"/>
      <protection hidden="1"/>
    </xf>
    <xf numFmtId="166" fontId="6" fillId="9" borderId="18" xfId="0" applyNumberFormat="1" applyFont="1" applyFill="1" applyBorder="1" applyAlignment="1" applyProtection="1">
      <alignment horizontal="center" vertical="center" wrapText="1"/>
      <protection hidden="1"/>
    </xf>
    <xf numFmtId="0" fontId="37" fillId="64" borderId="77" xfId="3" applyFont="1" applyFill="1" applyBorder="1" applyAlignment="1" applyProtection="1">
      <alignment horizontal="center" vertical="center" wrapText="1"/>
      <protection hidden="1"/>
    </xf>
    <xf numFmtId="0" fontId="37" fillId="64" borderId="6" xfId="3" applyFont="1" applyFill="1" applyBorder="1" applyAlignment="1" applyProtection="1">
      <alignment horizontal="center" vertical="center" wrapText="1"/>
      <protection hidden="1"/>
    </xf>
    <xf numFmtId="0" fontId="37" fillId="64" borderId="78" xfId="3" applyFont="1" applyFill="1" applyBorder="1" applyAlignment="1" applyProtection="1">
      <alignment horizontal="center" vertical="center" wrapText="1"/>
      <protection hidden="1"/>
    </xf>
    <xf numFmtId="0" fontId="37" fillId="64" borderId="79" xfId="3" applyFont="1" applyFill="1" applyBorder="1" applyAlignment="1" applyProtection="1">
      <alignment horizontal="center" vertical="center" wrapText="1"/>
      <protection hidden="1"/>
    </xf>
    <xf numFmtId="0" fontId="37" fillId="64" borderId="0" xfId="3" applyFont="1" applyFill="1" applyBorder="1" applyAlignment="1" applyProtection="1">
      <alignment horizontal="center" vertical="center" wrapText="1"/>
      <protection hidden="1"/>
    </xf>
    <xf numFmtId="0" fontId="37" fillId="64" borderId="80" xfId="3" applyFont="1" applyFill="1" applyBorder="1" applyAlignment="1" applyProtection="1">
      <alignment horizontal="center" vertical="center" wrapText="1"/>
      <protection hidden="1"/>
    </xf>
    <xf numFmtId="0" fontId="37" fillId="64" borderId="81" xfId="3" applyFont="1" applyFill="1" applyBorder="1" applyAlignment="1" applyProtection="1">
      <alignment horizontal="center" vertical="center" wrapText="1"/>
      <protection hidden="1"/>
    </xf>
    <xf numFmtId="0" fontId="37" fillId="64" borderId="82" xfId="3" applyFont="1" applyFill="1" applyBorder="1" applyAlignment="1" applyProtection="1">
      <alignment horizontal="center" vertical="center" wrapText="1"/>
      <protection hidden="1"/>
    </xf>
    <xf numFmtId="0" fontId="37" fillId="64" borderId="83" xfId="3" applyFont="1" applyFill="1" applyBorder="1" applyAlignment="1" applyProtection="1">
      <alignment horizontal="center" vertical="center" wrapText="1"/>
      <protection hidden="1"/>
    </xf>
    <xf numFmtId="0" fontId="8" fillId="39" borderId="0" xfId="0" applyFont="1" applyFill="1" applyBorder="1" applyAlignment="1" applyProtection="1">
      <alignment horizontal="center" vertical="center" wrapText="1"/>
      <protection hidden="1"/>
    </xf>
    <xf numFmtId="0" fontId="8" fillId="39" borderId="35" xfId="0" applyFont="1" applyFill="1" applyBorder="1" applyAlignment="1" applyProtection="1">
      <alignment horizontal="center" vertical="center" wrapText="1"/>
      <protection hidden="1"/>
    </xf>
    <xf numFmtId="0" fontId="11" fillId="39" borderId="37" xfId="0" applyFont="1" applyFill="1" applyBorder="1" applyAlignment="1" applyProtection="1">
      <alignment horizontal="center" vertical="center"/>
      <protection hidden="1"/>
    </xf>
    <xf numFmtId="0" fontId="36" fillId="43" borderId="18" xfId="0" applyFont="1" applyFill="1" applyBorder="1" applyAlignment="1" applyProtection="1">
      <alignment horizontal="center" vertical="center"/>
      <protection hidden="1"/>
    </xf>
    <xf numFmtId="0" fontId="74" fillId="40" borderId="77" xfId="3" applyFont="1" applyFill="1" applyBorder="1" applyAlignment="1" applyProtection="1">
      <alignment horizontal="center" vertical="center" wrapText="1"/>
      <protection hidden="1"/>
    </xf>
    <xf numFmtId="0" fontId="74" fillId="40" borderId="6" xfId="3" applyFont="1" applyFill="1" applyBorder="1" applyAlignment="1" applyProtection="1">
      <alignment horizontal="center" vertical="center" wrapText="1"/>
      <protection hidden="1"/>
    </xf>
    <xf numFmtId="0" fontId="74" fillId="40" borderId="78" xfId="3" applyFont="1" applyFill="1" applyBorder="1" applyAlignment="1" applyProtection="1">
      <alignment horizontal="center" vertical="center" wrapText="1"/>
      <protection hidden="1"/>
    </xf>
    <xf numFmtId="0" fontId="74" fillId="40" borderId="79" xfId="3" applyFont="1" applyFill="1" applyBorder="1" applyAlignment="1" applyProtection="1">
      <alignment horizontal="center" vertical="center" wrapText="1"/>
      <protection hidden="1"/>
    </xf>
    <xf numFmtId="0" fontId="74" fillId="40" borderId="0" xfId="3" applyFont="1" applyFill="1" applyBorder="1" applyAlignment="1" applyProtection="1">
      <alignment horizontal="center" vertical="center" wrapText="1"/>
      <protection hidden="1"/>
    </xf>
    <xf numFmtId="0" fontId="74" fillId="40" borderId="80" xfId="3" applyFont="1" applyFill="1" applyBorder="1" applyAlignment="1" applyProtection="1">
      <alignment horizontal="center" vertical="center" wrapText="1"/>
      <protection hidden="1"/>
    </xf>
    <xf numFmtId="0" fontId="74" fillId="40" borderId="81" xfId="3" applyFont="1" applyFill="1" applyBorder="1" applyAlignment="1" applyProtection="1">
      <alignment horizontal="center" vertical="center" wrapText="1"/>
      <protection hidden="1"/>
    </xf>
    <xf numFmtId="0" fontId="74" fillId="40" borderId="82" xfId="3" applyFont="1" applyFill="1" applyBorder="1" applyAlignment="1" applyProtection="1">
      <alignment horizontal="center" vertical="center" wrapText="1"/>
      <protection hidden="1"/>
    </xf>
    <xf numFmtId="0" fontId="74" fillId="40" borderId="83" xfId="3" applyFont="1" applyFill="1" applyBorder="1" applyAlignment="1" applyProtection="1">
      <alignment horizontal="center" vertical="center" wrapText="1"/>
      <protection hidden="1"/>
    </xf>
    <xf numFmtId="0" fontId="8" fillId="41" borderId="0" xfId="0" applyFont="1" applyFill="1" applyBorder="1" applyAlignment="1" applyProtection="1">
      <alignment horizontal="center" vertical="center" wrapText="1"/>
      <protection hidden="1"/>
    </xf>
    <xf numFmtId="0" fontId="8" fillId="41" borderId="44" xfId="0" applyFont="1" applyFill="1" applyBorder="1" applyAlignment="1" applyProtection="1">
      <alignment horizontal="center" vertical="center" wrapText="1"/>
      <protection hidden="1"/>
    </xf>
    <xf numFmtId="0" fontId="8" fillId="41" borderId="35" xfId="0" applyFont="1" applyFill="1" applyBorder="1" applyAlignment="1" applyProtection="1">
      <alignment horizontal="center" vertical="center" wrapText="1"/>
      <protection hidden="1"/>
    </xf>
    <xf numFmtId="0" fontId="8" fillId="41" borderId="51" xfId="0" applyFont="1" applyFill="1" applyBorder="1" applyAlignment="1" applyProtection="1">
      <alignment horizontal="center" vertical="center" wrapText="1"/>
      <protection hidden="1"/>
    </xf>
    <xf numFmtId="0" fontId="11" fillId="32" borderId="77" xfId="0" applyFont="1" applyFill="1" applyBorder="1" applyAlignment="1" applyProtection="1">
      <alignment horizontal="center" vertical="center"/>
      <protection hidden="1"/>
    </xf>
    <xf numFmtId="0" fontId="11" fillId="32" borderId="6" xfId="0" applyFont="1" applyFill="1" applyBorder="1" applyAlignment="1" applyProtection="1">
      <alignment horizontal="center" vertical="center"/>
      <protection hidden="1"/>
    </xf>
    <xf numFmtId="0" fontId="11" fillId="32" borderId="78" xfId="0" applyFont="1" applyFill="1" applyBorder="1" applyAlignment="1" applyProtection="1">
      <alignment horizontal="center" vertical="center"/>
      <protection hidden="1"/>
    </xf>
    <xf numFmtId="0" fontId="11" fillId="32" borderId="81" xfId="0" applyFont="1" applyFill="1" applyBorder="1" applyAlignment="1" applyProtection="1">
      <alignment horizontal="center" vertical="center"/>
      <protection hidden="1"/>
    </xf>
    <xf numFmtId="0" fontId="11" fillId="32" borderId="82" xfId="0" applyFont="1" applyFill="1" applyBorder="1" applyAlignment="1" applyProtection="1">
      <alignment horizontal="center" vertical="center"/>
      <protection hidden="1"/>
    </xf>
    <xf numFmtId="0" fontId="11" fillId="32" borderId="83" xfId="0" applyFont="1" applyFill="1" applyBorder="1" applyAlignment="1" applyProtection="1">
      <alignment horizontal="center" vertical="center"/>
      <protection hidden="1"/>
    </xf>
    <xf numFmtId="166" fontId="6" fillId="3" borderId="47" xfId="0" applyNumberFormat="1" applyFont="1" applyFill="1" applyBorder="1" applyAlignment="1" applyProtection="1">
      <alignment horizontal="center" vertical="center" wrapText="1"/>
      <protection hidden="1"/>
    </xf>
    <xf numFmtId="166" fontId="6" fillId="3" borderId="48" xfId="0" applyNumberFormat="1" applyFont="1" applyFill="1" applyBorder="1" applyAlignment="1" applyProtection="1">
      <alignment horizontal="center" vertical="center" wrapText="1"/>
      <protection hidden="1"/>
    </xf>
    <xf numFmtId="166" fontId="6" fillId="3" borderId="49" xfId="0" applyNumberFormat="1" applyFont="1" applyFill="1" applyBorder="1" applyAlignment="1" applyProtection="1">
      <alignment horizontal="center" vertical="center" wrapText="1"/>
      <protection hidden="1"/>
    </xf>
    <xf numFmtId="166" fontId="6" fillId="3" borderId="44" xfId="0" applyNumberFormat="1" applyFont="1" applyFill="1" applyBorder="1" applyAlignment="1" applyProtection="1">
      <alignment horizontal="center" vertical="center" wrapText="1"/>
      <protection hidden="1"/>
    </xf>
    <xf numFmtId="166" fontId="6" fillId="3" borderId="50" xfId="0" applyNumberFormat="1" applyFont="1" applyFill="1" applyBorder="1" applyAlignment="1" applyProtection="1">
      <alignment horizontal="center" vertical="center" wrapText="1"/>
      <protection hidden="1"/>
    </xf>
    <xf numFmtId="166" fontId="6" fillId="3" borderId="51" xfId="0" applyNumberFormat="1" applyFont="1" applyFill="1" applyBorder="1" applyAlignment="1" applyProtection="1">
      <alignment horizontal="center" vertical="center" wrapText="1"/>
      <protection hidden="1"/>
    </xf>
    <xf numFmtId="166" fontId="6" fillId="9" borderId="18" xfId="0" applyNumberFormat="1" applyFont="1" applyFill="1" applyBorder="1" applyAlignment="1" applyProtection="1">
      <alignment horizontal="center" vertical="center" wrapText="1"/>
      <protection locked="0" hidden="1"/>
    </xf>
    <xf numFmtId="0" fontId="20" fillId="7" borderId="0" xfId="0" applyFont="1" applyFill="1" applyAlignment="1">
      <alignment horizontal="center"/>
    </xf>
    <xf numFmtId="0" fontId="20" fillId="3" borderId="0" xfId="0" applyFont="1" applyFill="1" applyAlignment="1">
      <alignment horizontal="center"/>
    </xf>
    <xf numFmtId="0" fontId="42" fillId="17" borderId="14" xfId="3" applyFont="1" applyFill="1" applyBorder="1" applyAlignment="1" applyProtection="1">
      <alignment horizontal="center" vertical="center"/>
    </xf>
    <xf numFmtId="0" fontId="42" fillId="17" borderId="15" xfId="3" applyFont="1" applyFill="1" applyBorder="1" applyAlignment="1" applyProtection="1">
      <alignment horizontal="center" vertical="center"/>
    </xf>
    <xf numFmtId="0" fontId="42" fillId="17" borderId="8" xfId="3" applyFont="1" applyFill="1" applyBorder="1" applyAlignment="1" applyProtection="1">
      <alignment horizontal="center" vertical="center"/>
    </xf>
    <xf numFmtId="0" fontId="42" fillId="17" borderId="9" xfId="3" applyFont="1" applyFill="1" applyBorder="1" applyAlignment="1" applyProtection="1">
      <alignment horizontal="center" vertical="center"/>
    </xf>
    <xf numFmtId="0" fontId="56" fillId="17" borderId="10" xfId="0" applyFont="1" applyFill="1" applyBorder="1" applyAlignment="1" applyProtection="1">
      <alignment horizontal="left" vertical="center" wrapText="1"/>
    </xf>
    <xf numFmtId="0" fontId="56" fillId="17" borderId="11" xfId="0" applyFont="1" applyFill="1" applyBorder="1" applyAlignment="1" applyProtection="1">
      <alignment horizontal="left" vertical="center" wrapText="1"/>
    </xf>
    <xf numFmtId="0" fontId="56" fillId="17" borderId="12" xfId="0" applyFont="1" applyFill="1" applyBorder="1" applyAlignment="1" applyProtection="1">
      <alignment horizontal="left" vertical="center" wrapText="1"/>
    </xf>
    <xf numFmtId="0" fontId="42" fillId="17" borderId="13" xfId="3" applyFont="1" applyFill="1" applyBorder="1" applyAlignment="1" applyProtection="1">
      <alignment horizontal="center" vertical="center"/>
    </xf>
    <xf numFmtId="0" fontId="42" fillId="17" borderId="7" xfId="3" applyFont="1" applyFill="1" applyBorder="1" applyAlignment="1" applyProtection="1">
      <alignment horizontal="center" vertical="center"/>
    </xf>
    <xf numFmtId="0" fontId="41" fillId="18" borderId="10" xfId="0" applyFont="1" applyFill="1" applyBorder="1" applyAlignment="1" applyProtection="1">
      <alignment horizontal="left" vertical="center" wrapText="1"/>
    </xf>
    <xf numFmtId="0" fontId="41" fillId="18" borderId="11" xfId="0" applyFont="1" applyFill="1" applyBorder="1" applyAlignment="1" applyProtection="1">
      <alignment horizontal="left" vertical="center" wrapText="1"/>
    </xf>
    <xf numFmtId="0" fontId="41" fillId="18" borderId="12" xfId="0" applyFont="1" applyFill="1" applyBorder="1" applyAlignment="1" applyProtection="1">
      <alignment horizontal="left" vertical="center" wrapText="1"/>
    </xf>
    <xf numFmtId="17" fontId="55" fillId="17" borderId="13" xfId="3" applyNumberFormat="1" applyFont="1" applyFill="1" applyBorder="1" applyAlignment="1" applyProtection="1">
      <alignment horizontal="center" vertical="center"/>
    </xf>
    <xf numFmtId="17" fontId="55" fillId="17" borderId="14" xfId="3" applyNumberFormat="1" applyFont="1" applyFill="1" applyBorder="1" applyAlignment="1" applyProtection="1">
      <alignment horizontal="center" vertical="center"/>
    </xf>
    <xf numFmtId="17" fontId="55" fillId="17" borderId="7" xfId="3" applyNumberFormat="1" applyFont="1" applyFill="1" applyBorder="1" applyAlignment="1" applyProtection="1">
      <alignment horizontal="center" vertical="center"/>
    </xf>
    <xf numFmtId="17" fontId="55" fillId="17" borderId="8" xfId="3" applyNumberFormat="1" applyFont="1" applyFill="1" applyBorder="1" applyAlignment="1" applyProtection="1">
      <alignment horizontal="center" vertical="center"/>
    </xf>
    <xf numFmtId="17" fontId="54" fillId="17" borderId="13" xfId="3" applyNumberFormat="1" applyFont="1" applyFill="1" applyBorder="1" applyAlignment="1" applyProtection="1">
      <alignment horizontal="center" vertical="center"/>
    </xf>
    <xf numFmtId="17" fontId="54" fillId="17" borderId="14" xfId="3" applyNumberFormat="1" applyFont="1" applyFill="1" applyBorder="1" applyAlignment="1" applyProtection="1">
      <alignment horizontal="center" vertical="center"/>
    </xf>
    <xf numFmtId="17" fontId="54" fillId="17" borderId="7" xfId="3" applyNumberFormat="1" applyFont="1" applyFill="1" applyBorder="1" applyAlignment="1" applyProtection="1">
      <alignment horizontal="center" vertical="center"/>
    </xf>
    <xf numFmtId="17" fontId="54" fillId="17" borderId="8" xfId="3" applyNumberFormat="1" applyFont="1" applyFill="1" applyBorder="1" applyAlignment="1" applyProtection="1">
      <alignment horizontal="center" vertical="center"/>
    </xf>
    <xf numFmtId="0" fontId="41" fillId="18" borderId="10" xfId="0" applyFont="1" applyFill="1" applyBorder="1" applyAlignment="1">
      <alignment horizontal="left" vertical="center" wrapText="1"/>
    </xf>
    <xf numFmtId="0" fontId="41" fillId="18" borderId="11" xfId="0" applyFont="1" applyFill="1" applyBorder="1" applyAlignment="1">
      <alignment horizontal="left" vertical="center" wrapText="1"/>
    </xf>
    <xf numFmtId="0" fontId="41" fillId="18" borderId="12" xfId="0" applyFont="1" applyFill="1" applyBorder="1" applyAlignment="1">
      <alignment horizontal="left" vertical="center" wrapText="1"/>
    </xf>
    <xf numFmtId="0" fontId="56" fillId="17" borderId="10" xfId="0" applyFont="1" applyFill="1" applyBorder="1" applyAlignment="1">
      <alignment horizontal="left" vertical="center" wrapText="1"/>
    </xf>
    <xf numFmtId="0" fontId="56" fillId="17" borderId="11" xfId="0" applyFont="1" applyFill="1" applyBorder="1" applyAlignment="1">
      <alignment horizontal="left" vertical="center" wrapText="1"/>
    </xf>
    <xf numFmtId="0" fontId="56" fillId="17" borderId="12" xfId="0" applyFont="1" applyFill="1" applyBorder="1" applyAlignment="1">
      <alignment horizontal="left" vertical="center" wrapText="1"/>
    </xf>
    <xf numFmtId="0" fontId="41" fillId="5" borderId="10" xfId="0" applyFont="1" applyFill="1" applyBorder="1" applyAlignment="1">
      <alignment horizontal="left" vertical="center" wrapText="1"/>
    </xf>
    <xf numFmtId="0" fontId="41" fillId="5" borderId="11" xfId="0" applyFont="1" applyFill="1" applyBorder="1" applyAlignment="1">
      <alignment horizontal="left" vertical="center" wrapText="1"/>
    </xf>
    <xf numFmtId="0" fontId="41" fillId="5" borderId="12" xfId="0" applyFont="1" applyFill="1" applyBorder="1" applyAlignment="1">
      <alignment horizontal="left" vertical="center" wrapText="1"/>
    </xf>
    <xf numFmtId="17" fontId="62" fillId="5" borderId="13" xfId="3" applyNumberFormat="1" applyFont="1" applyFill="1" applyBorder="1" applyAlignment="1" applyProtection="1">
      <alignment horizontal="center" vertical="center"/>
    </xf>
    <xf numFmtId="17" fontId="62" fillId="5" borderId="15" xfId="3" applyNumberFormat="1" applyFont="1" applyFill="1" applyBorder="1" applyAlignment="1" applyProtection="1">
      <alignment horizontal="center" vertical="center"/>
    </xf>
    <xf numFmtId="17" fontId="62" fillId="5" borderId="7" xfId="3" applyNumberFormat="1" applyFont="1" applyFill="1" applyBorder="1" applyAlignment="1" applyProtection="1">
      <alignment horizontal="center" vertical="center"/>
    </xf>
    <xf numFmtId="17" fontId="62" fillId="5" borderId="9" xfId="3" applyNumberFormat="1" applyFont="1" applyFill="1" applyBorder="1" applyAlignment="1" applyProtection="1">
      <alignment horizontal="center" vertical="center"/>
    </xf>
    <xf numFmtId="0" fontId="35" fillId="5" borderId="13" xfId="0" applyFont="1" applyFill="1" applyBorder="1" applyAlignment="1">
      <alignment horizontal="center" vertical="center"/>
    </xf>
    <xf numFmtId="0" fontId="35" fillId="5" borderId="14" xfId="0" applyFont="1" applyFill="1" applyBorder="1" applyAlignment="1">
      <alignment horizontal="center" vertical="center"/>
    </xf>
    <xf numFmtId="0" fontId="35" fillId="5" borderId="15" xfId="0" applyFont="1" applyFill="1" applyBorder="1" applyAlignment="1">
      <alignment horizontal="center" vertical="center"/>
    </xf>
    <xf numFmtId="0" fontId="35" fillId="5" borderId="7" xfId="0" applyFont="1" applyFill="1" applyBorder="1" applyAlignment="1">
      <alignment horizontal="center" vertical="center"/>
    </xf>
    <xf numFmtId="0" fontId="35" fillId="5" borderId="8" xfId="0" applyFont="1" applyFill="1" applyBorder="1" applyAlignment="1">
      <alignment horizontal="center" vertical="center"/>
    </xf>
    <xf numFmtId="0" fontId="35" fillId="5" borderId="9" xfId="0" applyFont="1" applyFill="1" applyBorder="1" applyAlignment="1">
      <alignment horizontal="center" vertical="center"/>
    </xf>
    <xf numFmtId="0" fontId="62" fillId="5" borderId="13" xfId="3" applyFont="1" applyFill="1" applyBorder="1" applyAlignment="1" applyProtection="1">
      <alignment horizontal="center" vertical="center"/>
    </xf>
    <xf numFmtId="0" fontId="62" fillId="5" borderId="14" xfId="3" applyFont="1" applyFill="1" applyBorder="1" applyAlignment="1" applyProtection="1">
      <alignment horizontal="center" vertical="center"/>
    </xf>
    <xf numFmtId="0" fontId="62" fillId="5" borderId="15" xfId="3" applyFont="1" applyFill="1" applyBorder="1" applyAlignment="1" applyProtection="1">
      <alignment horizontal="center" vertical="center"/>
    </xf>
    <xf numFmtId="0" fontId="62" fillId="5" borderId="7" xfId="3" applyFont="1" applyFill="1" applyBorder="1" applyAlignment="1" applyProtection="1">
      <alignment horizontal="center" vertical="center"/>
    </xf>
    <xf numFmtId="0" fontId="62" fillId="5" borderId="8" xfId="3" applyFont="1" applyFill="1" applyBorder="1" applyAlignment="1" applyProtection="1">
      <alignment horizontal="center" vertical="center"/>
    </xf>
    <xf numFmtId="0" fontId="62" fillId="5" borderId="9" xfId="3" applyFont="1" applyFill="1" applyBorder="1" applyAlignment="1" applyProtection="1">
      <alignment horizontal="center" vertical="center"/>
    </xf>
    <xf numFmtId="0" fontId="54" fillId="5" borderId="16" xfId="3" applyNumberFormat="1" applyFont="1" applyFill="1" applyBorder="1" applyAlignment="1" applyProtection="1">
      <alignment horizontal="center" vertical="center"/>
    </xf>
    <xf numFmtId="0" fontId="54" fillId="5" borderId="17" xfId="3" applyNumberFormat="1" applyFont="1" applyFill="1" applyBorder="1" applyAlignment="1" applyProtection="1">
      <alignment horizontal="center" vertical="center"/>
    </xf>
    <xf numFmtId="0" fontId="62" fillId="18" borderId="13" xfId="3" applyFont="1" applyFill="1" applyBorder="1" applyAlignment="1" applyProtection="1">
      <alignment horizontal="center" vertical="center"/>
    </xf>
    <xf numFmtId="0" fontId="62" fillId="18" borderId="14" xfId="3" applyFont="1" applyFill="1" applyBorder="1" applyAlignment="1" applyProtection="1">
      <alignment horizontal="center" vertical="center"/>
    </xf>
    <xf numFmtId="0" fontId="62" fillId="18" borderId="15" xfId="3" applyFont="1" applyFill="1" applyBorder="1" applyAlignment="1" applyProtection="1">
      <alignment horizontal="center" vertical="center"/>
    </xf>
    <xf numFmtId="0" fontId="62" fillId="18" borderId="7" xfId="3" applyFont="1" applyFill="1" applyBorder="1" applyAlignment="1" applyProtection="1">
      <alignment horizontal="center" vertical="center"/>
    </xf>
    <xf numFmtId="0" fontId="62" fillId="18" borderId="8" xfId="3" applyFont="1" applyFill="1" applyBorder="1" applyAlignment="1" applyProtection="1">
      <alignment horizontal="center" vertical="center"/>
    </xf>
    <xf numFmtId="0" fontId="62" fillId="18" borderId="9" xfId="3" applyFont="1" applyFill="1" applyBorder="1" applyAlignment="1" applyProtection="1">
      <alignment horizontal="center" vertical="center"/>
    </xf>
    <xf numFmtId="17" fontId="62" fillId="18" borderId="13" xfId="3" applyNumberFormat="1" applyFont="1" applyFill="1" applyBorder="1" applyAlignment="1" applyProtection="1">
      <alignment horizontal="center" vertical="center"/>
    </xf>
    <xf numFmtId="17" fontId="62" fillId="18" borderId="15" xfId="3" applyNumberFormat="1" applyFont="1" applyFill="1" applyBorder="1" applyAlignment="1" applyProtection="1">
      <alignment horizontal="center" vertical="center"/>
    </xf>
    <xf numFmtId="17" fontId="62" fillId="18" borderId="7" xfId="3" applyNumberFormat="1" applyFont="1" applyFill="1" applyBorder="1" applyAlignment="1" applyProtection="1">
      <alignment horizontal="center" vertical="center"/>
    </xf>
    <xf numFmtId="17" fontId="62" fillId="18" borderId="9" xfId="3" applyNumberFormat="1" applyFont="1" applyFill="1" applyBorder="1" applyAlignment="1" applyProtection="1">
      <alignment horizontal="center" vertical="center"/>
    </xf>
    <xf numFmtId="0" fontId="35" fillId="18" borderId="13" xfId="0" applyFont="1" applyFill="1" applyBorder="1" applyAlignment="1">
      <alignment horizontal="center" vertical="center"/>
    </xf>
    <xf numFmtId="0" fontId="35" fillId="18" borderId="14" xfId="0" applyFont="1" applyFill="1" applyBorder="1" applyAlignment="1">
      <alignment horizontal="center" vertical="center"/>
    </xf>
    <xf numFmtId="0" fontId="35" fillId="18" borderId="15" xfId="0" applyFont="1" applyFill="1" applyBorder="1" applyAlignment="1">
      <alignment horizontal="center" vertical="center"/>
    </xf>
    <xf numFmtId="0" fontId="35" fillId="18" borderId="7" xfId="0" applyFont="1" applyFill="1" applyBorder="1" applyAlignment="1">
      <alignment horizontal="center" vertical="center"/>
    </xf>
    <xf numFmtId="0" fontId="35" fillId="18" borderId="8" xfId="0" applyFont="1" applyFill="1" applyBorder="1" applyAlignment="1">
      <alignment horizontal="center" vertical="center"/>
    </xf>
    <xf numFmtId="0" fontId="35" fillId="18" borderId="9" xfId="0" applyFont="1" applyFill="1" applyBorder="1" applyAlignment="1">
      <alignment horizontal="center" vertical="center"/>
    </xf>
    <xf numFmtId="0" fontId="54" fillId="18" borderId="16" xfId="3" applyNumberFormat="1" applyFont="1" applyFill="1" applyBorder="1" applyAlignment="1" applyProtection="1">
      <alignment horizontal="center" vertical="center"/>
    </xf>
    <xf numFmtId="0" fontId="54" fillId="18" borderId="17" xfId="3" applyNumberFormat="1" applyFont="1" applyFill="1" applyBorder="1" applyAlignment="1" applyProtection="1">
      <alignment horizontal="center" vertical="center"/>
    </xf>
    <xf numFmtId="0" fontId="53" fillId="3" borderId="0" xfId="3" applyFont="1" applyFill="1" applyAlignment="1" applyProtection="1">
      <alignment horizontal="center" vertical="center"/>
      <protection hidden="1"/>
    </xf>
    <xf numFmtId="0" fontId="81" fillId="25" borderId="70" xfId="0" applyFont="1" applyFill="1" applyBorder="1" applyAlignment="1">
      <alignment horizontal="left"/>
    </xf>
    <xf numFmtId="0" fontId="81" fillId="25" borderId="71" xfId="0" applyFont="1" applyFill="1" applyBorder="1" applyAlignment="1">
      <alignment horizontal="left"/>
    </xf>
    <xf numFmtId="0" fontId="81" fillId="25" borderId="104" xfId="0" applyFont="1" applyFill="1" applyBorder="1" applyAlignment="1">
      <alignment horizontal="left"/>
    </xf>
    <xf numFmtId="0" fontId="74" fillId="34" borderId="0" xfId="3" applyFont="1" applyFill="1" applyAlignment="1" applyProtection="1">
      <alignment horizontal="center" vertical="center"/>
    </xf>
    <xf numFmtId="0" fontId="74" fillId="3" borderId="0" xfId="0" applyFont="1" applyFill="1" applyAlignment="1" applyProtection="1">
      <alignment horizontal="center" vertical="center" wrapText="1"/>
    </xf>
    <xf numFmtId="0" fontId="55" fillId="24" borderId="62" xfId="3" applyFont="1" applyFill="1" applyBorder="1" applyAlignment="1" applyProtection="1">
      <alignment horizontal="center" vertical="center" wrapText="1"/>
    </xf>
    <xf numFmtId="0" fontId="55" fillId="24" borderId="63" xfId="3" applyFont="1" applyFill="1" applyBorder="1" applyAlignment="1" applyProtection="1">
      <alignment horizontal="center" vertical="center" wrapText="1"/>
    </xf>
    <xf numFmtId="0" fontId="55" fillId="24" borderId="64" xfId="3" applyFont="1" applyFill="1" applyBorder="1" applyAlignment="1" applyProtection="1">
      <alignment horizontal="center" vertical="center" wrapText="1"/>
    </xf>
    <xf numFmtId="0" fontId="55" fillId="24" borderId="65" xfId="3" applyFont="1" applyFill="1" applyBorder="1" applyAlignment="1" applyProtection="1">
      <alignment horizontal="center" vertical="center" wrapText="1"/>
    </xf>
    <xf numFmtId="0" fontId="55" fillId="24" borderId="0" xfId="3" applyFont="1" applyFill="1" applyBorder="1" applyAlignment="1" applyProtection="1">
      <alignment horizontal="center" vertical="center" wrapText="1"/>
    </xf>
    <xf numFmtId="0" fontId="55" fillId="24" borderId="66" xfId="3" applyFont="1" applyFill="1" applyBorder="1" applyAlignment="1" applyProtection="1">
      <alignment horizontal="center" vertical="center" wrapText="1"/>
    </xf>
    <xf numFmtId="0" fontId="31" fillId="48" borderId="49" xfId="0" applyFont="1" applyFill="1" applyBorder="1" applyAlignment="1">
      <alignment horizontal="center" vertical="center"/>
    </xf>
    <xf numFmtId="0" fontId="31" fillId="48" borderId="0" xfId="0" applyFont="1" applyFill="1" applyBorder="1" applyAlignment="1">
      <alignment horizontal="center" vertical="center"/>
    </xf>
    <xf numFmtId="0" fontId="31" fillId="48" borderId="59" xfId="0" applyFont="1" applyFill="1" applyBorder="1" applyAlignment="1">
      <alignment horizontal="center" vertical="center"/>
    </xf>
    <xf numFmtId="0" fontId="55" fillId="90" borderId="0" xfId="3" applyFont="1" applyFill="1" applyAlignment="1" applyProtection="1">
      <alignment horizontal="center" vertical="center"/>
    </xf>
    <xf numFmtId="0" fontId="31" fillId="75" borderId="0" xfId="0" applyFont="1" applyFill="1" applyBorder="1" applyAlignment="1">
      <alignment horizontal="center" vertical="center"/>
    </xf>
    <xf numFmtId="0" fontId="54" fillId="86" borderId="0" xfId="3" applyFont="1" applyFill="1" applyBorder="1" applyAlignment="1" applyProtection="1">
      <alignment horizontal="center" vertical="center"/>
    </xf>
    <xf numFmtId="0" fontId="31" fillId="94" borderId="0" xfId="0" applyFont="1" applyFill="1" applyBorder="1" applyAlignment="1">
      <alignment horizontal="center" vertical="center"/>
    </xf>
    <xf numFmtId="0" fontId="55" fillId="49" borderId="0" xfId="3" applyFont="1" applyFill="1" applyAlignment="1" applyProtection="1">
      <alignment horizontal="center" vertical="center"/>
    </xf>
    <xf numFmtId="0" fontId="55" fillId="49" borderId="42" xfId="3" applyFont="1" applyFill="1" applyBorder="1" applyAlignment="1" applyProtection="1">
      <alignment horizontal="center" vertical="center"/>
    </xf>
    <xf numFmtId="0" fontId="55" fillId="49" borderId="43" xfId="3" applyFont="1" applyFill="1" applyBorder="1" applyAlignment="1" applyProtection="1">
      <alignment horizontal="center" vertical="center"/>
    </xf>
    <xf numFmtId="0" fontId="24" fillId="70" borderId="111" xfId="0" applyFont="1" applyFill="1" applyBorder="1" applyAlignment="1">
      <alignment horizontal="center" vertical="center" wrapText="1"/>
    </xf>
    <xf numFmtId="0" fontId="24" fillId="70" borderId="126" xfId="0" applyFont="1" applyFill="1" applyBorder="1" applyAlignment="1">
      <alignment horizontal="center" vertical="center" wrapText="1"/>
    </xf>
    <xf numFmtId="0" fontId="24" fillId="70" borderId="89" xfId="0" applyFont="1" applyFill="1" applyBorder="1" applyAlignment="1">
      <alignment horizontal="center" vertical="center" wrapText="1"/>
    </xf>
    <xf numFmtId="0" fontId="24" fillId="70" borderId="73" xfId="0" applyFont="1" applyFill="1" applyBorder="1" applyAlignment="1">
      <alignment horizontal="center" vertical="center" wrapText="1"/>
    </xf>
    <xf numFmtId="0" fontId="24" fillId="70" borderId="0" xfId="0" applyFont="1" applyFill="1" applyBorder="1" applyAlignment="1">
      <alignment horizontal="center" vertical="center" wrapText="1"/>
    </xf>
    <xf numFmtId="0" fontId="24" fillId="70" borderId="127" xfId="0" applyFont="1" applyFill="1" applyBorder="1" applyAlignment="1">
      <alignment horizontal="center" vertical="center" wrapText="1"/>
    </xf>
    <xf numFmtId="0" fontId="24" fillId="70" borderId="112" xfId="0" applyFont="1" applyFill="1" applyBorder="1" applyAlignment="1">
      <alignment horizontal="center" vertical="center" wrapText="1"/>
    </xf>
    <xf numFmtId="0" fontId="24" fillId="70" borderId="128" xfId="0" applyFont="1" applyFill="1" applyBorder="1" applyAlignment="1">
      <alignment horizontal="center" vertical="center" wrapText="1"/>
    </xf>
    <xf numFmtId="0" fontId="24" fillId="70" borderId="113" xfId="0" applyFont="1" applyFill="1" applyBorder="1" applyAlignment="1">
      <alignment horizontal="center" vertical="center" wrapText="1"/>
    </xf>
    <xf numFmtId="0" fontId="54" fillId="49" borderId="47" xfId="3" applyFont="1" applyFill="1" applyBorder="1" applyAlignment="1" applyProtection="1">
      <alignment horizontal="center" vertical="center"/>
    </xf>
    <xf numFmtId="0" fontId="54" fillId="49" borderId="46" xfId="3" applyFont="1" applyFill="1" applyBorder="1" applyAlignment="1" applyProtection="1">
      <alignment horizontal="center" vertical="center"/>
    </xf>
    <xf numFmtId="0" fontId="54" fillId="49" borderId="48" xfId="3" applyFont="1" applyFill="1" applyBorder="1" applyAlignment="1" applyProtection="1">
      <alignment horizontal="center" vertical="center"/>
    </xf>
    <xf numFmtId="0" fontId="54" fillId="49" borderId="50" xfId="3" applyFont="1" applyFill="1" applyBorder="1" applyAlignment="1" applyProtection="1">
      <alignment horizontal="center" vertical="center"/>
    </xf>
    <xf numFmtId="0" fontId="54" fillId="49" borderId="35" xfId="3" applyFont="1" applyFill="1" applyBorder="1" applyAlignment="1" applyProtection="1">
      <alignment horizontal="center" vertical="center"/>
    </xf>
    <xf numFmtId="0" fontId="54" fillId="49" borderId="51" xfId="3" applyFont="1" applyFill="1" applyBorder="1" applyAlignment="1" applyProtection="1">
      <alignment horizontal="center" vertical="center"/>
    </xf>
    <xf numFmtId="0" fontId="105" fillId="106" borderId="129" xfId="0" applyFont="1" applyFill="1" applyBorder="1" applyAlignment="1">
      <alignment horizontal="center"/>
    </xf>
    <xf numFmtId="0" fontId="105" fillId="106" borderId="130" xfId="0" applyFont="1" applyFill="1" applyBorder="1" applyAlignment="1">
      <alignment horizontal="center"/>
    </xf>
    <xf numFmtId="0" fontId="105" fillId="106" borderId="131" xfId="0" applyFont="1" applyFill="1" applyBorder="1" applyAlignment="1">
      <alignment horizontal="center"/>
    </xf>
    <xf numFmtId="0" fontId="0" fillId="106" borderId="129" xfId="0" applyFill="1" applyBorder="1" applyAlignment="1">
      <alignment horizontal="center"/>
    </xf>
    <xf numFmtId="0" fontId="0" fillId="106" borderId="130" xfId="0" applyFill="1" applyBorder="1" applyAlignment="1">
      <alignment horizontal="center"/>
    </xf>
    <xf numFmtId="0" fontId="0" fillId="106" borderId="131" xfId="0" applyFill="1" applyBorder="1" applyAlignment="1">
      <alignment horizontal="center"/>
    </xf>
  </cellXfs>
  <cellStyles count="6">
    <cellStyle name="20% - Accent1" xfId="1" builtinId="30"/>
    <cellStyle name="Comma" xfId="2" builtinId="3"/>
    <cellStyle name="Hyperlink" xfId="3" builtinId="8"/>
    <cellStyle name="Normal" xfId="0" builtinId="0"/>
    <cellStyle name="Normal 2" xfId="5"/>
    <cellStyle name="Percent" xfId="4" builtinId="5"/>
  </cellStyles>
  <dxfs count="116">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FF0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FF99"/>
      <color rgb="FFFF66FF"/>
      <color rgb="FF0000FF"/>
      <color rgb="FF00FF00"/>
      <color rgb="FFFFFF66"/>
      <color rgb="FF00FFFF"/>
      <color rgb="FFFF0066"/>
      <color rgb="FFFF6600"/>
      <color rgb="FFFFCCFF"/>
      <color rgb="FFFB21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6"/>
    </mc:Choice>
    <mc:Fallback>
      <c:style val="46"/>
    </mc:Fallback>
  </mc:AlternateContent>
  <c:chart>
    <c:title>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'Tower Chart - 2'!$C$4</c:f>
              <c:strCache>
                <c:ptCount val="1"/>
                <c:pt idx="0">
                  <c:v>Income</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'Tower Chart - 2'!$C$5:$C$16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385506496"/>
        <c:axId val="385729384"/>
        <c:axId val="0"/>
      </c:bar3DChart>
      <c:dateAx>
        <c:axId val="385506496"/>
        <c:scaling>
          <c:orientation val="minMax"/>
        </c:scaling>
        <c:delete val="0"/>
        <c:axPos val="b"/>
        <c:numFmt formatCode="[$-409]mmm\-yy;@" sourceLinked="1"/>
        <c:majorTickMark val="out"/>
        <c:minorTickMark val="none"/>
        <c:tickLblPos val="nextTo"/>
        <c:crossAx val="385729384"/>
        <c:crosses val="autoZero"/>
        <c:auto val="1"/>
        <c:lblOffset val="100"/>
        <c:baseTimeUnit val="months"/>
      </c:dateAx>
      <c:valAx>
        <c:axId val="385729384"/>
        <c:scaling>
          <c:orientation val="minMax"/>
        </c:scaling>
        <c:delete val="0"/>
        <c:axPos val="l"/>
        <c:majorGridlines/>
        <c:numFmt formatCode="_(* #,##0_);_(* \(#,##0\);_(* &quot;-&quot;??_);_(@_)" sourceLinked="1"/>
        <c:majorTickMark val="out"/>
        <c:minorTickMark val="none"/>
        <c:tickLblPos val="nextTo"/>
        <c:crossAx val="38550649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Summary!$I$4:$I$15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6330944"/>
        <c:axId val="386327416"/>
        <c:axId val="385957768"/>
      </c:line3DChart>
      <c:dateAx>
        <c:axId val="386330944"/>
        <c:scaling>
          <c:orientation val="minMax"/>
        </c:scaling>
        <c:delete val="0"/>
        <c:axPos val="b"/>
        <c:numFmt formatCode="[$-409]mmm\-yy;@" sourceLinked="0"/>
        <c:majorTickMark val="out"/>
        <c:minorTickMark val="none"/>
        <c:tickLblPos val="nextTo"/>
        <c:txPr>
          <a:bodyPr/>
          <a:lstStyle/>
          <a:p>
            <a:pPr>
              <a:defRPr lang="en-IN"/>
            </a:pPr>
            <a:endParaRPr lang="en-US"/>
          </a:p>
        </c:txPr>
        <c:crossAx val="386327416"/>
        <c:crosses val="autoZero"/>
        <c:auto val="1"/>
        <c:lblOffset val="100"/>
        <c:baseTimeUnit val="months"/>
      </c:dateAx>
      <c:valAx>
        <c:axId val="386327416"/>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330944"/>
        <c:crosses val="autoZero"/>
        <c:crossBetween val="between"/>
      </c:valAx>
      <c:serAx>
        <c:axId val="385957768"/>
        <c:scaling>
          <c:orientation val="minMax"/>
        </c:scaling>
        <c:delete val="1"/>
        <c:axPos val="b"/>
        <c:majorTickMark val="out"/>
        <c:minorTickMark val="none"/>
        <c:tickLblPos val="nextTo"/>
        <c:crossAx val="386327416"/>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Summary!$I$4:$I$15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6326632"/>
        <c:axId val="386327024"/>
        <c:axId val="0"/>
      </c:bar3DChart>
      <c:dateAx>
        <c:axId val="386326632"/>
        <c:scaling>
          <c:orientation val="minMax"/>
        </c:scaling>
        <c:delete val="0"/>
        <c:axPos val="b"/>
        <c:numFmt formatCode="[$-409]mmm\-yy;@" sourceLinked="0"/>
        <c:majorTickMark val="out"/>
        <c:minorTickMark val="none"/>
        <c:tickLblPos val="nextTo"/>
        <c:txPr>
          <a:bodyPr/>
          <a:lstStyle/>
          <a:p>
            <a:pPr>
              <a:defRPr lang="en-IN"/>
            </a:pPr>
            <a:endParaRPr lang="en-US"/>
          </a:p>
        </c:txPr>
        <c:crossAx val="386327024"/>
        <c:crosses val="autoZero"/>
        <c:auto val="1"/>
        <c:lblOffset val="100"/>
        <c:baseTimeUnit val="months"/>
      </c:dateAx>
      <c:valAx>
        <c:axId val="386327024"/>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326632"/>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Summary!$J$4:$J$15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6836408"/>
        <c:axId val="386840328"/>
        <c:axId val="385955224"/>
      </c:line3DChart>
      <c:dateAx>
        <c:axId val="386836408"/>
        <c:scaling>
          <c:orientation val="minMax"/>
        </c:scaling>
        <c:delete val="0"/>
        <c:axPos val="b"/>
        <c:numFmt formatCode="[$-409]mmm\-yy;@" sourceLinked="0"/>
        <c:majorTickMark val="out"/>
        <c:minorTickMark val="none"/>
        <c:tickLblPos val="nextTo"/>
        <c:txPr>
          <a:bodyPr/>
          <a:lstStyle/>
          <a:p>
            <a:pPr>
              <a:defRPr lang="en-IN"/>
            </a:pPr>
            <a:endParaRPr lang="en-US"/>
          </a:p>
        </c:txPr>
        <c:crossAx val="386840328"/>
        <c:crosses val="autoZero"/>
        <c:auto val="1"/>
        <c:lblOffset val="100"/>
        <c:baseTimeUnit val="months"/>
      </c:dateAx>
      <c:valAx>
        <c:axId val="386840328"/>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836408"/>
        <c:crosses val="autoZero"/>
        <c:crossBetween val="between"/>
      </c:valAx>
      <c:serAx>
        <c:axId val="385955224"/>
        <c:scaling>
          <c:orientation val="minMax"/>
        </c:scaling>
        <c:delete val="1"/>
        <c:axPos val="b"/>
        <c:majorTickMark val="out"/>
        <c:minorTickMark val="none"/>
        <c:tickLblPos val="nextTo"/>
        <c:crossAx val="386840328"/>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Summary!$J$4:$J$15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6839544"/>
        <c:axId val="386841896"/>
        <c:axId val="0"/>
      </c:bar3DChart>
      <c:dateAx>
        <c:axId val="386839544"/>
        <c:scaling>
          <c:orientation val="minMax"/>
        </c:scaling>
        <c:delete val="0"/>
        <c:axPos val="b"/>
        <c:numFmt formatCode="[$-409]mmm\-yy;@" sourceLinked="0"/>
        <c:majorTickMark val="out"/>
        <c:minorTickMark val="none"/>
        <c:tickLblPos val="nextTo"/>
        <c:txPr>
          <a:bodyPr/>
          <a:lstStyle/>
          <a:p>
            <a:pPr>
              <a:defRPr lang="en-IN"/>
            </a:pPr>
            <a:endParaRPr lang="en-US"/>
          </a:p>
        </c:txPr>
        <c:crossAx val="386841896"/>
        <c:crosses val="autoZero"/>
        <c:auto val="1"/>
        <c:lblOffset val="100"/>
        <c:baseTimeUnit val="months"/>
      </c:dateAx>
      <c:valAx>
        <c:axId val="386841896"/>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839544"/>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Summary!$K$4:$K$15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6841112"/>
        <c:axId val="386839152"/>
        <c:axId val="385956496"/>
      </c:line3DChart>
      <c:dateAx>
        <c:axId val="386841112"/>
        <c:scaling>
          <c:orientation val="minMax"/>
        </c:scaling>
        <c:delete val="0"/>
        <c:axPos val="b"/>
        <c:numFmt formatCode="[$-409]mmm\-yy;@" sourceLinked="0"/>
        <c:majorTickMark val="out"/>
        <c:minorTickMark val="none"/>
        <c:tickLblPos val="nextTo"/>
        <c:txPr>
          <a:bodyPr/>
          <a:lstStyle/>
          <a:p>
            <a:pPr>
              <a:defRPr lang="en-IN"/>
            </a:pPr>
            <a:endParaRPr lang="en-US"/>
          </a:p>
        </c:txPr>
        <c:crossAx val="386839152"/>
        <c:crosses val="autoZero"/>
        <c:auto val="1"/>
        <c:lblOffset val="100"/>
        <c:baseTimeUnit val="months"/>
      </c:dateAx>
      <c:valAx>
        <c:axId val="38683915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841112"/>
        <c:crosses val="autoZero"/>
        <c:crossBetween val="between"/>
      </c:valAx>
      <c:serAx>
        <c:axId val="385956496"/>
        <c:scaling>
          <c:orientation val="minMax"/>
        </c:scaling>
        <c:delete val="1"/>
        <c:axPos val="b"/>
        <c:majorTickMark val="out"/>
        <c:minorTickMark val="none"/>
        <c:tickLblPos val="nextTo"/>
        <c:crossAx val="386839152"/>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Summary!$K$4:$K$15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6838368"/>
        <c:axId val="386836800"/>
        <c:axId val="0"/>
      </c:bar3DChart>
      <c:dateAx>
        <c:axId val="386838368"/>
        <c:scaling>
          <c:orientation val="minMax"/>
        </c:scaling>
        <c:delete val="0"/>
        <c:axPos val="b"/>
        <c:numFmt formatCode="[$-409]mmm\-yy;@" sourceLinked="0"/>
        <c:majorTickMark val="out"/>
        <c:minorTickMark val="none"/>
        <c:tickLblPos val="nextTo"/>
        <c:txPr>
          <a:bodyPr/>
          <a:lstStyle/>
          <a:p>
            <a:pPr>
              <a:defRPr lang="en-IN"/>
            </a:pPr>
            <a:endParaRPr lang="en-US"/>
          </a:p>
        </c:txPr>
        <c:crossAx val="386836800"/>
        <c:crosses val="autoZero"/>
        <c:auto val="1"/>
        <c:lblOffset val="100"/>
        <c:baseTimeUnit val="months"/>
      </c:dateAx>
      <c:valAx>
        <c:axId val="38683680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838368"/>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Summary!$L$4:$L$15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6841504"/>
        <c:axId val="386842288"/>
        <c:axId val="387080624"/>
      </c:line3DChart>
      <c:dateAx>
        <c:axId val="386841504"/>
        <c:scaling>
          <c:orientation val="minMax"/>
        </c:scaling>
        <c:delete val="0"/>
        <c:axPos val="b"/>
        <c:numFmt formatCode="[$-409]mmm\-yy;@" sourceLinked="0"/>
        <c:majorTickMark val="out"/>
        <c:minorTickMark val="none"/>
        <c:tickLblPos val="nextTo"/>
        <c:txPr>
          <a:bodyPr/>
          <a:lstStyle/>
          <a:p>
            <a:pPr>
              <a:defRPr lang="en-IN"/>
            </a:pPr>
            <a:endParaRPr lang="en-US"/>
          </a:p>
        </c:txPr>
        <c:crossAx val="386842288"/>
        <c:crosses val="autoZero"/>
        <c:auto val="1"/>
        <c:lblOffset val="100"/>
        <c:baseTimeUnit val="months"/>
      </c:dateAx>
      <c:valAx>
        <c:axId val="386842288"/>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841504"/>
        <c:crosses val="autoZero"/>
        <c:crossBetween val="between"/>
      </c:valAx>
      <c:serAx>
        <c:axId val="387080624"/>
        <c:scaling>
          <c:orientation val="minMax"/>
        </c:scaling>
        <c:delete val="1"/>
        <c:axPos val="b"/>
        <c:majorTickMark val="out"/>
        <c:minorTickMark val="none"/>
        <c:tickLblPos val="nextTo"/>
        <c:crossAx val="386842288"/>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Summary!$L$4:$L$15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6835624"/>
        <c:axId val="386836016"/>
        <c:axId val="0"/>
      </c:bar3DChart>
      <c:dateAx>
        <c:axId val="386835624"/>
        <c:scaling>
          <c:orientation val="minMax"/>
        </c:scaling>
        <c:delete val="0"/>
        <c:axPos val="b"/>
        <c:numFmt formatCode="[$-409]mmm\-yy;@" sourceLinked="0"/>
        <c:majorTickMark val="out"/>
        <c:minorTickMark val="none"/>
        <c:tickLblPos val="nextTo"/>
        <c:txPr>
          <a:bodyPr/>
          <a:lstStyle/>
          <a:p>
            <a:pPr>
              <a:defRPr lang="en-IN"/>
            </a:pPr>
            <a:endParaRPr lang="en-US"/>
          </a:p>
        </c:txPr>
        <c:crossAx val="386836016"/>
        <c:crosses val="autoZero"/>
        <c:auto val="1"/>
        <c:lblOffset val="100"/>
        <c:baseTimeUnit val="months"/>
      </c:dateAx>
      <c:valAx>
        <c:axId val="386836016"/>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835624"/>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Summary!$M$4:$M$15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6837584"/>
        <c:axId val="386837976"/>
        <c:axId val="387078504"/>
      </c:line3DChart>
      <c:dateAx>
        <c:axId val="386837584"/>
        <c:scaling>
          <c:orientation val="minMax"/>
        </c:scaling>
        <c:delete val="0"/>
        <c:axPos val="b"/>
        <c:numFmt formatCode="[$-409]mmm\-yy;@" sourceLinked="0"/>
        <c:majorTickMark val="out"/>
        <c:minorTickMark val="none"/>
        <c:tickLblPos val="nextTo"/>
        <c:txPr>
          <a:bodyPr/>
          <a:lstStyle/>
          <a:p>
            <a:pPr>
              <a:defRPr lang="en-IN"/>
            </a:pPr>
            <a:endParaRPr lang="en-US"/>
          </a:p>
        </c:txPr>
        <c:crossAx val="386837976"/>
        <c:crosses val="autoZero"/>
        <c:auto val="1"/>
        <c:lblOffset val="100"/>
        <c:baseTimeUnit val="months"/>
      </c:dateAx>
      <c:valAx>
        <c:axId val="386837976"/>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837584"/>
        <c:crosses val="autoZero"/>
        <c:crossBetween val="between"/>
      </c:valAx>
      <c:serAx>
        <c:axId val="387078504"/>
        <c:scaling>
          <c:orientation val="minMax"/>
        </c:scaling>
        <c:delete val="1"/>
        <c:axPos val="b"/>
        <c:majorTickMark val="out"/>
        <c:minorTickMark val="none"/>
        <c:tickLblPos val="nextTo"/>
        <c:crossAx val="386837976"/>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Summary!$M$4:$M$15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7236752"/>
        <c:axId val="387233616"/>
        <c:axId val="0"/>
      </c:bar3DChart>
      <c:dateAx>
        <c:axId val="387236752"/>
        <c:scaling>
          <c:orientation val="minMax"/>
        </c:scaling>
        <c:delete val="0"/>
        <c:axPos val="b"/>
        <c:numFmt formatCode="[$-409]mmm\-yy;@" sourceLinked="0"/>
        <c:majorTickMark val="out"/>
        <c:minorTickMark val="none"/>
        <c:tickLblPos val="nextTo"/>
        <c:txPr>
          <a:bodyPr/>
          <a:lstStyle/>
          <a:p>
            <a:pPr>
              <a:defRPr lang="en-IN"/>
            </a:pPr>
            <a:endParaRPr lang="en-US"/>
          </a:p>
        </c:txPr>
        <c:crossAx val="387233616"/>
        <c:crosses val="autoZero"/>
        <c:auto val="1"/>
        <c:lblOffset val="100"/>
        <c:baseTimeUnit val="months"/>
      </c:dateAx>
      <c:valAx>
        <c:axId val="387233616"/>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236752"/>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title>
      <c:overlay val="0"/>
    </c:title>
    <c:autoTitleDeleted val="0"/>
    <c:view3D>
      <c:rotX val="15"/>
      <c:rotY val="20"/>
      <c:rAngAx val="1"/>
    </c:view3D>
    <c:floor>
      <c:thickness val="0"/>
    </c:floor>
    <c:sideWall>
      <c:thickness val="0"/>
    </c:sideWall>
    <c:backWall>
      <c:thickness val="0"/>
    </c:backWall>
    <c:plotArea>
      <c:layout/>
      <c:bar3DChart>
        <c:barDir val="col"/>
        <c:grouping val="stacked"/>
        <c:varyColors val="0"/>
        <c:ser>
          <c:idx val="0"/>
          <c:order val="0"/>
          <c:tx>
            <c:strRef>
              <c:f>'Tower Chart - 2'!$D$4</c:f>
              <c:strCache>
                <c:ptCount val="1"/>
                <c:pt idx="0">
                  <c:v>Expenses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'Tower Chart - 2'!$D$5:$D$16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385781552"/>
        <c:axId val="366113224"/>
        <c:axId val="0"/>
      </c:bar3DChart>
      <c:dateAx>
        <c:axId val="385781552"/>
        <c:scaling>
          <c:orientation val="minMax"/>
        </c:scaling>
        <c:delete val="0"/>
        <c:axPos val="b"/>
        <c:numFmt formatCode="[$-409]mmm\-yy;@" sourceLinked="1"/>
        <c:majorTickMark val="out"/>
        <c:minorTickMark val="none"/>
        <c:tickLblPos val="nextTo"/>
        <c:crossAx val="366113224"/>
        <c:crosses val="autoZero"/>
        <c:auto val="1"/>
        <c:lblOffset val="100"/>
        <c:baseTimeUnit val="months"/>
      </c:dateAx>
      <c:valAx>
        <c:axId val="366113224"/>
        <c:scaling>
          <c:orientation val="minMax"/>
        </c:scaling>
        <c:delete val="0"/>
        <c:axPos val="l"/>
        <c:majorGridlines/>
        <c:numFmt formatCode="_(* #,##0_);_(* \(#,##0\);_(* &quot;-&quot;??_);_(@_)" sourceLinked="1"/>
        <c:majorTickMark val="out"/>
        <c:minorTickMark val="none"/>
        <c:tickLblPos val="nextTo"/>
        <c:crossAx val="385781552"/>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manualLayout>
          <c:layoutTarget val="inner"/>
          <c:xMode val="edge"/>
          <c:yMode val="edge"/>
          <c:x val="5.1871385508147155E-2"/>
          <c:y val="6.2003593519002122E-2"/>
          <c:w val="0.93373581134675065"/>
          <c:h val="0.79809189945534365"/>
        </c:manualLayout>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Summary!$N$4:$N$15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7235184"/>
        <c:axId val="387232440"/>
        <c:axId val="387081472"/>
      </c:line3DChart>
      <c:dateAx>
        <c:axId val="387235184"/>
        <c:scaling>
          <c:orientation val="minMax"/>
        </c:scaling>
        <c:delete val="0"/>
        <c:axPos val="b"/>
        <c:numFmt formatCode="[$-409]mmm\-yy;@" sourceLinked="0"/>
        <c:majorTickMark val="out"/>
        <c:minorTickMark val="none"/>
        <c:tickLblPos val="nextTo"/>
        <c:txPr>
          <a:bodyPr/>
          <a:lstStyle/>
          <a:p>
            <a:pPr>
              <a:defRPr lang="en-IN"/>
            </a:pPr>
            <a:endParaRPr lang="en-US"/>
          </a:p>
        </c:txPr>
        <c:crossAx val="387232440"/>
        <c:crosses val="autoZero"/>
        <c:auto val="1"/>
        <c:lblOffset val="100"/>
        <c:baseTimeUnit val="months"/>
      </c:dateAx>
      <c:valAx>
        <c:axId val="38723244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235184"/>
        <c:crosses val="autoZero"/>
        <c:crossBetween val="between"/>
      </c:valAx>
      <c:serAx>
        <c:axId val="387081472"/>
        <c:scaling>
          <c:orientation val="minMax"/>
        </c:scaling>
        <c:delete val="1"/>
        <c:axPos val="b"/>
        <c:majorTickMark val="out"/>
        <c:minorTickMark val="none"/>
        <c:tickLblPos val="nextTo"/>
        <c:crossAx val="387232440"/>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Summary!$N$4:$N$15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7235968"/>
        <c:axId val="387232048"/>
        <c:axId val="0"/>
      </c:bar3DChart>
      <c:dateAx>
        <c:axId val="387235968"/>
        <c:scaling>
          <c:orientation val="minMax"/>
        </c:scaling>
        <c:delete val="0"/>
        <c:axPos val="b"/>
        <c:numFmt formatCode="[$-409]mmm\-yy;@" sourceLinked="0"/>
        <c:majorTickMark val="out"/>
        <c:minorTickMark val="none"/>
        <c:tickLblPos val="nextTo"/>
        <c:txPr>
          <a:bodyPr/>
          <a:lstStyle/>
          <a:p>
            <a:pPr>
              <a:defRPr lang="en-IN"/>
            </a:pPr>
            <a:endParaRPr lang="en-US"/>
          </a:p>
        </c:txPr>
        <c:crossAx val="387232048"/>
        <c:crosses val="autoZero"/>
        <c:auto val="1"/>
        <c:lblOffset val="100"/>
        <c:baseTimeUnit val="months"/>
      </c:dateAx>
      <c:valAx>
        <c:axId val="387232048"/>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235968"/>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Summary!$O$4:$O$15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7233224"/>
        <c:axId val="387234792"/>
        <c:axId val="387077232"/>
      </c:line3DChart>
      <c:dateAx>
        <c:axId val="387233224"/>
        <c:scaling>
          <c:orientation val="minMax"/>
        </c:scaling>
        <c:delete val="0"/>
        <c:axPos val="b"/>
        <c:numFmt formatCode="[$-409]mmm\-yy;@" sourceLinked="0"/>
        <c:majorTickMark val="out"/>
        <c:minorTickMark val="none"/>
        <c:tickLblPos val="nextTo"/>
        <c:txPr>
          <a:bodyPr/>
          <a:lstStyle/>
          <a:p>
            <a:pPr>
              <a:defRPr lang="en-IN"/>
            </a:pPr>
            <a:endParaRPr lang="en-US"/>
          </a:p>
        </c:txPr>
        <c:crossAx val="387234792"/>
        <c:crosses val="autoZero"/>
        <c:auto val="1"/>
        <c:lblOffset val="100"/>
        <c:baseTimeUnit val="months"/>
      </c:dateAx>
      <c:valAx>
        <c:axId val="38723479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233224"/>
        <c:crosses val="autoZero"/>
        <c:crossBetween val="between"/>
      </c:valAx>
      <c:serAx>
        <c:axId val="387077232"/>
        <c:scaling>
          <c:orientation val="minMax"/>
        </c:scaling>
        <c:delete val="1"/>
        <c:axPos val="b"/>
        <c:majorTickMark val="out"/>
        <c:minorTickMark val="none"/>
        <c:tickLblPos val="nextTo"/>
        <c:crossAx val="387234792"/>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Summary!$O$4:$O$15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7237536"/>
        <c:axId val="387236360"/>
        <c:axId val="0"/>
      </c:bar3DChart>
      <c:dateAx>
        <c:axId val="387237536"/>
        <c:scaling>
          <c:orientation val="minMax"/>
        </c:scaling>
        <c:delete val="0"/>
        <c:axPos val="b"/>
        <c:numFmt formatCode="[$-409]mmm\-yy;@" sourceLinked="0"/>
        <c:majorTickMark val="out"/>
        <c:minorTickMark val="none"/>
        <c:tickLblPos val="nextTo"/>
        <c:txPr>
          <a:bodyPr/>
          <a:lstStyle/>
          <a:p>
            <a:pPr>
              <a:defRPr lang="en-IN"/>
            </a:pPr>
            <a:endParaRPr lang="en-US"/>
          </a:p>
        </c:txPr>
        <c:crossAx val="387236360"/>
        <c:crosses val="autoZero"/>
        <c:auto val="1"/>
        <c:lblOffset val="100"/>
        <c:baseTimeUnit val="months"/>
      </c:dateAx>
      <c:valAx>
        <c:axId val="38723636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237536"/>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Summary!$P$4:$P$15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7238320"/>
        <c:axId val="387238712"/>
        <c:axId val="387076384"/>
      </c:line3DChart>
      <c:dateAx>
        <c:axId val="387238320"/>
        <c:scaling>
          <c:orientation val="minMax"/>
        </c:scaling>
        <c:delete val="0"/>
        <c:axPos val="b"/>
        <c:numFmt formatCode="[$-409]mmm\-yy;@" sourceLinked="0"/>
        <c:majorTickMark val="out"/>
        <c:minorTickMark val="none"/>
        <c:tickLblPos val="nextTo"/>
        <c:txPr>
          <a:bodyPr/>
          <a:lstStyle/>
          <a:p>
            <a:pPr>
              <a:defRPr lang="en-IN"/>
            </a:pPr>
            <a:endParaRPr lang="en-US"/>
          </a:p>
        </c:txPr>
        <c:crossAx val="387238712"/>
        <c:crosses val="autoZero"/>
        <c:auto val="1"/>
        <c:lblOffset val="100"/>
        <c:baseTimeUnit val="months"/>
      </c:dateAx>
      <c:valAx>
        <c:axId val="38723871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238320"/>
        <c:crosses val="autoZero"/>
        <c:crossBetween val="between"/>
      </c:valAx>
      <c:serAx>
        <c:axId val="387076384"/>
        <c:scaling>
          <c:orientation val="minMax"/>
        </c:scaling>
        <c:delete val="1"/>
        <c:axPos val="b"/>
        <c:majorTickMark val="out"/>
        <c:minorTickMark val="none"/>
        <c:tickLblPos val="nextTo"/>
        <c:crossAx val="387238712"/>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Summary!$P$4:$P$15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7239104"/>
        <c:axId val="387799872"/>
        <c:axId val="0"/>
      </c:bar3DChart>
      <c:dateAx>
        <c:axId val="387239104"/>
        <c:scaling>
          <c:orientation val="minMax"/>
        </c:scaling>
        <c:delete val="0"/>
        <c:axPos val="b"/>
        <c:numFmt formatCode="[$-409]mmm\-yy;@" sourceLinked="0"/>
        <c:majorTickMark val="out"/>
        <c:minorTickMark val="none"/>
        <c:tickLblPos val="nextTo"/>
        <c:txPr>
          <a:bodyPr/>
          <a:lstStyle/>
          <a:p>
            <a:pPr>
              <a:defRPr lang="en-IN"/>
            </a:pPr>
            <a:endParaRPr lang="en-US"/>
          </a:p>
        </c:txPr>
        <c:crossAx val="387799872"/>
        <c:crosses val="autoZero"/>
        <c:auto val="1"/>
        <c:lblOffset val="100"/>
        <c:baseTimeUnit val="months"/>
      </c:dateAx>
      <c:valAx>
        <c:axId val="38779987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239104"/>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Summary!$Q$4:$Q$15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7798696"/>
        <c:axId val="387797128"/>
        <c:axId val="387079352"/>
      </c:line3DChart>
      <c:dateAx>
        <c:axId val="387798696"/>
        <c:scaling>
          <c:orientation val="minMax"/>
        </c:scaling>
        <c:delete val="0"/>
        <c:axPos val="b"/>
        <c:numFmt formatCode="[$-409]mmm\-yy;@" sourceLinked="0"/>
        <c:majorTickMark val="out"/>
        <c:minorTickMark val="none"/>
        <c:tickLblPos val="nextTo"/>
        <c:txPr>
          <a:bodyPr/>
          <a:lstStyle/>
          <a:p>
            <a:pPr>
              <a:defRPr lang="en-IN"/>
            </a:pPr>
            <a:endParaRPr lang="en-US"/>
          </a:p>
        </c:txPr>
        <c:crossAx val="387797128"/>
        <c:crosses val="autoZero"/>
        <c:auto val="1"/>
        <c:lblOffset val="100"/>
        <c:baseTimeUnit val="months"/>
      </c:dateAx>
      <c:valAx>
        <c:axId val="387797128"/>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798696"/>
        <c:crosses val="autoZero"/>
        <c:crossBetween val="between"/>
      </c:valAx>
      <c:serAx>
        <c:axId val="387079352"/>
        <c:scaling>
          <c:orientation val="minMax"/>
        </c:scaling>
        <c:delete val="1"/>
        <c:axPos val="b"/>
        <c:majorTickMark val="out"/>
        <c:minorTickMark val="none"/>
        <c:tickLblPos val="nextTo"/>
        <c:crossAx val="387797128"/>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Summary!$Q$4:$Q$15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7799088"/>
        <c:axId val="387803008"/>
        <c:axId val="0"/>
      </c:bar3DChart>
      <c:dateAx>
        <c:axId val="387799088"/>
        <c:scaling>
          <c:orientation val="minMax"/>
        </c:scaling>
        <c:delete val="0"/>
        <c:axPos val="b"/>
        <c:numFmt formatCode="[$-409]mmm\-yy;@" sourceLinked="0"/>
        <c:majorTickMark val="out"/>
        <c:minorTickMark val="none"/>
        <c:tickLblPos val="nextTo"/>
        <c:txPr>
          <a:bodyPr/>
          <a:lstStyle/>
          <a:p>
            <a:pPr>
              <a:defRPr lang="en-IN"/>
            </a:pPr>
            <a:endParaRPr lang="en-US"/>
          </a:p>
        </c:txPr>
        <c:crossAx val="387803008"/>
        <c:crosses val="autoZero"/>
        <c:auto val="1"/>
        <c:lblOffset val="100"/>
        <c:baseTimeUnit val="months"/>
      </c:dateAx>
      <c:valAx>
        <c:axId val="387803008"/>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799088"/>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Summary!$R$4:$R$15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7799480"/>
        <c:axId val="387797912"/>
        <c:axId val="387875272"/>
      </c:line3DChart>
      <c:dateAx>
        <c:axId val="387799480"/>
        <c:scaling>
          <c:orientation val="minMax"/>
        </c:scaling>
        <c:delete val="0"/>
        <c:axPos val="b"/>
        <c:numFmt formatCode="[$-409]mmm\-yy;@" sourceLinked="0"/>
        <c:majorTickMark val="out"/>
        <c:minorTickMark val="none"/>
        <c:tickLblPos val="nextTo"/>
        <c:txPr>
          <a:bodyPr/>
          <a:lstStyle/>
          <a:p>
            <a:pPr>
              <a:defRPr lang="en-IN"/>
            </a:pPr>
            <a:endParaRPr lang="en-US"/>
          </a:p>
        </c:txPr>
        <c:crossAx val="387797912"/>
        <c:crosses val="autoZero"/>
        <c:auto val="1"/>
        <c:lblOffset val="100"/>
        <c:baseTimeUnit val="months"/>
      </c:dateAx>
      <c:valAx>
        <c:axId val="38779791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799480"/>
        <c:crosses val="autoZero"/>
        <c:crossBetween val="between"/>
      </c:valAx>
      <c:serAx>
        <c:axId val="387875272"/>
        <c:scaling>
          <c:orientation val="minMax"/>
        </c:scaling>
        <c:delete val="1"/>
        <c:axPos val="b"/>
        <c:majorTickMark val="out"/>
        <c:minorTickMark val="none"/>
        <c:tickLblPos val="nextTo"/>
        <c:crossAx val="387797912"/>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Summary!$R$4:$R$15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7801440"/>
        <c:axId val="387797520"/>
        <c:axId val="0"/>
      </c:bar3DChart>
      <c:dateAx>
        <c:axId val="387801440"/>
        <c:scaling>
          <c:orientation val="minMax"/>
        </c:scaling>
        <c:delete val="0"/>
        <c:axPos val="b"/>
        <c:numFmt formatCode="[$-409]mmm\-yy;@" sourceLinked="0"/>
        <c:majorTickMark val="out"/>
        <c:minorTickMark val="none"/>
        <c:tickLblPos val="nextTo"/>
        <c:txPr>
          <a:bodyPr/>
          <a:lstStyle/>
          <a:p>
            <a:pPr>
              <a:defRPr lang="en-IN"/>
            </a:pPr>
            <a:endParaRPr lang="en-US"/>
          </a:p>
        </c:txPr>
        <c:crossAx val="387797520"/>
        <c:crosses val="autoZero"/>
        <c:auto val="1"/>
        <c:lblOffset val="100"/>
        <c:baseTimeUnit val="months"/>
      </c:dateAx>
      <c:valAx>
        <c:axId val="38779752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7801440"/>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'Tower Chart - 2'!$E$4</c:f>
              <c:strCache>
                <c:ptCount val="1"/>
                <c:pt idx="0">
                  <c:v>Savings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'Tower Chart - 2'!$B$5:$B$16</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'Tower Chart - 2'!$E$5:$E$16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0"/>
          <c:showSerName val="0"/>
          <c:showPercent val="0"/>
          <c:showBubbleSize val="0"/>
        </c:dLbls>
        <c:gapWidth val="150"/>
        <c:shape val="cone"/>
        <c:axId val="386323888"/>
        <c:axId val="386328984"/>
        <c:axId val="0"/>
      </c:bar3DChart>
      <c:dateAx>
        <c:axId val="386323888"/>
        <c:scaling>
          <c:orientation val="minMax"/>
        </c:scaling>
        <c:delete val="0"/>
        <c:axPos val="b"/>
        <c:numFmt formatCode="[$-409]mmm\-yy;@" sourceLinked="1"/>
        <c:majorTickMark val="out"/>
        <c:minorTickMark val="none"/>
        <c:tickLblPos val="nextTo"/>
        <c:crossAx val="386328984"/>
        <c:crosses val="autoZero"/>
        <c:auto val="1"/>
        <c:lblOffset val="100"/>
        <c:baseTimeUnit val="months"/>
      </c:dateAx>
      <c:valAx>
        <c:axId val="386328984"/>
        <c:scaling>
          <c:orientation val="minMax"/>
        </c:scaling>
        <c:delete val="0"/>
        <c:axPos val="l"/>
        <c:majorGridlines/>
        <c:numFmt formatCode="_(* #,##0_);_(* \(#,##0\);_(* &quot;-&quot;??_);_(@_)" sourceLinked="1"/>
        <c:majorTickMark val="out"/>
        <c:minorTickMark val="none"/>
        <c:tickLblPos val="nextTo"/>
        <c:crossAx val="38632388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Jan!$A$6:$A$36</c:f>
              <c:numCache>
                <c:formatCode>[$-409]d\-mmm\-yy;@</c:formatCode>
                <c:ptCount val="31"/>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43484</c:v>
                </c:pt>
                <c:pt idx="17">
                  <c:v>43484</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numCache>
            </c:numRef>
          </c:cat>
          <c:val>
            <c:numRef>
              <c:f>Jan!$P$6:$P$36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0"/>
          <c:showCatName val="0"/>
          <c:showSerName val="0"/>
          <c:showPercent val="0"/>
          <c:showBubbleSize val="0"/>
        </c:dLbls>
        <c:gapWidth val="150"/>
        <c:shape val="cone"/>
        <c:axId val="387802224"/>
        <c:axId val="387802616"/>
        <c:axId val="0"/>
      </c:bar3DChart>
      <c:dateAx>
        <c:axId val="387802224"/>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802616"/>
        <c:crosses val="autoZero"/>
        <c:auto val="1"/>
        <c:lblOffset val="100"/>
        <c:baseTimeUnit val="days"/>
      </c:dateAx>
      <c:valAx>
        <c:axId val="38780261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80222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0"/>
      <c:rotY val="20"/>
      <c:depthPercent val="10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b="1">
                    <a:solidFill>
                      <a:srgbClr val="FF0066"/>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Feb!$A$6:$A$33</c:f>
              <c:numCache>
                <c:formatCode>[$-409]d\-mmm\-yy;@</c:formatCode>
                <c:ptCount val="28"/>
                <c:pt idx="0">
                  <c:v>43497</c:v>
                </c:pt>
                <c:pt idx="1">
                  <c:v>43498</c:v>
                </c:pt>
                <c:pt idx="2">
                  <c:v>43499</c:v>
                </c:pt>
                <c:pt idx="3">
                  <c:v>43500</c:v>
                </c:pt>
                <c:pt idx="4">
                  <c:v>43501</c:v>
                </c:pt>
                <c:pt idx="5">
                  <c:v>43502</c:v>
                </c:pt>
                <c:pt idx="6">
                  <c:v>43503</c:v>
                </c:pt>
                <c:pt idx="7">
                  <c:v>43504</c:v>
                </c:pt>
                <c:pt idx="8">
                  <c:v>43505</c:v>
                </c:pt>
                <c:pt idx="9">
                  <c:v>43506</c:v>
                </c:pt>
                <c:pt idx="10">
                  <c:v>43507</c:v>
                </c:pt>
                <c:pt idx="11">
                  <c:v>43508</c:v>
                </c:pt>
                <c:pt idx="12">
                  <c:v>43509</c:v>
                </c:pt>
                <c:pt idx="13">
                  <c:v>43510</c:v>
                </c:pt>
                <c:pt idx="14">
                  <c:v>43511</c:v>
                </c:pt>
                <c:pt idx="15">
                  <c:v>43512</c:v>
                </c:pt>
                <c:pt idx="16">
                  <c:v>43515</c:v>
                </c:pt>
                <c:pt idx="17">
                  <c:v>43515</c:v>
                </c:pt>
                <c:pt idx="18">
                  <c:v>43515</c:v>
                </c:pt>
                <c:pt idx="19">
                  <c:v>43516</c:v>
                </c:pt>
                <c:pt idx="20">
                  <c:v>43517</c:v>
                </c:pt>
                <c:pt idx="21">
                  <c:v>43518</c:v>
                </c:pt>
                <c:pt idx="22">
                  <c:v>43519</c:v>
                </c:pt>
                <c:pt idx="23">
                  <c:v>43520</c:v>
                </c:pt>
                <c:pt idx="24">
                  <c:v>43521</c:v>
                </c:pt>
                <c:pt idx="25">
                  <c:v>43522</c:v>
                </c:pt>
                <c:pt idx="26">
                  <c:v>43523</c:v>
                </c:pt>
                <c:pt idx="27">
                  <c:v>43524</c:v>
                </c:pt>
              </c:numCache>
            </c:numRef>
          </c:cat>
          <c:val>
            <c:numRef>
              <c:f>Feb!$P$6:$P$33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LegendKey val="0"/>
          <c:showVal val="1"/>
          <c:showCatName val="0"/>
          <c:showSerName val="0"/>
          <c:showPercent val="0"/>
          <c:showBubbleSize val="0"/>
        </c:dLbls>
        <c:gapWidth val="150"/>
        <c:shape val="cone"/>
        <c:axId val="387795952"/>
        <c:axId val="387796344"/>
        <c:axId val="0"/>
      </c:bar3DChart>
      <c:dateAx>
        <c:axId val="387795952"/>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796344"/>
        <c:crosses val="autoZero"/>
        <c:auto val="1"/>
        <c:lblOffset val="100"/>
        <c:baseTimeUnit val="days"/>
      </c:dateAx>
      <c:valAx>
        <c:axId val="38779634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795952"/>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Mar!$A$6:$A$36</c:f>
              <c:numCache>
                <c:formatCode>[$-409]d\-mmm\-yy;@</c:formatCode>
                <c:ptCount val="31"/>
                <c:pt idx="0">
                  <c:v>43525</c:v>
                </c:pt>
                <c:pt idx="1">
                  <c:v>43526</c:v>
                </c:pt>
                <c:pt idx="2">
                  <c:v>43527</c:v>
                </c:pt>
                <c:pt idx="3">
                  <c:v>43528</c:v>
                </c:pt>
                <c:pt idx="4">
                  <c:v>43529</c:v>
                </c:pt>
                <c:pt idx="5">
                  <c:v>43530</c:v>
                </c:pt>
                <c:pt idx="6">
                  <c:v>43531</c:v>
                </c:pt>
                <c:pt idx="7">
                  <c:v>43532</c:v>
                </c:pt>
                <c:pt idx="8">
                  <c:v>43533</c:v>
                </c:pt>
                <c:pt idx="9">
                  <c:v>43534</c:v>
                </c:pt>
                <c:pt idx="10">
                  <c:v>43535</c:v>
                </c:pt>
                <c:pt idx="11">
                  <c:v>43536</c:v>
                </c:pt>
                <c:pt idx="12">
                  <c:v>43537</c:v>
                </c:pt>
                <c:pt idx="13">
                  <c:v>43538</c:v>
                </c:pt>
                <c:pt idx="14">
                  <c:v>43539</c:v>
                </c:pt>
                <c:pt idx="15">
                  <c:v>43540</c:v>
                </c:pt>
                <c:pt idx="16">
                  <c:v>43543</c:v>
                </c:pt>
                <c:pt idx="17">
                  <c:v>43543</c:v>
                </c:pt>
                <c:pt idx="18">
                  <c:v>43543</c:v>
                </c:pt>
                <c:pt idx="19">
                  <c:v>43544</c:v>
                </c:pt>
                <c:pt idx="20">
                  <c:v>43545</c:v>
                </c:pt>
                <c:pt idx="21">
                  <c:v>43546</c:v>
                </c:pt>
                <c:pt idx="22">
                  <c:v>43547</c:v>
                </c:pt>
                <c:pt idx="23">
                  <c:v>43548</c:v>
                </c:pt>
                <c:pt idx="24">
                  <c:v>43549</c:v>
                </c:pt>
                <c:pt idx="25">
                  <c:v>43550</c:v>
                </c:pt>
                <c:pt idx="26">
                  <c:v>43551</c:v>
                </c:pt>
                <c:pt idx="27">
                  <c:v>43552</c:v>
                </c:pt>
                <c:pt idx="28">
                  <c:v>43553</c:v>
                </c:pt>
                <c:pt idx="29">
                  <c:v>43554</c:v>
                </c:pt>
                <c:pt idx="30">
                  <c:v>43555</c:v>
                </c:pt>
              </c:numCache>
            </c:numRef>
          </c:cat>
          <c:val>
            <c:numRef>
              <c:f>Mar!$P$6:$P$36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387573376"/>
        <c:axId val="387572592"/>
        <c:axId val="0"/>
      </c:bar3DChart>
      <c:dateAx>
        <c:axId val="387573376"/>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572592"/>
        <c:crosses val="autoZero"/>
        <c:auto val="1"/>
        <c:lblOffset val="100"/>
        <c:baseTimeUnit val="days"/>
      </c:dateAx>
      <c:valAx>
        <c:axId val="387572592"/>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57337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00" b="1">
                    <a:solidFill>
                      <a:srgbClr val="00B0F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Apr!$A$6:$A$35</c:f>
              <c:numCache>
                <c:formatCode>[$-409]d\-mmm\-yy;@</c:formatCode>
                <c:ptCount val="30"/>
                <c:pt idx="0">
                  <c:v>43556</c:v>
                </c:pt>
                <c:pt idx="1">
                  <c:v>43557</c:v>
                </c:pt>
                <c:pt idx="2">
                  <c:v>43558</c:v>
                </c:pt>
                <c:pt idx="3">
                  <c:v>43559</c:v>
                </c:pt>
                <c:pt idx="4">
                  <c:v>43560</c:v>
                </c:pt>
                <c:pt idx="5">
                  <c:v>43561</c:v>
                </c:pt>
                <c:pt idx="6">
                  <c:v>43562</c:v>
                </c:pt>
                <c:pt idx="7">
                  <c:v>43563</c:v>
                </c:pt>
                <c:pt idx="8">
                  <c:v>43564</c:v>
                </c:pt>
                <c:pt idx="9">
                  <c:v>43565</c:v>
                </c:pt>
                <c:pt idx="10">
                  <c:v>43566</c:v>
                </c:pt>
                <c:pt idx="11">
                  <c:v>43567</c:v>
                </c:pt>
                <c:pt idx="12">
                  <c:v>43568</c:v>
                </c:pt>
                <c:pt idx="13">
                  <c:v>43569</c:v>
                </c:pt>
                <c:pt idx="14">
                  <c:v>43570</c:v>
                </c:pt>
                <c:pt idx="15">
                  <c:v>43571</c:v>
                </c:pt>
                <c:pt idx="16">
                  <c:v>43574</c:v>
                </c:pt>
                <c:pt idx="17">
                  <c:v>43574</c:v>
                </c:pt>
                <c:pt idx="18">
                  <c:v>43574</c:v>
                </c:pt>
                <c:pt idx="19">
                  <c:v>43575</c:v>
                </c:pt>
                <c:pt idx="20">
                  <c:v>43576</c:v>
                </c:pt>
                <c:pt idx="21">
                  <c:v>43577</c:v>
                </c:pt>
                <c:pt idx="22">
                  <c:v>43578</c:v>
                </c:pt>
                <c:pt idx="23">
                  <c:v>43579</c:v>
                </c:pt>
                <c:pt idx="24">
                  <c:v>43580</c:v>
                </c:pt>
                <c:pt idx="25">
                  <c:v>43581</c:v>
                </c:pt>
                <c:pt idx="26">
                  <c:v>43582</c:v>
                </c:pt>
                <c:pt idx="27">
                  <c:v>43583</c:v>
                </c:pt>
                <c:pt idx="28">
                  <c:v>43584</c:v>
                </c:pt>
                <c:pt idx="29">
                  <c:v>43585</c:v>
                </c:pt>
              </c:numCache>
            </c:numRef>
          </c:cat>
          <c:val>
            <c:numRef>
              <c:f>Apr!$P$6:$P$35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387574944"/>
        <c:axId val="387574552"/>
        <c:axId val="0"/>
      </c:bar3DChart>
      <c:dateAx>
        <c:axId val="387574944"/>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574552"/>
        <c:crosses val="autoZero"/>
        <c:auto val="1"/>
        <c:lblOffset val="100"/>
        <c:baseTimeUnit val="days"/>
      </c:dateAx>
      <c:valAx>
        <c:axId val="387574552"/>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57494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rgbClr val="00FF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May!$A$6:$A$36</c:f>
              <c:numCache>
                <c:formatCode>[$-409]d\-mmm\-yy;@</c:formatCode>
                <c:ptCount val="31"/>
                <c:pt idx="0">
                  <c:v>43586</c:v>
                </c:pt>
                <c:pt idx="1">
                  <c:v>43587</c:v>
                </c:pt>
                <c:pt idx="2">
                  <c:v>43588</c:v>
                </c:pt>
                <c:pt idx="3">
                  <c:v>43589</c:v>
                </c:pt>
                <c:pt idx="4">
                  <c:v>43590</c:v>
                </c:pt>
                <c:pt idx="5">
                  <c:v>43591</c:v>
                </c:pt>
                <c:pt idx="6">
                  <c:v>43592</c:v>
                </c:pt>
                <c:pt idx="7">
                  <c:v>43593</c:v>
                </c:pt>
                <c:pt idx="8">
                  <c:v>43594</c:v>
                </c:pt>
                <c:pt idx="9">
                  <c:v>43595</c:v>
                </c:pt>
                <c:pt idx="10">
                  <c:v>43596</c:v>
                </c:pt>
                <c:pt idx="11">
                  <c:v>43597</c:v>
                </c:pt>
                <c:pt idx="12">
                  <c:v>43598</c:v>
                </c:pt>
                <c:pt idx="13">
                  <c:v>43599</c:v>
                </c:pt>
                <c:pt idx="14">
                  <c:v>43600</c:v>
                </c:pt>
                <c:pt idx="15">
                  <c:v>43601</c:v>
                </c:pt>
                <c:pt idx="16">
                  <c:v>43604</c:v>
                </c:pt>
                <c:pt idx="17">
                  <c:v>43604</c:v>
                </c:pt>
                <c:pt idx="18">
                  <c:v>43604</c:v>
                </c:pt>
                <c:pt idx="19">
                  <c:v>43605</c:v>
                </c:pt>
                <c:pt idx="20">
                  <c:v>43606</c:v>
                </c:pt>
                <c:pt idx="21">
                  <c:v>43607</c:v>
                </c:pt>
                <c:pt idx="22">
                  <c:v>43608</c:v>
                </c:pt>
                <c:pt idx="23">
                  <c:v>43609</c:v>
                </c:pt>
                <c:pt idx="24">
                  <c:v>43610</c:v>
                </c:pt>
                <c:pt idx="25">
                  <c:v>43611</c:v>
                </c:pt>
                <c:pt idx="26">
                  <c:v>43612</c:v>
                </c:pt>
                <c:pt idx="27">
                  <c:v>43613</c:v>
                </c:pt>
                <c:pt idx="28">
                  <c:v>43614</c:v>
                </c:pt>
                <c:pt idx="29">
                  <c:v>43615</c:v>
                </c:pt>
                <c:pt idx="30">
                  <c:v>43616</c:v>
                </c:pt>
              </c:numCache>
            </c:numRef>
          </c:cat>
          <c:val>
            <c:numRef>
              <c:f>May!$P$6:$P$36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387575728"/>
        <c:axId val="387578080"/>
        <c:axId val="0"/>
      </c:bar3DChart>
      <c:dateAx>
        <c:axId val="387575728"/>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578080"/>
        <c:crosses val="autoZero"/>
        <c:auto val="1"/>
        <c:lblOffset val="100"/>
        <c:baseTimeUnit val="days"/>
      </c:dateAx>
      <c:valAx>
        <c:axId val="387578080"/>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57572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June!$A$6:$A$35</c:f>
              <c:numCache>
                <c:formatCode>[$-409]d\-mmm\-yy;@</c:formatCode>
                <c:ptCount val="30"/>
                <c:pt idx="0">
                  <c:v>43617</c:v>
                </c:pt>
                <c:pt idx="1">
                  <c:v>43618</c:v>
                </c:pt>
                <c:pt idx="2">
                  <c:v>43619</c:v>
                </c:pt>
                <c:pt idx="3">
                  <c:v>43620</c:v>
                </c:pt>
                <c:pt idx="4">
                  <c:v>43621</c:v>
                </c:pt>
                <c:pt idx="5">
                  <c:v>43622</c:v>
                </c:pt>
                <c:pt idx="6">
                  <c:v>43623</c:v>
                </c:pt>
                <c:pt idx="7">
                  <c:v>43624</c:v>
                </c:pt>
                <c:pt idx="8">
                  <c:v>43625</c:v>
                </c:pt>
                <c:pt idx="9">
                  <c:v>43626</c:v>
                </c:pt>
                <c:pt idx="10">
                  <c:v>43627</c:v>
                </c:pt>
                <c:pt idx="11">
                  <c:v>43628</c:v>
                </c:pt>
                <c:pt idx="12">
                  <c:v>43629</c:v>
                </c:pt>
                <c:pt idx="13">
                  <c:v>43630</c:v>
                </c:pt>
                <c:pt idx="14">
                  <c:v>43631</c:v>
                </c:pt>
                <c:pt idx="15">
                  <c:v>43632</c:v>
                </c:pt>
                <c:pt idx="16">
                  <c:v>43635</c:v>
                </c:pt>
                <c:pt idx="17">
                  <c:v>43635</c:v>
                </c:pt>
                <c:pt idx="18">
                  <c:v>43635</c:v>
                </c:pt>
                <c:pt idx="19">
                  <c:v>43636</c:v>
                </c:pt>
                <c:pt idx="20">
                  <c:v>43637</c:v>
                </c:pt>
                <c:pt idx="21">
                  <c:v>43638</c:v>
                </c:pt>
                <c:pt idx="22">
                  <c:v>43639</c:v>
                </c:pt>
                <c:pt idx="23">
                  <c:v>43640</c:v>
                </c:pt>
                <c:pt idx="24">
                  <c:v>43641</c:v>
                </c:pt>
                <c:pt idx="25">
                  <c:v>43642</c:v>
                </c:pt>
                <c:pt idx="26">
                  <c:v>43643</c:v>
                </c:pt>
                <c:pt idx="27">
                  <c:v>43644</c:v>
                </c:pt>
                <c:pt idx="28">
                  <c:v>43645</c:v>
                </c:pt>
                <c:pt idx="29">
                  <c:v>43646</c:v>
                </c:pt>
              </c:numCache>
            </c:numRef>
          </c:cat>
          <c:val>
            <c:numRef>
              <c:f>June!$P$6:$P$35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387576120"/>
        <c:axId val="387576512"/>
        <c:axId val="0"/>
      </c:bar3DChart>
      <c:dateAx>
        <c:axId val="38757612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576512"/>
        <c:crosses val="autoZero"/>
        <c:auto val="1"/>
        <c:lblOffset val="100"/>
        <c:baseTimeUnit val="days"/>
      </c:dateAx>
      <c:valAx>
        <c:axId val="387576512"/>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57612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July!$A$6:$A$36</c:f>
              <c:numCache>
                <c:formatCode>[$-409]d\-mmm\-yy;@</c:formatCode>
                <c:ptCount val="31"/>
                <c:pt idx="0">
                  <c:v>43647</c:v>
                </c:pt>
                <c:pt idx="1">
                  <c:v>43648</c:v>
                </c:pt>
                <c:pt idx="2">
                  <c:v>43649</c:v>
                </c:pt>
                <c:pt idx="3">
                  <c:v>43650</c:v>
                </c:pt>
                <c:pt idx="4">
                  <c:v>43651</c:v>
                </c:pt>
                <c:pt idx="5">
                  <c:v>43652</c:v>
                </c:pt>
                <c:pt idx="6">
                  <c:v>43653</c:v>
                </c:pt>
                <c:pt idx="7">
                  <c:v>43654</c:v>
                </c:pt>
                <c:pt idx="8">
                  <c:v>43655</c:v>
                </c:pt>
                <c:pt idx="9">
                  <c:v>43656</c:v>
                </c:pt>
                <c:pt idx="10">
                  <c:v>43657</c:v>
                </c:pt>
                <c:pt idx="11">
                  <c:v>43658</c:v>
                </c:pt>
                <c:pt idx="12">
                  <c:v>43659</c:v>
                </c:pt>
                <c:pt idx="13">
                  <c:v>43660</c:v>
                </c:pt>
                <c:pt idx="14">
                  <c:v>43661</c:v>
                </c:pt>
                <c:pt idx="15">
                  <c:v>43662</c:v>
                </c:pt>
                <c:pt idx="16">
                  <c:v>43665</c:v>
                </c:pt>
                <c:pt idx="17">
                  <c:v>43665</c:v>
                </c:pt>
                <c:pt idx="18">
                  <c:v>43665</c:v>
                </c:pt>
                <c:pt idx="19">
                  <c:v>43666</c:v>
                </c:pt>
                <c:pt idx="20">
                  <c:v>43667</c:v>
                </c:pt>
                <c:pt idx="21">
                  <c:v>43668</c:v>
                </c:pt>
                <c:pt idx="22">
                  <c:v>43669</c:v>
                </c:pt>
                <c:pt idx="23">
                  <c:v>43670</c:v>
                </c:pt>
                <c:pt idx="24">
                  <c:v>43671</c:v>
                </c:pt>
                <c:pt idx="25">
                  <c:v>43672</c:v>
                </c:pt>
                <c:pt idx="26">
                  <c:v>43673</c:v>
                </c:pt>
                <c:pt idx="27">
                  <c:v>43674</c:v>
                </c:pt>
                <c:pt idx="28">
                  <c:v>43675</c:v>
                </c:pt>
                <c:pt idx="29">
                  <c:v>43676</c:v>
                </c:pt>
                <c:pt idx="30">
                  <c:v>43677</c:v>
                </c:pt>
              </c:numCache>
            </c:numRef>
          </c:cat>
          <c:val>
            <c:numRef>
              <c:f>July!$P$6:$P$36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387577296"/>
        <c:axId val="387577688"/>
        <c:axId val="0"/>
      </c:bar3DChart>
      <c:dateAx>
        <c:axId val="387577296"/>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577688"/>
        <c:crosses val="autoZero"/>
        <c:auto val="1"/>
        <c:lblOffset val="100"/>
        <c:baseTimeUnit val="days"/>
      </c:dateAx>
      <c:valAx>
        <c:axId val="387577688"/>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577296"/>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Aug!$A$6:$A$36</c:f>
              <c:numCache>
                <c:formatCode>[$-409]d\-mmm\-yy;@</c:formatCode>
                <c:ptCount val="31"/>
                <c:pt idx="0">
                  <c:v>43678</c:v>
                </c:pt>
                <c:pt idx="1">
                  <c:v>43679</c:v>
                </c:pt>
                <c:pt idx="2">
                  <c:v>43680</c:v>
                </c:pt>
                <c:pt idx="3">
                  <c:v>43681</c:v>
                </c:pt>
                <c:pt idx="4">
                  <c:v>43682</c:v>
                </c:pt>
                <c:pt idx="5">
                  <c:v>43683</c:v>
                </c:pt>
                <c:pt idx="6">
                  <c:v>43684</c:v>
                </c:pt>
                <c:pt idx="7">
                  <c:v>43685</c:v>
                </c:pt>
                <c:pt idx="8">
                  <c:v>43686</c:v>
                </c:pt>
                <c:pt idx="9">
                  <c:v>43687</c:v>
                </c:pt>
                <c:pt idx="10">
                  <c:v>43688</c:v>
                </c:pt>
                <c:pt idx="11">
                  <c:v>43689</c:v>
                </c:pt>
                <c:pt idx="12">
                  <c:v>43690</c:v>
                </c:pt>
                <c:pt idx="13">
                  <c:v>43691</c:v>
                </c:pt>
                <c:pt idx="14">
                  <c:v>43692</c:v>
                </c:pt>
                <c:pt idx="15">
                  <c:v>43693</c:v>
                </c:pt>
                <c:pt idx="16">
                  <c:v>43696</c:v>
                </c:pt>
                <c:pt idx="17">
                  <c:v>43696</c:v>
                </c:pt>
                <c:pt idx="18">
                  <c:v>43696</c:v>
                </c:pt>
                <c:pt idx="19">
                  <c:v>43697</c:v>
                </c:pt>
                <c:pt idx="20">
                  <c:v>43698</c:v>
                </c:pt>
                <c:pt idx="21">
                  <c:v>43699</c:v>
                </c:pt>
                <c:pt idx="22">
                  <c:v>43700</c:v>
                </c:pt>
                <c:pt idx="23">
                  <c:v>43701</c:v>
                </c:pt>
                <c:pt idx="24">
                  <c:v>43702</c:v>
                </c:pt>
                <c:pt idx="25">
                  <c:v>43703</c:v>
                </c:pt>
                <c:pt idx="26">
                  <c:v>43704</c:v>
                </c:pt>
                <c:pt idx="27">
                  <c:v>43705</c:v>
                </c:pt>
                <c:pt idx="28">
                  <c:v>43706</c:v>
                </c:pt>
                <c:pt idx="29">
                  <c:v>43707</c:v>
                </c:pt>
                <c:pt idx="30">
                  <c:v>43708</c:v>
                </c:pt>
              </c:numCache>
            </c:numRef>
          </c:cat>
          <c:val>
            <c:numRef>
              <c:f>Aug!$P$6:$P$36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387572200"/>
        <c:axId val="387572984"/>
        <c:axId val="0"/>
      </c:bar3DChart>
      <c:dateAx>
        <c:axId val="38757220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572984"/>
        <c:crosses val="autoZero"/>
        <c:auto val="1"/>
        <c:lblOffset val="100"/>
        <c:baseTimeUnit val="days"/>
      </c:dateAx>
      <c:valAx>
        <c:axId val="387572984"/>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57220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Sept!$A$6:$A$35</c:f>
              <c:numCache>
                <c:formatCode>[$-409]d\-mmm\-yy;@</c:formatCode>
                <c:ptCount val="30"/>
                <c:pt idx="0">
                  <c:v>43709</c:v>
                </c:pt>
                <c:pt idx="1">
                  <c:v>43710</c:v>
                </c:pt>
                <c:pt idx="2">
                  <c:v>43711</c:v>
                </c:pt>
                <c:pt idx="3">
                  <c:v>43712</c:v>
                </c:pt>
                <c:pt idx="4">
                  <c:v>43713</c:v>
                </c:pt>
                <c:pt idx="5">
                  <c:v>43714</c:v>
                </c:pt>
                <c:pt idx="6">
                  <c:v>43715</c:v>
                </c:pt>
                <c:pt idx="7">
                  <c:v>43716</c:v>
                </c:pt>
                <c:pt idx="8">
                  <c:v>43717</c:v>
                </c:pt>
                <c:pt idx="9">
                  <c:v>43718</c:v>
                </c:pt>
                <c:pt idx="10">
                  <c:v>43719</c:v>
                </c:pt>
                <c:pt idx="11">
                  <c:v>43720</c:v>
                </c:pt>
                <c:pt idx="12">
                  <c:v>43721</c:v>
                </c:pt>
                <c:pt idx="13">
                  <c:v>43722</c:v>
                </c:pt>
                <c:pt idx="14">
                  <c:v>43723</c:v>
                </c:pt>
                <c:pt idx="15">
                  <c:v>43724</c:v>
                </c:pt>
                <c:pt idx="16">
                  <c:v>43727</c:v>
                </c:pt>
                <c:pt idx="17">
                  <c:v>43727</c:v>
                </c:pt>
                <c:pt idx="18">
                  <c:v>43727</c:v>
                </c:pt>
                <c:pt idx="19">
                  <c:v>43728</c:v>
                </c:pt>
                <c:pt idx="20">
                  <c:v>43729</c:v>
                </c:pt>
                <c:pt idx="21">
                  <c:v>43730</c:v>
                </c:pt>
                <c:pt idx="22">
                  <c:v>43731</c:v>
                </c:pt>
                <c:pt idx="23">
                  <c:v>43732</c:v>
                </c:pt>
                <c:pt idx="24">
                  <c:v>43733</c:v>
                </c:pt>
                <c:pt idx="25">
                  <c:v>43734</c:v>
                </c:pt>
                <c:pt idx="26">
                  <c:v>43735</c:v>
                </c:pt>
                <c:pt idx="27">
                  <c:v>43736</c:v>
                </c:pt>
                <c:pt idx="28">
                  <c:v>43737</c:v>
                </c:pt>
                <c:pt idx="29">
                  <c:v>43738</c:v>
                </c:pt>
              </c:numCache>
            </c:numRef>
          </c:cat>
          <c:val>
            <c:numRef>
              <c:f>Sept!$P$6:$P$35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387573768"/>
        <c:axId val="387574160"/>
        <c:axId val="0"/>
      </c:bar3DChart>
      <c:dateAx>
        <c:axId val="387573768"/>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7574160"/>
        <c:crosses val="autoZero"/>
        <c:auto val="1"/>
        <c:lblOffset val="100"/>
        <c:baseTimeUnit val="days"/>
      </c:dateAx>
      <c:valAx>
        <c:axId val="387574160"/>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7573768"/>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Oct!$A$6:$A$36</c:f>
              <c:numCache>
                <c:formatCode>[$-409]d\-mmm\-yy;@</c:formatCode>
                <c:ptCount val="31"/>
                <c:pt idx="0">
                  <c:v>43739</c:v>
                </c:pt>
                <c:pt idx="1">
                  <c:v>43740</c:v>
                </c:pt>
                <c:pt idx="2">
                  <c:v>43741</c:v>
                </c:pt>
                <c:pt idx="3">
                  <c:v>43742</c:v>
                </c:pt>
                <c:pt idx="4">
                  <c:v>43743</c:v>
                </c:pt>
                <c:pt idx="5">
                  <c:v>43744</c:v>
                </c:pt>
                <c:pt idx="6">
                  <c:v>43745</c:v>
                </c:pt>
                <c:pt idx="7">
                  <c:v>43746</c:v>
                </c:pt>
                <c:pt idx="8">
                  <c:v>43747</c:v>
                </c:pt>
                <c:pt idx="9">
                  <c:v>43748</c:v>
                </c:pt>
                <c:pt idx="10">
                  <c:v>43749</c:v>
                </c:pt>
                <c:pt idx="11">
                  <c:v>43750</c:v>
                </c:pt>
                <c:pt idx="12">
                  <c:v>43751</c:v>
                </c:pt>
                <c:pt idx="13">
                  <c:v>43752</c:v>
                </c:pt>
                <c:pt idx="14">
                  <c:v>43753</c:v>
                </c:pt>
                <c:pt idx="15">
                  <c:v>43754</c:v>
                </c:pt>
                <c:pt idx="16">
                  <c:v>43757</c:v>
                </c:pt>
                <c:pt idx="17">
                  <c:v>43757</c:v>
                </c:pt>
                <c:pt idx="18">
                  <c:v>43757</c:v>
                </c:pt>
                <c:pt idx="19">
                  <c:v>43758</c:v>
                </c:pt>
                <c:pt idx="20">
                  <c:v>43759</c:v>
                </c:pt>
                <c:pt idx="21">
                  <c:v>43760</c:v>
                </c:pt>
                <c:pt idx="22">
                  <c:v>43761</c:v>
                </c:pt>
                <c:pt idx="23">
                  <c:v>43762</c:v>
                </c:pt>
                <c:pt idx="24">
                  <c:v>43763</c:v>
                </c:pt>
                <c:pt idx="25">
                  <c:v>43764</c:v>
                </c:pt>
                <c:pt idx="26">
                  <c:v>43765</c:v>
                </c:pt>
                <c:pt idx="27">
                  <c:v>43766</c:v>
                </c:pt>
                <c:pt idx="28">
                  <c:v>43767</c:v>
                </c:pt>
                <c:pt idx="29">
                  <c:v>43768</c:v>
                </c:pt>
                <c:pt idx="30">
                  <c:v>43769</c:v>
                </c:pt>
              </c:numCache>
            </c:numRef>
          </c:cat>
          <c:val>
            <c:numRef>
              <c:f>Oct!$P$6:$P$36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388307832"/>
        <c:axId val="388304696"/>
        <c:axId val="0"/>
      </c:bar3DChart>
      <c:dateAx>
        <c:axId val="388307832"/>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8304696"/>
        <c:crosses val="autoZero"/>
        <c:auto val="1"/>
        <c:lblOffset val="100"/>
        <c:baseTimeUnit val="days"/>
      </c:dateAx>
      <c:valAx>
        <c:axId val="38830469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8307832"/>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view3D>
      <c:rotX val="80"/>
      <c:hPercent val="120"/>
      <c:rotY val="58"/>
      <c:rAngAx val="0"/>
    </c:view3D>
    <c:floor>
      <c:thickness val="0"/>
    </c:floor>
    <c:sideWall>
      <c:thickness val="0"/>
    </c:sideWall>
    <c:backWall>
      <c:thickness val="0"/>
    </c:backWall>
    <c:plotArea>
      <c:layout>
        <c:manualLayout>
          <c:layoutTarget val="inner"/>
          <c:xMode val="edge"/>
          <c:yMode val="edge"/>
          <c:x val="0"/>
          <c:y val="0"/>
          <c:w val="1"/>
          <c:h val="0.9878607258859986"/>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15"/>
          <c:dLbls>
            <c:dLbl>
              <c:idx val="4"/>
              <c:layout>
                <c:manualLayout>
                  <c:x val="1.0552895607148661E-3"/>
                  <c:y val="-4.4179855289605746E-2"/>
                </c:manualLayout>
              </c:layout>
              <c:dLblPos val="bestFit"/>
              <c:showLegendKey val="0"/>
              <c:showVal val="1"/>
              <c:showCatName val="1"/>
              <c:showSerName val="0"/>
              <c:showPercent val="1"/>
              <c:showBubbleSize val="0"/>
              <c:extLst>
                <c:ext xmlns:c15="http://schemas.microsoft.com/office/drawing/2012/chart" uri="{CE6537A1-D6FC-4f65-9D91-7224C49458BB}"/>
              </c:extLst>
            </c:dLbl>
            <c:dLbl>
              <c:idx val="5"/>
              <c:layout>
                <c:manualLayout>
                  <c:x val="-6.0148637326072184E-4"/>
                  <c:y val="3.6847187451542612E-2"/>
                </c:manualLayout>
              </c:layout>
              <c:dLblPos val="bestFit"/>
              <c:showLegendKey val="0"/>
              <c:showVal val="1"/>
              <c:showCatName val="1"/>
              <c:showSerName val="0"/>
              <c:showPercent val="1"/>
              <c:showBubbleSize val="0"/>
              <c:extLst>
                <c:ext xmlns:c15="http://schemas.microsoft.com/office/drawing/2012/chart" uri="{CE6537A1-D6FC-4f65-9D91-7224C49458BB}"/>
              </c:extLst>
            </c:dLbl>
            <c:dLbl>
              <c:idx val="10"/>
              <c:layout>
                <c:manualLayout>
                  <c:x val="1.8937874599534481E-2"/>
                  <c:y val="2.1273608371312452E-2"/>
                </c:manualLayout>
              </c:layout>
              <c:dLblPos val="bestFit"/>
              <c:showLegendKey val="0"/>
              <c:showVal val="1"/>
              <c:showCatName val="1"/>
              <c:showSerName val="0"/>
              <c:showPercent val="1"/>
              <c:showBubbleSize val="0"/>
              <c:extLst>
                <c:ext xmlns:c15="http://schemas.microsoft.com/office/drawing/2012/chart" uri="{CE6537A1-D6FC-4f65-9D91-7224C49458BB}"/>
              </c:extLst>
            </c:dLbl>
            <c:spPr>
              <a:noFill/>
              <a:ln>
                <a:noFill/>
              </a:ln>
              <a:effectLst/>
            </c:spPr>
            <c:txPr>
              <a:bodyPr/>
              <a:lstStyle/>
              <a:p>
                <a:pPr>
                  <a:defRPr lang="en-IN" sz="1050" b="1">
                    <a:solidFill>
                      <a:srgbClr val="FFFF00"/>
                    </a:solidFill>
                    <a:latin typeface="Arial" pitchFamily="34" charset="0"/>
                    <a:cs typeface="Arial" pitchFamily="34" charset="0"/>
                  </a:defRPr>
                </a:pPr>
                <a:endParaRPr lang="en-US"/>
              </a:p>
            </c:txPr>
            <c:dLblPos val="bestFit"/>
            <c:showLegendKey val="0"/>
            <c:showVal val="1"/>
            <c:showCatName val="1"/>
            <c:showSerName val="0"/>
            <c:showPercent val="1"/>
            <c:showBubbleSize val="0"/>
            <c:showLeaderLines val="1"/>
            <c:extLst>
              <c:ext xmlns:c15="http://schemas.microsoft.com/office/drawing/2012/chart" uri="{CE6537A1-D6FC-4f65-9D91-7224C49458BB}"/>
            </c:extLst>
          </c:dLbls>
          <c:cat>
            <c:strRef>
              <c:f>Summary!$H$3:$R$3</c:f>
              <c:strCache>
                <c:ptCount val="11"/>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pt idx="10">
                  <c:v>Savings</c:v>
                </c:pt>
              </c:strCache>
            </c:strRef>
          </c:cat>
          <c:val>
            <c:numRef>
              <c:f>Summary!$H$16:$R$16</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effectLst>
      <a:outerShdw blurRad="50800" dist="50800" dir="5400000" algn="ctr" rotWithShape="0">
        <a:srgbClr val="000000">
          <a:alpha val="71000"/>
        </a:srgbClr>
      </a:outerShdw>
    </a:effectLst>
    <a:scene3d>
      <a:camera prst="orthographicFront"/>
      <a:lightRig rig="threePt" dir="t"/>
    </a:scene3d>
    <a:sp3d>
      <a:bevelT w="25400"/>
      <a:bevelB w="12700"/>
    </a:sp3d>
  </c:spPr>
  <c:txPr>
    <a:bodyPr/>
    <a:lstStyle/>
    <a:p>
      <a:pPr>
        <a:defRPr sz="1100"/>
      </a:pPr>
      <a:endParaRPr lang="en-US"/>
    </a:p>
  </c:txPr>
  <c:printSettings>
    <c:headerFooter/>
    <c:pageMargins b="0.75000000000001465" l="0.70000000000000062" r="0.70000000000000062" t="0.75000000000001465"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Nov!$A$6:$A$35</c:f>
              <c:numCache>
                <c:formatCode>[$-409]d\-mmm\-yy;@</c:formatCode>
                <c:ptCount val="30"/>
                <c:pt idx="0">
                  <c:v>43770</c:v>
                </c:pt>
                <c:pt idx="1">
                  <c:v>43771</c:v>
                </c:pt>
                <c:pt idx="2">
                  <c:v>43772</c:v>
                </c:pt>
                <c:pt idx="3">
                  <c:v>43773</c:v>
                </c:pt>
                <c:pt idx="4">
                  <c:v>43774</c:v>
                </c:pt>
                <c:pt idx="5">
                  <c:v>43775</c:v>
                </c:pt>
                <c:pt idx="6">
                  <c:v>43776</c:v>
                </c:pt>
                <c:pt idx="7">
                  <c:v>43777</c:v>
                </c:pt>
                <c:pt idx="8">
                  <c:v>43778</c:v>
                </c:pt>
                <c:pt idx="9">
                  <c:v>43779</c:v>
                </c:pt>
                <c:pt idx="10">
                  <c:v>43780</c:v>
                </c:pt>
                <c:pt idx="11">
                  <c:v>43781</c:v>
                </c:pt>
                <c:pt idx="12">
                  <c:v>43782</c:v>
                </c:pt>
                <c:pt idx="13">
                  <c:v>43783</c:v>
                </c:pt>
                <c:pt idx="14">
                  <c:v>43784</c:v>
                </c:pt>
                <c:pt idx="15">
                  <c:v>43785</c:v>
                </c:pt>
                <c:pt idx="16">
                  <c:v>43788</c:v>
                </c:pt>
                <c:pt idx="17">
                  <c:v>43788</c:v>
                </c:pt>
                <c:pt idx="18">
                  <c:v>43788</c:v>
                </c:pt>
                <c:pt idx="19">
                  <c:v>43789</c:v>
                </c:pt>
                <c:pt idx="20">
                  <c:v>43790</c:v>
                </c:pt>
                <c:pt idx="21">
                  <c:v>43791</c:v>
                </c:pt>
                <c:pt idx="22">
                  <c:v>43792</c:v>
                </c:pt>
                <c:pt idx="23">
                  <c:v>43793</c:v>
                </c:pt>
                <c:pt idx="24">
                  <c:v>43794</c:v>
                </c:pt>
                <c:pt idx="25">
                  <c:v>43795</c:v>
                </c:pt>
                <c:pt idx="26">
                  <c:v>43796</c:v>
                </c:pt>
                <c:pt idx="27">
                  <c:v>43797</c:v>
                </c:pt>
                <c:pt idx="28">
                  <c:v>43798</c:v>
                </c:pt>
                <c:pt idx="29">
                  <c:v>43799</c:v>
                </c:pt>
              </c:numCache>
            </c:numRef>
          </c:cat>
          <c:val>
            <c:numRef>
              <c:f>Nov!$P$6:$P$35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LegendKey val="0"/>
          <c:showVal val="1"/>
          <c:showCatName val="0"/>
          <c:showSerName val="0"/>
          <c:showPercent val="0"/>
          <c:showBubbleSize val="0"/>
        </c:dLbls>
        <c:gapWidth val="150"/>
        <c:shape val="cone"/>
        <c:axId val="388305480"/>
        <c:axId val="388310576"/>
        <c:axId val="0"/>
      </c:bar3DChart>
      <c:dateAx>
        <c:axId val="388305480"/>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8310576"/>
        <c:crosses val="autoZero"/>
        <c:auto val="1"/>
        <c:lblOffset val="100"/>
        <c:baseTimeUnit val="days"/>
      </c:dateAx>
      <c:valAx>
        <c:axId val="38831057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8305480"/>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8"/>
    </mc:Choice>
    <mc:Fallback>
      <c:style val="48"/>
    </mc:Fallback>
  </mc:AlternateContent>
  <c:chart>
    <c:autoTitleDeleted val="0"/>
    <c:view3D>
      <c:rotX val="10"/>
      <c:rotY val="0"/>
      <c:rAngAx val="1"/>
    </c:view3D>
    <c:floor>
      <c:thickness val="0"/>
    </c:floor>
    <c:side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thickness val="0"/>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varyColors val="0"/>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900" b="1">
                    <a:solidFill>
                      <a:srgbClr val="66FFCC"/>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Dec!$A$6:$A$36</c:f>
              <c:numCache>
                <c:formatCode>[$-409]d\-mmm\-yy;@</c:formatCode>
                <c:ptCount val="31"/>
                <c:pt idx="0">
                  <c:v>43800</c:v>
                </c:pt>
                <c:pt idx="1">
                  <c:v>43801</c:v>
                </c:pt>
                <c:pt idx="2">
                  <c:v>43802</c:v>
                </c:pt>
                <c:pt idx="3">
                  <c:v>43803</c:v>
                </c:pt>
                <c:pt idx="4">
                  <c:v>43804</c:v>
                </c:pt>
                <c:pt idx="5">
                  <c:v>43805</c:v>
                </c:pt>
                <c:pt idx="6">
                  <c:v>43806</c:v>
                </c:pt>
                <c:pt idx="7">
                  <c:v>43807</c:v>
                </c:pt>
                <c:pt idx="8">
                  <c:v>43808</c:v>
                </c:pt>
                <c:pt idx="9">
                  <c:v>43809</c:v>
                </c:pt>
                <c:pt idx="10">
                  <c:v>43810</c:v>
                </c:pt>
                <c:pt idx="11">
                  <c:v>43811</c:v>
                </c:pt>
                <c:pt idx="12">
                  <c:v>43812</c:v>
                </c:pt>
                <c:pt idx="13">
                  <c:v>43813</c:v>
                </c:pt>
                <c:pt idx="14">
                  <c:v>43814</c:v>
                </c:pt>
                <c:pt idx="15">
                  <c:v>43815</c:v>
                </c:pt>
                <c:pt idx="16">
                  <c:v>43818</c:v>
                </c:pt>
                <c:pt idx="17">
                  <c:v>43818</c:v>
                </c:pt>
                <c:pt idx="18">
                  <c:v>43818</c:v>
                </c:pt>
                <c:pt idx="19">
                  <c:v>43819</c:v>
                </c:pt>
                <c:pt idx="20">
                  <c:v>43820</c:v>
                </c:pt>
                <c:pt idx="21">
                  <c:v>43821</c:v>
                </c:pt>
                <c:pt idx="22">
                  <c:v>43822</c:v>
                </c:pt>
                <c:pt idx="23">
                  <c:v>43823</c:v>
                </c:pt>
                <c:pt idx="24">
                  <c:v>43824</c:v>
                </c:pt>
                <c:pt idx="25">
                  <c:v>43825</c:v>
                </c:pt>
                <c:pt idx="26">
                  <c:v>43826</c:v>
                </c:pt>
                <c:pt idx="27">
                  <c:v>43827</c:v>
                </c:pt>
                <c:pt idx="28">
                  <c:v>43828</c:v>
                </c:pt>
                <c:pt idx="29">
                  <c:v>43829</c:v>
                </c:pt>
                <c:pt idx="30">
                  <c:v>43830</c:v>
                </c:pt>
              </c:numCache>
            </c:numRef>
          </c:cat>
          <c:val>
            <c:numRef>
              <c:f>Dec!$P$6:$P$36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LegendKey val="0"/>
          <c:showVal val="1"/>
          <c:showCatName val="0"/>
          <c:showSerName val="0"/>
          <c:showPercent val="0"/>
          <c:showBubbleSize val="0"/>
        </c:dLbls>
        <c:gapWidth val="150"/>
        <c:shape val="cone"/>
        <c:axId val="388304304"/>
        <c:axId val="388306656"/>
        <c:axId val="0"/>
      </c:bar3DChart>
      <c:dateAx>
        <c:axId val="388304304"/>
        <c:scaling>
          <c:orientation val="minMax"/>
        </c:scaling>
        <c:delete val="0"/>
        <c:axPos val="b"/>
        <c:numFmt formatCode="[$-409]d\-mmm\-yy;@" sourceLinked="1"/>
        <c:majorTickMark val="out"/>
        <c:minorTickMark val="none"/>
        <c:tickLblPos val="nextTo"/>
        <c:txPr>
          <a:bodyPr/>
          <a:lstStyle/>
          <a:p>
            <a:pPr>
              <a:defRPr lang="en-IN" b="1">
                <a:solidFill>
                  <a:srgbClr val="FFFF00"/>
                </a:solidFill>
              </a:defRPr>
            </a:pPr>
            <a:endParaRPr lang="en-US"/>
          </a:p>
        </c:txPr>
        <c:crossAx val="388306656"/>
        <c:crosses val="autoZero"/>
        <c:auto val="1"/>
        <c:lblOffset val="100"/>
        <c:baseTimeUnit val="days"/>
      </c:dateAx>
      <c:valAx>
        <c:axId val="388306656"/>
        <c:scaling>
          <c:orientation val="minMax"/>
        </c:scaling>
        <c:delete val="0"/>
        <c:axPos val="l"/>
        <c:majorGridlines>
          <c:spPr>
            <a:ln w="9525" cap="flat" cmpd="sng" algn="ctr">
              <a:solidFill>
                <a:schemeClr val="accent5">
                  <a:shade val="95000"/>
                  <a:satMod val="105000"/>
                </a:schemeClr>
              </a:solidFill>
              <a:prstDash val="solid"/>
            </a:ln>
            <a:effectLst/>
          </c:spPr>
        </c:majorGridlines>
        <c:numFmt formatCode="_(* #,##0_);_(* \(#,##0\);_(* &quot;-&quot;??_);_(@_)" sourceLinked="1"/>
        <c:majorTickMark val="out"/>
        <c:minorTickMark val="none"/>
        <c:tickLblPos val="nextTo"/>
        <c:txPr>
          <a:bodyPr/>
          <a:lstStyle/>
          <a:p>
            <a:pPr>
              <a:defRPr lang="en-IN" b="1">
                <a:solidFill>
                  <a:srgbClr val="FFFF00"/>
                </a:solidFill>
              </a:defRPr>
            </a:pPr>
            <a:endParaRPr lang="en-US"/>
          </a:p>
        </c:txPr>
        <c:crossAx val="388304304"/>
        <c:crosses val="autoZero"/>
        <c:crossBetween val="between"/>
      </c:valAx>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32813224693660897"/>
          <c:y val="5.5859120941737034E-2"/>
          <c:w val="0.58269896557135659"/>
          <c:h val="0.89900012599160195"/>
        </c:manualLayout>
      </c:layout>
      <c:bar3DChart>
        <c:barDir val="bar"/>
        <c:grouping val="clustered"/>
        <c:varyColors val="0"/>
        <c:ser>
          <c:idx val="0"/>
          <c:order val="0"/>
          <c:tx>
            <c:strRef>
              <c:f>'Mar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 B'!$C$8:$C$18</c:f>
              <c:strCache>
                <c:ptCount val="11"/>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pt idx="10">
                  <c:v>Savings</c:v>
                </c:pt>
              </c:strCache>
            </c:strRef>
          </c:cat>
          <c:val>
            <c:numRef>
              <c:f>'Mar B'!$D$8:$D$18</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'Mar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 B'!$C$8:$C$18</c:f>
              <c:strCache>
                <c:ptCount val="11"/>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pt idx="10">
                  <c:v>Savings</c:v>
                </c:pt>
              </c:strCache>
            </c:strRef>
          </c:cat>
          <c:val>
            <c:numRef>
              <c:f>'Mar B'!$E$8:$E$18</c:f>
              <c:numCache>
                <c:formatCode>_(* #,##0_);_(* \(#,##0\);_(* "-"??_);_(@_)</c:formatCode>
                <c:ptCount val="11"/>
                <c:pt idx="0">
                  <c:v>500</c:v>
                </c:pt>
                <c:pt idx="1">
                  <c:v>100</c:v>
                </c:pt>
                <c:pt idx="2">
                  <c:v>200</c:v>
                </c:pt>
                <c:pt idx="3">
                  <c:v>100</c:v>
                </c:pt>
                <c:pt idx="4">
                  <c:v>120</c:v>
                </c:pt>
                <c:pt idx="5">
                  <c:v>40</c:v>
                </c:pt>
                <c:pt idx="6">
                  <c:v>50</c:v>
                </c:pt>
                <c:pt idx="7">
                  <c:v>70</c:v>
                </c:pt>
                <c:pt idx="8">
                  <c:v>55</c:v>
                </c:pt>
                <c:pt idx="9">
                  <c:v>12</c:v>
                </c:pt>
                <c:pt idx="10">
                  <c:v>500</c:v>
                </c:pt>
              </c:numCache>
            </c:numRef>
          </c:val>
        </c:ser>
        <c:dLbls>
          <c:showLegendKey val="0"/>
          <c:showVal val="0"/>
          <c:showCatName val="0"/>
          <c:showSerName val="0"/>
          <c:showPercent val="0"/>
          <c:showBubbleSize val="0"/>
        </c:dLbls>
        <c:gapWidth val="150"/>
        <c:shape val="box"/>
        <c:axId val="388309792"/>
        <c:axId val="388303912"/>
        <c:axId val="0"/>
      </c:bar3DChart>
      <c:catAx>
        <c:axId val="388309792"/>
        <c:scaling>
          <c:orientation val="minMax"/>
        </c:scaling>
        <c:delete val="0"/>
        <c:axPos val="l"/>
        <c:numFmt formatCode="General" sourceLinked="0"/>
        <c:majorTickMark val="out"/>
        <c:minorTickMark val="none"/>
        <c:tickLblPos val="nextTo"/>
        <c:txPr>
          <a:bodyPr/>
          <a:lstStyle/>
          <a:p>
            <a:pPr>
              <a:defRPr b="1"/>
            </a:pPr>
            <a:endParaRPr lang="en-US"/>
          </a:p>
        </c:txPr>
        <c:crossAx val="388303912"/>
        <c:crosses val="autoZero"/>
        <c:auto val="1"/>
        <c:lblAlgn val="ctr"/>
        <c:lblOffset val="100"/>
        <c:noMultiLvlLbl val="0"/>
      </c:catAx>
      <c:valAx>
        <c:axId val="388303912"/>
        <c:scaling>
          <c:orientation val="minMax"/>
        </c:scaling>
        <c:delete val="0"/>
        <c:axPos val="b"/>
        <c:majorGridlines/>
        <c:numFmt formatCode="_(* #,##0_);_(* \(#,##0\);_(* &quot;-&quot;??_);_(@_)" sourceLinked="1"/>
        <c:majorTickMark val="out"/>
        <c:minorTickMark val="none"/>
        <c:tickLblPos val="nextTo"/>
        <c:txPr>
          <a:bodyPr/>
          <a:lstStyle/>
          <a:p>
            <a:pPr>
              <a:defRPr sz="1100" b="1"/>
            </a:pPr>
            <a:endParaRPr lang="en-US"/>
          </a:p>
        </c:txPr>
        <c:crossAx val="388309792"/>
        <c:crosses val="autoZero"/>
        <c:crossBetween val="between"/>
      </c:valAx>
    </c:plotArea>
    <c:legend>
      <c:legendPos val="r"/>
      <c:layout>
        <c:manualLayout>
          <c:xMode val="edge"/>
          <c:yMode val="edge"/>
          <c:x val="0.2912743212661984"/>
          <c:y val="1.7496113228647848E-2"/>
          <c:w val="0.41482760786651063"/>
          <c:h val="4.0411952858704414E-2"/>
        </c:manualLayout>
      </c:layout>
      <c:overlay val="0"/>
      <c:txPr>
        <a:bodyPr/>
        <a:lstStyle/>
        <a:p>
          <a:pPr>
            <a:defRPr sz="1600"/>
          </a:pPr>
          <a:endParaRPr lang="en-US"/>
        </a:p>
      </c:txPr>
    </c:legend>
    <c:plotVisOnly val="1"/>
    <c:dispBlanksAs val="gap"/>
    <c:showDLblsOverMax val="0"/>
  </c:chart>
  <c:printSettings>
    <c:headerFooter/>
    <c:pageMargins b="0.75000000000001088" l="0.70000000000000062" r="0.70000000000000062" t="0.75000000000001088"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percentStacked"/>
        <c:varyColors val="0"/>
        <c:ser>
          <c:idx val="0"/>
          <c:order val="0"/>
          <c:tx>
            <c:strRef>
              <c:f>'Mar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'Mar B'!$C$8:$C$18</c:f>
              <c:strCache>
                <c:ptCount val="11"/>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pt idx="10">
                  <c:v>Savings</c:v>
                </c:pt>
              </c:strCache>
            </c:strRef>
          </c:cat>
          <c:val>
            <c:numRef>
              <c:f>'Mar B'!$F$8:$F$18</c:f>
              <c:numCache>
                <c:formatCode>_(* #,##0_);_(* \(#,##0\);_(* "-"??_);_(@_)</c:formatCode>
                <c:ptCount val="11"/>
                <c:pt idx="0">
                  <c:v>500</c:v>
                </c:pt>
                <c:pt idx="1">
                  <c:v>100</c:v>
                </c:pt>
                <c:pt idx="2">
                  <c:v>200</c:v>
                </c:pt>
                <c:pt idx="3">
                  <c:v>100</c:v>
                </c:pt>
                <c:pt idx="4">
                  <c:v>120</c:v>
                </c:pt>
                <c:pt idx="5">
                  <c:v>40</c:v>
                </c:pt>
                <c:pt idx="6">
                  <c:v>50</c:v>
                </c:pt>
                <c:pt idx="7">
                  <c:v>70</c:v>
                </c:pt>
                <c:pt idx="8">
                  <c:v>55</c:v>
                </c:pt>
                <c:pt idx="9">
                  <c:v>12</c:v>
                </c:pt>
                <c:pt idx="10">
                  <c:v>500</c:v>
                </c:pt>
              </c:numCache>
            </c:numRef>
          </c:val>
        </c:ser>
        <c:dLbls>
          <c:showLegendKey val="0"/>
          <c:showVal val="0"/>
          <c:showCatName val="0"/>
          <c:showSerName val="0"/>
          <c:showPercent val="0"/>
          <c:showBubbleSize val="0"/>
        </c:dLbls>
        <c:gapWidth val="150"/>
        <c:shape val="cone"/>
        <c:axId val="388307048"/>
        <c:axId val="388307440"/>
        <c:axId val="0"/>
      </c:bar3DChart>
      <c:catAx>
        <c:axId val="388307048"/>
        <c:scaling>
          <c:orientation val="minMax"/>
        </c:scaling>
        <c:delete val="0"/>
        <c:axPos val="b"/>
        <c:numFmt formatCode="General" sourceLinked="0"/>
        <c:majorTickMark val="out"/>
        <c:minorTickMark val="none"/>
        <c:tickLblPos val="nextTo"/>
        <c:txPr>
          <a:bodyPr/>
          <a:lstStyle/>
          <a:p>
            <a:pPr>
              <a:defRPr b="1"/>
            </a:pPr>
            <a:endParaRPr lang="en-US"/>
          </a:p>
        </c:txPr>
        <c:crossAx val="388307440"/>
        <c:crosses val="autoZero"/>
        <c:auto val="1"/>
        <c:lblAlgn val="ctr"/>
        <c:lblOffset val="100"/>
        <c:noMultiLvlLbl val="0"/>
      </c:catAx>
      <c:valAx>
        <c:axId val="388307440"/>
        <c:scaling>
          <c:orientation val="minMax"/>
        </c:scaling>
        <c:delete val="0"/>
        <c:axPos val="l"/>
        <c:majorGridlines/>
        <c:numFmt formatCode="0%" sourceLinked="1"/>
        <c:majorTickMark val="out"/>
        <c:minorTickMark val="none"/>
        <c:tickLblPos val="nextTo"/>
        <c:crossAx val="388307048"/>
        <c:crosses val="autoZero"/>
        <c:crossBetween val="between"/>
      </c:valAx>
    </c:plotArea>
    <c:legend>
      <c:legendPos val="r"/>
      <c:overlay val="0"/>
    </c:legend>
    <c:plotVisOnly val="1"/>
    <c:dispBlanksAs val="gap"/>
    <c:showDLblsOverMax val="0"/>
  </c:chart>
  <c:printSettings>
    <c:headerFooter/>
    <c:pageMargins b="0.75000000000001088" l="0.70000000000000062" r="0.70000000000000062" t="0.75000000000001088"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percentStacked"/>
        <c:varyColors val="0"/>
        <c:ser>
          <c:idx val="0"/>
          <c:order val="0"/>
          <c:tx>
            <c:strRef>
              <c:f>'Feb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'Feb B'!$C$8:$C$18</c:f>
              <c:strCache>
                <c:ptCount val="11"/>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pt idx="10">
                  <c:v>Savings</c:v>
                </c:pt>
              </c:strCache>
            </c:strRef>
          </c:cat>
          <c:val>
            <c:numRef>
              <c:f>'Feb B'!$F$8:$F$18</c:f>
              <c:numCache>
                <c:formatCode>_(* #,##0_);_(* \(#,##0\);_(* "-"??_);_(@_)</c:formatCode>
                <c:ptCount val="11"/>
                <c:pt idx="0">
                  <c:v>500</c:v>
                </c:pt>
                <c:pt idx="1">
                  <c:v>100</c:v>
                </c:pt>
                <c:pt idx="2">
                  <c:v>200</c:v>
                </c:pt>
                <c:pt idx="3">
                  <c:v>100</c:v>
                </c:pt>
                <c:pt idx="4">
                  <c:v>120</c:v>
                </c:pt>
                <c:pt idx="5">
                  <c:v>40</c:v>
                </c:pt>
                <c:pt idx="6">
                  <c:v>50</c:v>
                </c:pt>
                <c:pt idx="7">
                  <c:v>70</c:v>
                </c:pt>
                <c:pt idx="8">
                  <c:v>55</c:v>
                </c:pt>
                <c:pt idx="9">
                  <c:v>12</c:v>
                </c:pt>
                <c:pt idx="10">
                  <c:v>500</c:v>
                </c:pt>
              </c:numCache>
            </c:numRef>
          </c:val>
        </c:ser>
        <c:dLbls>
          <c:showLegendKey val="0"/>
          <c:showVal val="0"/>
          <c:showCatName val="0"/>
          <c:showSerName val="0"/>
          <c:showPercent val="0"/>
          <c:showBubbleSize val="0"/>
        </c:dLbls>
        <c:gapWidth val="150"/>
        <c:shape val="cone"/>
        <c:axId val="388309400"/>
        <c:axId val="388310184"/>
        <c:axId val="0"/>
      </c:bar3DChart>
      <c:catAx>
        <c:axId val="388309400"/>
        <c:scaling>
          <c:orientation val="minMax"/>
        </c:scaling>
        <c:delete val="0"/>
        <c:axPos val="b"/>
        <c:numFmt formatCode="General" sourceLinked="0"/>
        <c:majorTickMark val="out"/>
        <c:minorTickMark val="none"/>
        <c:tickLblPos val="nextTo"/>
        <c:txPr>
          <a:bodyPr/>
          <a:lstStyle/>
          <a:p>
            <a:pPr>
              <a:defRPr b="1"/>
            </a:pPr>
            <a:endParaRPr lang="en-US"/>
          </a:p>
        </c:txPr>
        <c:crossAx val="388310184"/>
        <c:crosses val="autoZero"/>
        <c:auto val="1"/>
        <c:lblAlgn val="ctr"/>
        <c:lblOffset val="100"/>
        <c:noMultiLvlLbl val="0"/>
      </c:catAx>
      <c:valAx>
        <c:axId val="388310184"/>
        <c:scaling>
          <c:orientation val="minMax"/>
        </c:scaling>
        <c:delete val="0"/>
        <c:axPos val="l"/>
        <c:majorGridlines/>
        <c:numFmt formatCode="0%" sourceLinked="1"/>
        <c:majorTickMark val="out"/>
        <c:minorTickMark val="none"/>
        <c:tickLblPos val="nextTo"/>
        <c:crossAx val="388309400"/>
        <c:crosses val="autoZero"/>
        <c:crossBetween val="between"/>
      </c:valAx>
    </c:plotArea>
    <c:legend>
      <c:legendPos val="r"/>
      <c:overlay val="0"/>
    </c:legend>
    <c:plotVisOnly val="1"/>
    <c:dispBlanksAs val="gap"/>
    <c:showDLblsOverMax val="0"/>
  </c:chart>
  <c:printSettings>
    <c:headerFooter/>
    <c:pageMargins b="0.75000000000001088" l="0.70000000000000062" r="0.70000000000000062" t="0.75000000000001088"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5"/>
      <c:rotY val="20"/>
      <c:rAngAx val="1"/>
    </c:view3D>
    <c:floor>
      <c:thickness val="0"/>
    </c:floor>
    <c:sideWall>
      <c:thickness val="0"/>
    </c:sideWall>
    <c:backWall>
      <c:thickness val="0"/>
    </c:backWall>
    <c:plotArea>
      <c:layout>
        <c:manualLayout>
          <c:layoutTarget val="inner"/>
          <c:xMode val="edge"/>
          <c:yMode val="edge"/>
          <c:x val="0.43249340746761533"/>
          <c:y val="4.1937740664968845E-2"/>
          <c:w val="0.47833787183389925"/>
          <c:h val="0.90894419241426494"/>
        </c:manualLayout>
      </c:layout>
      <c:bar3DChart>
        <c:barDir val="bar"/>
        <c:grouping val="clustered"/>
        <c:varyColors val="0"/>
        <c:ser>
          <c:idx val="0"/>
          <c:order val="0"/>
          <c:tx>
            <c:strRef>
              <c:f>'Jan B'!$D$7</c:f>
              <c:strCache>
                <c:ptCount val="1"/>
                <c:pt idx="0">
                  <c:v>Actual</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FFC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'Jan B'!$C$8:$C$18</c:f>
              <c:strCache>
                <c:ptCount val="11"/>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pt idx="10">
                  <c:v>Savings</c:v>
                </c:pt>
              </c:strCache>
            </c:strRef>
          </c:cat>
          <c:val>
            <c:numRef>
              <c:f>'Jan B'!$D$8:$D$18</c:f>
              <c:numCache>
                <c:formatCode>_(* #,##0_);_(* \(#,##0\);_(* "-"??_);_(@_)</c:formatCode>
                <c:ptCount val="11"/>
                <c:pt idx="0">
                  <c:v>0</c:v>
                </c:pt>
                <c:pt idx="1">
                  <c:v>0</c:v>
                </c:pt>
                <c:pt idx="2">
                  <c:v>0</c:v>
                </c:pt>
                <c:pt idx="3">
                  <c:v>0</c:v>
                </c:pt>
                <c:pt idx="4">
                  <c:v>0</c:v>
                </c:pt>
                <c:pt idx="5">
                  <c:v>0</c:v>
                </c:pt>
                <c:pt idx="6">
                  <c:v>0</c:v>
                </c:pt>
                <c:pt idx="7">
                  <c:v>0</c:v>
                </c:pt>
                <c:pt idx="8">
                  <c:v>0</c:v>
                </c:pt>
                <c:pt idx="9">
                  <c:v>0</c:v>
                </c:pt>
                <c:pt idx="10">
                  <c:v>0</c:v>
                </c:pt>
              </c:numCache>
            </c:numRef>
          </c:val>
        </c:ser>
        <c:ser>
          <c:idx val="1"/>
          <c:order val="1"/>
          <c:tx>
            <c:strRef>
              <c:f>'Jan B'!$E$7</c:f>
              <c:strCache>
                <c:ptCount val="1"/>
                <c:pt idx="0">
                  <c:v>Budget</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solidFill>
                      <a:srgbClr val="66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'Jan B'!$C$8:$C$18</c:f>
              <c:strCache>
                <c:ptCount val="11"/>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pt idx="10">
                  <c:v>Savings</c:v>
                </c:pt>
              </c:strCache>
            </c:strRef>
          </c:cat>
          <c:val>
            <c:numRef>
              <c:f>'Jan B'!$E$8:$E$18</c:f>
              <c:numCache>
                <c:formatCode>_(* #,##0_);_(* \(#,##0\);_(* "-"??_);_(@_)</c:formatCode>
                <c:ptCount val="11"/>
                <c:pt idx="0">
                  <c:v>500</c:v>
                </c:pt>
                <c:pt idx="1">
                  <c:v>100</c:v>
                </c:pt>
                <c:pt idx="2">
                  <c:v>200</c:v>
                </c:pt>
                <c:pt idx="3">
                  <c:v>100</c:v>
                </c:pt>
                <c:pt idx="4">
                  <c:v>120</c:v>
                </c:pt>
                <c:pt idx="5">
                  <c:v>40</c:v>
                </c:pt>
                <c:pt idx="6">
                  <c:v>50</c:v>
                </c:pt>
                <c:pt idx="7">
                  <c:v>70</c:v>
                </c:pt>
                <c:pt idx="8">
                  <c:v>55</c:v>
                </c:pt>
                <c:pt idx="9">
                  <c:v>12</c:v>
                </c:pt>
                <c:pt idx="10">
                  <c:v>500</c:v>
                </c:pt>
              </c:numCache>
            </c:numRef>
          </c:val>
        </c:ser>
        <c:dLbls>
          <c:showLegendKey val="0"/>
          <c:showVal val="0"/>
          <c:showCatName val="0"/>
          <c:showSerName val="0"/>
          <c:showPercent val="0"/>
          <c:showBubbleSize val="0"/>
        </c:dLbls>
        <c:gapWidth val="150"/>
        <c:shape val="box"/>
        <c:axId val="388305088"/>
        <c:axId val="390248320"/>
        <c:axId val="0"/>
      </c:bar3DChart>
      <c:catAx>
        <c:axId val="388305088"/>
        <c:scaling>
          <c:orientation val="minMax"/>
        </c:scaling>
        <c:delete val="0"/>
        <c:axPos val="l"/>
        <c:numFmt formatCode="General" sourceLinked="0"/>
        <c:majorTickMark val="out"/>
        <c:minorTickMark val="none"/>
        <c:tickLblPos val="nextTo"/>
        <c:txPr>
          <a:bodyPr/>
          <a:lstStyle/>
          <a:p>
            <a:pPr>
              <a:defRPr b="1"/>
            </a:pPr>
            <a:endParaRPr lang="en-US"/>
          </a:p>
        </c:txPr>
        <c:crossAx val="390248320"/>
        <c:crosses val="autoZero"/>
        <c:auto val="1"/>
        <c:lblAlgn val="ctr"/>
        <c:lblOffset val="100"/>
        <c:noMultiLvlLbl val="0"/>
      </c:catAx>
      <c:valAx>
        <c:axId val="390248320"/>
        <c:scaling>
          <c:orientation val="minMax"/>
        </c:scaling>
        <c:delete val="0"/>
        <c:axPos val="b"/>
        <c:majorGridlines/>
        <c:numFmt formatCode="_(* #,##0_);_(* \(#,##0\);_(* &quot;-&quot;??_);_(@_)" sourceLinked="1"/>
        <c:majorTickMark val="out"/>
        <c:minorTickMark val="none"/>
        <c:tickLblPos val="nextTo"/>
        <c:txPr>
          <a:bodyPr/>
          <a:lstStyle/>
          <a:p>
            <a:pPr>
              <a:defRPr sz="1100" b="1"/>
            </a:pPr>
            <a:endParaRPr lang="en-US"/>
          </a:p>
        </c:txPr>
        <c:crossAx val="388305088"/>
        <c:crosses val="autoZero"/>
        <c:crossBetween val="between"/>
      </c:valAx>
    </c:plotArea>
    <c:legend>
      <c:legendPos val="r"/>
      <c:layout>
        <c:manualLayout>
          <c:xMode val="edge"/>
          <c:yMode val="edge"/>
          <c:x val="0.2912743212661984"/>
          <c:y val="1.7496113228647848E-2"/>
          <c:w val="0.41482760786651063"/>
          <c:h val="4.0411952858704414E-2"/>
        </c:manualLayout>
      </c:layout>
      <c:overlay val="0"/>
      <c:txPr>
        <a:bodyPr/>
        <a:lstStyle/>
        <a:p>
          <a:pPr>
            <a:defRPr sz="1600"/>
          </a:pPr>
          <a:endParaRPr lang="en-US"/>
        </a:p>
      </c:txPr>
    </c:legend>
    <c:plotVisOnly val="1"/>
    <c:dispBlanksAs val="gap"/>
    <c:showDLblsOverMax val="0"/>
  </c:chart>
  <c:printSettings>
    <c:headerFooter/>
    <c:pageMargins b="0.75000000000001088" l="0.70000000000000062" r="0.70000000000000062" t="0.75000000000001088"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600"/>
            </a:pPr>
            <a:r>
              <a:rPr lang="en-US" sz="1600"/>
              <a:t>Variance Analysis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'Jan B'!$F$7</c:f>
              <c:strCache>
                <c:ptCount val="1"/>
                <c:pt idx="0">
                  <c:v>Variance</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b="1"/>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'Jan B'!$C$8:$C$18</c:f>
              <c:strCache>
                <c:ptCount val="11"/>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pt idx="10">
                  <c:v>Savings</c:v>
                </c:pt>
              </c:strCache>
            </c:strRef>
          </c:cat>
          <c:val>
            <c:numRef>
              <c:f>'Jan B'!$F$8:$F$18</c:f>
              <c:numCache>
                <c:formatCode>_(* #,##0_);_(* \(#,##0\);_(* "-"??_);_(@_)</c:formatCode>
                <c:ptCount val="11"/>
                <c:pt idx="0">
                  <c:v>500</c:v>
                </c:pt>
                <c:pt idx="1">
                  <c:v>100</c:v>
                </c:pt>
                <c:pt idx="2">
                  <c:v>200</c:v>
                </c:pt>
                <c:pt idx="3">
                  <c:v>100</c:v>
                </c:pt>
                <c:pt idx="4">
                  <c:v>120</c:v>
                </c:pt>
                <c:pt idx="5">
                  <c:v>40</c:v>
                </c:pt>
                <c:pt idx="6">
                  <c:v>50</c:v>
                </c:pt>
                <c:pt idx="7">
                  <c:v>70</c:v>
                </c:pt>
                <c:pt idx="8">
                  <c:v>55</c:v>
                </c:pt>
                <c:pt idx="9">
                  <c:v>12</c:v>
                </c:pt>
                <c:pt idx="10">
                  <c:v>500</c:v>
                </c:pt>
              </c:numCache>
            </c:numRef>
          </c:val>
        </c:ser>
        <c:dLbls>
          <c:showLegendKey val="0"/>
          <c:showVal val="0"/>
          <c:showCatName val="0"/>
          <c:showSerName val="0"/>
          <c:showPercent val="0"/>
          <c:showBubbleSize val="0"/>
        </c:dLbls>
        <c:gapWidth val="150"/>
        <c:shape val="cone"/>
        <c:axId val="390244400"/>
        <c:axId val="390244792"/>
        <c:axId val="0"/>
      </c:bar3DChart>
      <c:catAx>
        <c:axId val="390244400"/>
        <c:scaling>
          <c:orientation val="minMax"/>
        </c:scaling>
        <c:delete val="0"/>
        <c:axPos val="b"/>
        <c:numFmt formatCode="General" sourceLinked="0"/>
        <c:majorTickMark val="out"/>
        <c:minorTickMark val="none"/>
        <c:tickLblPos val="nextTo"/>
        <c:txPr>
          <a:bodyPr/>
          <a:lstStyle/>
          <a:p>
            <a:pPr>
              <a:defRPr b="1"/>
            </a:pPr>
            <a:endParaRPr lang="en-US"/>
          </a:p>
        </c:txPr>
        <c:crossAx val="390244792"/>
        <c:crosses val="autoZero"/>
        <c:auto val="1"/>
        <c:lblAlgn val="ctr"/>
        <c:lblOffset val="100"/>
        <c:noMultiLvlLbl val="0"/>
      </c:catAx>
      <c:valAx>
        <c:axId val="390244792"/>
        <c:scaling>
          <c:orientation val="minMax"/>
        </c:scaling>
        <c:delete val="0"/>
        <c:axPos val="l"/>
        <c:majorGridlines/>
        <c:numFmt formatCode="_(* #,##0_);_(* \(#,##0\);_(* &quot;-&quot;??_);_(@_)" sourceLinked="1"/>
        <c:majorTickMark val="out"/>
        <c:minorTickMark val="none"/>
        <c:tickLblPos val="nextTo"/>
        <c:crossAx val="390244400"/>
        <c:crosses val="autoZero"/>
        <c:crossBetween val="between"/>
      </c:valAx>
    </c:plotArea>
    <c:legend>
      <c:legendPos val="r"/>
      <c:overlay val="0"/>
    </c:legend>
    <c:plotVisOnly val="1"/>
    <c:dispBlanksAs val="gap"/>
    <c:showDLblsOverMax val="0"/>
  </c:chart>
  <c:printSettings>
    <c:headerFooter/>
    <c:pageMargins b="0.75000000000001088" l="0.70000000000000062" r="0.70000000000000062" t="0.7500000000000108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3"/>
    </mc:Choice>
    <mc:Fallback>
      <c:style val="43"/>
    </mc:Fallback>
  </mc:AlternateContent>
  <c:chart>
    <c:autoTitleDeleted val="0"/>
    <c:view3D>
      <c:rotX val="90"/>
      <c:rotY val="0"/>
      <c:rAngAx val="0"/>
      <c:perspective val="90"/>
    </c:view3D>
    <c:floor>
      <c:thickness val="0"/>
    </c:floor>
    <c:sideWall>
      <c:thickness val="0"/>
    </c:sideWall>
    <c:backWall>
      <c:thickness val="0"/>
    </c:backWall>
    <c:plotArea>
      <c:layout>
        <c:manualLayout>
          <c:layoutTarget val="inner"/>
          <c:xMode val="edge"/>
          <c:yMode val="edge"/>
          <c:x val="8.0139861524550268E-3"/>
          <c:y val="8.5825461778785638E-4"/>
          <c:w val="0.99198601384754459"/>
          <c:h val="0.98488315434212048"/>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7"/>
          <c:dLbls>
            <c:spPr>
              <a:noFill/>
              <a:ln>
                <a:noFill/>
              </a:ln>
              <a:effectLst/>
            </c:spPr>
            <c:txPr>
              <a:bodyPr/>
              <a:lstStyle/>
              <a:p>
                <a:pPr>
                  <a:defRPr lang="en-IN" sz="1100" b="1">
                    <a:solidFill>
                      <a:srgbClr val="FFFF00"/>
                    </a:solidFill>
                  </a:defRPr>
                </a:pPr>
                <a:endParaRPr lang="en-US"/>
              </a:p>
            </c:txPr>
            <c:showLegendKey val="0"/>
            <c:showVal val="1"/>
            <c:showCatName val="1"/>
            <c:showSerName val="0"/>
            <c:showPercent val="1"/>
            <c:showBubbleSize val="0"/>
            <c:showLeaderLines val="1"/>
            <c:extLst>
              <c:ext xmlns:c15="http://schemas.microsoft.com/office/drawing/2012/chart" uri="{CE6537A1-D6FC-4f65-9D91-7224C49458BB}"/>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Summary!$G$4:$G$15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title>
      <c:overlay val="0"/>
    </c:title>
    <c:autoTitleDeleted val="0"/>
    <c:view3D>
      <c:rotX val="50"/>
      <c:rotY val="40"/>
      <c:rAngAx val="0"/>
    </c:view3D>
    <c:floor>
      <c:thickness val="0"/>
    </c:floor>
    <c:sideWall>
      <c:thickness val="0"/>
    </c:sideWall>
    <c:backWall>
      <c:thickness val="0"/>
    </c:backWall>
    <c:plotArea>
      <c:layout/>
      <c:pie3DChart>
        <c:varyColors val="1"/>
        <c:ser>
          <c:idx val="0"/>
          <c:order val="0"/>
          <c:tx>
            <c:strRef>
              <c:f>' Circle Chart -2 '!$B$14:$B$16</c:f>
              <c:strCache>
                <c:ptCount val="1"/>
                <c:pt idx="0">
                  <c:v>Month Mar-19</c:v>
                </c:pt>
              </c:strCache>
            </c:strRef>
          </c:tx>
          <c:explosion val="20"/>
          <c:dLbls>
            <c:dLbl>
              <c:idx val="0"/>
              <c:layout>
                <c:manualLayout>
                  <c:x val="-0.34039445069366331"/>
                  <c:y val="-0.25383790209877433"/>
                </c:manualLayout>
              </c:layout>
              <c:showLegendKey val="0"/>
              <c:showVal val="1"/>
              <c:showCatName val="1"/>
              <c:showSerName val="0"/>
              <c:showPercent val="0"/>
              <c:showBubbleSize val="0"/>
              <c:extLst>
                <c:ext xmlns:c15="http://schemas.microsoft.com/office/drawing/2012/chart" uri="{CE6537A1-D6FC-4f65-9D91-7224C49458BB}"/>
              </c:extLst>
            </c:dLbl>
            <c:dLbl>
              <c:idx val="1"/>
              <c:dLblPos val="ctr"/>
              <c:showLegendKey val="0"/>
              <c:showVal val="1"/>
              <c:showCatName val="1"/>
              <c:showSerName val="0"/>
              <c:showPercent val="0"/>
              <c:showBubbleSize val="0"/>
              <c:extLst>
                <c:ext xmlns:c15="http://schemas.microsoft.com/office/drawing/2012/chart" uri="{CE6537A1-D6FC-4f65-9D91-7224C49458BB}"/>
              </c:extLst>
            </c:dLbl>
            <c:spPr>
              <a:noFill/>
              <a:ln>
                <a:noFill/>
              </a:ln>
              <a:effectLst/>
            </c:spPr>
            <c:txPr>
              <a:bodyPr/>
              <a:lstStyle/>
              <a:p>
                <a:pPr>
                  <a:defRPr sz="1100" b="1"/>
                </a:pPr>
                <a:endParaRPr lang="en-US"/>
              </a:p>
            </c:txPr>
            <c:showLegendKey val="0"/>
            <c:showVal val="1"/>
            <c:showCatName val="1"/>
            <c:showSerName val="0"/>
            <c:showPercent val="0"/>
            <c:showBubbleSize val="0"/>
            <c:showLeaderLines val="1"/>
            <c:extLst>
              <c:ext xmlns:c15="http://schemas.microsoft.com/office/drawing/2012/chart" uri="{CE6537A1-D6FC-4f65-9D91-7224C49458BB}"/>
            </c:extLst>
          </c:dLbls>
          <c:cat>
            <c:strRef>
              <c:f>' Circle Chart -2 '!$G$29:$I$29</c:f>
              <c:strCache>
                <c:ptCount val="3"/>
                <c:pt idx="0">
                  <c:v>Income</c:v>
                </c:pt>
                <c:pt idx="1">
                  <c:v>Expenses</c:v>
                </c:pt>
                <c:pt idx="2">
                  <c:v>Savings</c:v>
                </c:pt>
              </c:strCache>
            </c:strRef>
          </c:cat>
          <c:val>
            <c:numRef>
              <c:f>' Circle Chart -2 '!$G$30:$I$30</c:f>
              <c:numCache>
                <c:formatCode>#,##0</c:formatCode>
                <c:ptCount val="3"/>
                <c:pt idx="0">
                  <c:v>0</c:v>
                </c:pt>
                <c:pt idx="1">
                  <c:v>0</c:v>
                </c:pt>
                <c:pt idx="2">
                  <c:v>0</c:v>
                </c:pt>
              </c:numCache>
            </c:numRef>
          </c:val>
        </c:ser>
        <c:dLbls>
          <c:showLegendKey val="0"/>
          <c:showVal val="0"/>
          <c:showCatName val="1"/>
          <c:showSerName val="0"/>
          <c:showPercent val="1"/>
          <c:showBubbleSize val="0"/>
          <c:showLeaderLines val="1"/>
        </c:dLbls>
      </c:pie3DChart>
    </c:plotArea>
    <c:plotVisOnly val="1"/>
    <c:dispBlanksAs val="zero"/>
    <c:showDLblsOverMax val="0"/>
  </c:chart>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1"/>
    <c:plotArea>
      <c:layout>
        <c:manualLayout>
          <c:layoutTarget val="inner"/>
          <c:xMode val="edge"/>
          <c:yMode val="edge"/>
          <c:x val="6.6963948935148523E-2"/>
          <c:y val="3.4200309386630004E-2"/>
          <c:w val="0.8641583005249347"/>
          <c:h val="0.93764432905832762"/>
        </c:manualLayout>
      </c:layout>
      <c:doughnut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c:spPr>
          <c:explosion val="25"/>
          <c:dLbls>
            <c:spPr>
              <a:noFill/>
              <a:ln>
                <a:noFill/>
              </a:ln>
              <a:effectLst/>
            </c:spPr>
            <c:txPr>
              <a:bodyPr/>
              <a:lstStyle/>
              <a:p>
                <a:pPr>
                  <a:defRPr sz="1200" b="1"/>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 Circle Chart -3'!$O$5:$X$5</c:f>
              <c:strCache>
                <c:ptCount val="10"/>
                <c:pt idx="0">
                  <c:v>Day to Day - Housing</c:v>
                </c:pt>
                <c:pt idx="1">
                  <c:v>Car - Bike - Transportation</c:v>
                </c:pt>
                <c:pt idx="2">
                  <c:v>Food</c:v>
                </c:pt>
                <c:pt idx="3">
                  <c:v>Personal Care</c:v>
                </c:pt>
                <c:pt idx="4">
                  <c:v>Entertainment</c:v>
                </c:pt>
                <c:pt idx="5">
                  <c:v>Medical</c:v>
                </c:pt>
                <c:pt idx="6">
                  <c:v>Gifts</c:v>
                </c:pt>
                <c:pt idx="7">
                  <c:v>Studies</c:v>
                </c:pt>
                <c:pt idx="8">
                  <c:v>Travel  &amp; Pleasure</c:v>
                </c:pt>
                <c:pt idx="9">
                  <c:v>Misc</c:v>
                </c:pt>
              </c:strCache>
            </c:strRef>
          </c:cat>
          <c:val>
            <c:numRef>
              <c:f>' Circle Chart -3'!$O$6:$X$6</c:f>
              <c:numCache>
                <c:formatCode>#,##0</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1"/>
          <c:showSerName val="0"/>
          <c:showPercent val="1"/>
          <c:showBubbleSize val="0"/>
          <c:showLeaderLines val="1"/>
        </c:dLbls>
        <c:firstSliceAng val="0"/>
        <c:holeSize val="50"/>
      </c:doughnutChart>
      <c:spPr>
        <a:solidFill>
          <a:schemeClr val="tx1"/>
        </a:solidFill>
      </c:spPr>
    </c:plotArea>
    <c:plotVisOnly val="1"/>
    <c:dispBlanksAs val="zero"/>
    <c:showDLblsOverMax val="0"/>
  </c:chart>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1"/>
    </mc:Choice>
    <mc:Fallback>
      <c:style val="41"/>
    </mc:Fallback>
  </mc:AlternateContent>
  <c:chart>
    <c:autoTitleDeleted val="0"/>
    <c:view3D>
      <c:rotX val="10"/>
      <c:rotY val="30"/>
      <c:depthPercent val="4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manualLayout>
          <c:layoutTarget val="inner"/>
          <c:xMode val="edge"/>
          <c:yMode val="edge"/>
          <c:x val="5.9867387255435486E-2"/>
          <c:y val="6.2003593519002122E-2"/>
          <c:w val="0.93373581134675065"/>
          <c:h val="0.79809189945534365"/>
        </c:manualLayout>
      </c:layout>
      <c:line3DChart>
        <c:grouping val="standard"/>
        <c:varyColors val="0"/>
        <c:ser>
          <c:idx val="0"/>
          <c:order val="0"/>
          <c:spPr>
            <a:ln w="25400">
              <a:noFill/>
            </a:ln>
          </c:spPr>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Summary!$H$4:$H$15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ser>
        <c:dLbls>
          <c:showLegendKey val="0"/>
          <c:showVal val="0"/>
          <c:showCatName val="0"/>
          <c:showSerName val="0"/>
          <c:showPercent val="0"/>
          <c:showBubbleSize val="0"/>
        </c:dLbls>
        <c:axId val="386325064"/>
        <c:axId val="386330552"/>
        <c:axId val="386390400"/>
      </c:line3DChart>
      <c:dateAx>
        <c:axId val="386325064"/>
        <c:scaling>
          <c:orientation val="minMax"/>
        </c:scaling>
        <c:delete val="0"/>
        <c:axPos val="b"/>
        <c:numFmt formatCode="[$-409]mmm\-yy;@" sourceLinked="0"/>
        <c:majorTickMark val="out"/>
        <c:minorTickMark val="none"/>
        <c:tickLblPos val="nextTo"/>
        <c:txPr>
          <a:bodyPr/>
          <a:lstStyle/>
          <a:p>
            <a:pPr>
              <a:defRPr lang="en-IN"/>
            </a:pPr>
            <a:endParaRPr lang="en-US"/>
          </a:p>
        </c:txPr>
        <c:crossAx val="386330552"/>
        <c:crosses val="autoZero"/>
        <c:auto val="1"/>
        <c:lblOffset val="100"/>
        <c:baseTimeUnit val="months"/>
      </c:dateAx>
      <c:valAx>
        <c:axId val="386330552"/>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325064"/>
        <c:crosses val="autoZero"/>
        <c:crossBetween val="between"/>
      </c:valAx>
      <c:serAx>
        <c:axId val="386390400"/>
        <c:scaling>
          <c:orientation val="minMax"/>
        </c:scaling>
        <c:delete val="1"/>
        <c:axPos val="b"/>
        <c:majorTickMark val="out"/>
        <c:minorTickMark val="none"/>
        <c:tickLblPos val="nextTo"/>
        <c:crossAx val="386330552"/>
        <c:crosses val="autoZero"/>
      </c:ser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44"/>
    </mc:Choice>
    <mc:Fallback>
      <c:style val="44"/>
    </mc:Fallback>
  </mc:AlternateContent>
  <c:chart>
    <c:autoTitleDeleted val="0"/>
    <c:view3D>
      <c:rotX val="10"/>
      <c:rotY val="20"/>
      <c:depthPercent val="100"/>
      <c:rAngAx val="1"/>
    </c:view3D>
    <c:floor>
      <c:thickness val="0"/>
    </c:floor>
    <c:side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thickness val="0"/>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varyColors val="0"/>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a:lstStyle/>
              <a:p>
                <a:pPr>
                  <a:defRPr lang="en-IN" sz="105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Summary!$F$4:$F$15</c:f>
              <c:numCache>
                <c:formatCode>[$-409]mmm\-yy;@</c:formatCode>
                <c:ptCount val="12"/>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numCache>
            </c:numRef>
          </c:cat>
          <c:val>
            <c:numRef>
              <c:f>Summary!$H$4:$H$15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LegendKey val="0"/>
          <c:showVal val="1"/>
          <c:showCatName val="0"/>
          <c:showSerName val="0"/>
          <c:showPercent val="0"/>
          <c:showBubbleSize val="0"/>
        </c:dLbls>
        <c:gapWidth val="150"/>
        <c:shape val="pyramid"/>
        <c:axId val="386325456"/>
        <c:axId val="386324280"/>
        <c:axId val="0"/>
      </c:bar3DChart>
      <c:dateAx>
        <c:axId val="386325456"/>
        <c:scaling>
          <c:orientation val="minMax"/>
        </c:scaling>
        <c:delete val="0"/>
        <c:axPos val="b"/>
        <c:numFmt formatCode="[$-409]mmm\-yy;@" sourceLinked="0"/>
        <c:majorTickMark val="out"/>
        <c:minorTickMark val="none"/>
        <c:tickLblPos val="nextTo"/>
        <c:txPr>
          <a:bodyPr/>
          <a:lstStyle/>
          <a:p>
            <a:pPr>
              <a:defRPr lang="en-IN"/>
            </a:pPr>
            <a:endParaRPr lang="en-US"/>
          </a:p>
        </c:txPr>
        <c:crossAx val="386324280"/>
        <c:crosses val="autoZero"/>
        <c:auto val="1"/>
        <c:lblOffset val="100"/>
        <c:baseTimeUnit val="months"/>
      </c:dateAx>
      <c:valAx>
        <c:axId val="386324280"/>
        <c:scaling>
          <c:orientation val="minMax"/>
        </c:scaling>
        <c:delete val="0"/>
        <c:axPos val="l"/>
        <c:majorGridlines/>
        <c:numFmt formatCode="_(* #,##0_);_(* \(#,##0\);_(* &quot;-&quot;??_);_(@_)" sourceLinked="1"/>
        <c:majorTickMark val="out"/>
        <c:minorTickMark val="none"/>
        <c:tickLblPos val="nextTo"/>
        <c:txPr>
          <a:bodyPr/>
          <a:lstStyle/>
          <a:p>
            <a:pPr>
              <a:defRPr lang="en-IN"/>
            </a:pPr>
            <a:endParaRPr lang="en-US"/>
          </a:p>
        </c:txPr>
        <c:crossAx val="386325456"/>
        <c:crosses val="autoZero"/>
        <c:crossBetween val="between"/>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Password book'!A1"/><Relationship Id="rId2" Type="http://schemas.openxmlformats.org/officeDocument/2006/relationships/image" Target="../media/image1.jpeg"/><Relationship Id="rId1" Type="http://schemas.openxmlformats.org/officeDocument/2006/relationships/hyperlink" Target="#'10'!A1"/><Relationship Id="rId6" Type="http://schemas.openxmlformats.org/officeDocument/2006/relationships/hyperlink" Target="#Investment!A1"/><Relationship Id="rId5" Type="http://schemas.openxmlformats.org/officeDocument/2006/relationships/hyperlink" Target="#'Set Budget'!A1"/><Relationship Id="rId4" Type="http://schemas.openxmlformats.org/officeDocument/2006/relationships/hyperlink" Target="#'Income Statement'!A1"/></Relationships>
</file>

<file path=xl/drawings/_rels/drawing10.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9.xml"/><Relationship Id="rId1" Type="http://schemas.openxmlformats.org/officeDocument/2006/relationships/chart" Target="../charts/chart28.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33.xml.rels><?xml version="1.0" encoding="UTF-8" standalone="yes"?>
<Relationships xmlns="http://schemas.openxmlformats.org/package/2006/relationships"><Relationship Id="rId1" Type="http://schemas.openxmlformats.org/officeDocument/2006/relationships/hyperlink" Target="#Pwd!A1"/></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2" Type="http://schemas.openxmlformats.org/officeDocument/2006/relationships/chart" Target="../charts/chart43.xml"/><Relationship Id="rId1" Type="http://schemas.openxmlformats.org/officeDocument/2006/relationships/chart" Target="../charts/chart42.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37.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3.png"/></Relationships>
</file>

<file path=xl/drawings/_rels/drawing3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hyperlink" Target="#Budget!A1"/></Relationships>
</file>

<file path=xl/drawings/_rels/drawing6.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21166</xdr:colOff>
      <xdr:row>6</xdr:row>
      <xdr:rowOff>0</xdr:rowOff>
    </xdr:to>
    <xdr:sp macro="" textlink="">
      <xdr:nvSpPr>
        <xdr:cNvPr id="11" name="Rectangle 10"/>
        <xdr:cNvSpPr/>
      </xdr:nvSpPr>
      <xdr:spPr>
        <a:xfrm>
          <a:off x="172781" y="74083"/>
          <a:ext cx="3774802" cy="550334"/>
        </a:xfrm>
        <a:prstGeom prst="rect">
          <a:avLst/>
        </a:prstGeom>
        <a:noFill/>
      </xdr:spPr>
      <xdr:txBody>
        <a:bodyPr wrap="none" lIns="91440" tIns="45720" rIns="91440" bIns="45720">
          <a:noAutofit/>
        </a:bodyPr>
        <a:lstStyle/>
        <a:p>
          <a:pPr algn="l"/>
          <a:r>
            <a:rPr lang="en-US" sz="3200" b="1" u="none" cap="none" spc="0">
              <a:ln w="900" cmpd="sng">
                <a:solidFill>
                  <a:schemeClr val="accent1">
                    <a:satMod val="190000"/>
                    <a:alpha val="55000"/>
                  </a:schemeClr>
                </a:solidFill>
                <a:prstDash val="solid"/>
              </a:ln>
              <a:solidFill>
                <a:srgbClr val="66FF66"/>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rPr>
            <a:t>Personal</a:t>
          </a:r>
          <a:r>
            <a:rPr lang="en-US" sz="3200" b="1" u="none" cap="none" spc="0" baseline="0">
              <a:ln w="900" cmpd="sng">
                <a:solidFill>
                  <a:schemeClr val="accent1">
                    <a:satMod val="190000"/>
                    <a:alpha val="55000"/>
                  </a:schemeClr>
                </a:solidFill>
                <a:prstDash val="solid"/>
              </a:ln>
              <a:solidFill>
                <a:srgbClr val="66FF66"/>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rPr>
            <a:t> Money Manager - 2019</a:t>
          </a:r>
          <a:endParaRPr lang="en-US" sz="3200" b="1" u="none" cap="none" spc="0">
            <a:ln w="900" cmpd="sng">
              <a:solidFill>
                <a:schemeClr val="accent1">
                  <a:satMod val="190000"/>
                  <a:alpha val="55000"/>
                </a:schemeClr>
              </a:solidFill>
              <a:prstDash val="solid"/>
            </a:ln>
            <a:solidFill>
              <a:srgbClr val="66FF66"/>
            </a:solidFill>
            <a:effectLst>
              <a:innerShdw blurRad="101600" dist="76200" dir="5400000">
                <a:schemeClr val="accent1">
                  <a:satMod val="190000"/>
                  <a:tint val="100000"/>
                  <a:alpha val="74000"/>
                </a:schemeClr>
              </a:innerShdw>
              <a:reflection blurRad="6350" stA="34000" endPos="39000" dir="5400000" sy="-100000" algn="bl" rotWithShape="0"/>
            </a:effectLst>
            <a:latin typeface="+mn-lt"/>
          </a:endParaRPr>
        </a:p>
      </xdr:txBody>
    </xdr:sp>
    <xdr:clientData/>
  </xdr:twoCellAnchor>
  <xdr:twoCellAnchor editAs="oneCell">
    <xdr:from>
      <xdr:col>12</xdr:col>
      <xdr:colOff>168369</xdr:colOff>
      <xdr:row>4</xdr:row>
      <xdr:rowOff>191589</xdr:rowOff>
    </xdr:from>
    <xdr:to>
      <xdr:col>12</xdr:col>
      <xdr:colOff>1648126</xdr:colOff>
      <xdr:row>15</xdr:row>
      <xdr:rowOff>48680</xdr:rowOff>
    </xdr:to>
    <xdr:pic>
      <xdr:nvPicPr>
        <xdr:cNvPr id="25" name="Picture 24">
          <a:hlinkClick xmlns:r="http://schemas.openxmlformats.org/officeDocument/2006/relationships" r:id="rId1"/>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4018" t="15381" r="9657" b="17761"/>
        <a:stretch/>
      </xdr:blipFill>
      <xdr:spPr>
        <a:xfrm>
          <a:off x="8395588" y="346370"/>
          <a:ext cx="1479757" cy="1392998"/>
        </a:xfrm>
        <a:prstGeom prst="rect">
          <a:avLst/>
        </a:prstGeom>
      </xdr:spPr>
    </xdr:pic>
    <xdr:clientData/>
  </xdr:twoCellAnchor>
  <xdr:oneCellAnchor>
    <xdr:from>
      <xdr:col>2</xdr:col>
      <xdr:colOff>675411</xdr:colOff>
      <xdr:row>28</xdr:row>
      <xdr:rowOff>97226</xdr:rowOff>
    </xdr:from>
    <xdr:ext cx="1378321" cy="595548"/>
    <xdr:sp macro="" textlink="">
      <xdr:nvSpPr>
        <xdr:cNvPr id="26" name="Rectangle 25">
          <a:hlinkClick xmlns:r="http://schemas.openxmlformats.org/officeDocument/2006/relationships" r:id="rId3"/>
        </xdr:cNvPr>
        <xdr:cNvSpPr/>
      </xdr:nvSpPr>
      <xdr:spPr>
        <a:xfrm>
          <a:off x="830192" y="4621601"/>
          <a:ext cx="1378321" cy="595548"/>
        </a:xfrm>
        <a:prstGeom prst="rect">
          <a:avLst/>
        </a:prstGeom>
        <a:noFill/>
        <a:ln w="28575">
          <a:solidFill>
            <a:schemeClr val="bg1"/>
          </a:solidFill>
        </a:ln>
      </xdr:spPr>
      <xdr:txBody>
        <a:bodyPr wrap="square" lIns="91440" tIns="45720" rIns="91440" bIns="45720">
          <a:spAutoFit/>
        </a:bodyPr>
        <a:lstStyle/>
        <a:p>
          <a:pPr algn="ctr"/>
          <a:r>
            <a:rPr lang="en-US" sz="1600" b="0" cap="none" spc="0">
              <a:ln w="18415" cmpd="sng">
                <a:solidFill>
                  <a:srgbClr val="FFFFFF"/>
                </a:solidFill>
                <a:prstDash val="solid"/>
              </a:ln>
              <a:solidFill>
                <a:srgbClr val="FFFFFF"/>
              </a:solidFill>
              <a:effectLst>
                <a:outerShdw blurRad="63500" dir="3600000" algn="tl" rotWithShape="0">
                  <a:srgbClr val="000000">
                    <a:alpha val="70000"/>
                  </a:srgbClr>
                </a:outerShdw>
              </a:effectLst>
              <a:latin typeface="Century Gothic" panose="020B0502020202020204" pitchFamily="34" charset="0"/>
              <a:ea typeface="Batang" panose="02030600000101010101" pitchFamily="18" charset="-127"/>
            </a:rPr>
            <a:t>Password Diary</a:t>
          </a:r>
        </a:p>
      </xdr:txBody>
    </xdr:sp>
    <xdr:clientData/>
  </xdr:oneCellAnchor>
  <xdr:twoCellAnchor>
    <xdr:from>
      <xdr:col>2</xdr:col>
      <xdr:colOff>373480</xdr:colOff>
      <xdr:row>17</xdr:row>
      <xdr:rowOff>175026</xdr:rowOff>
    </xdr:from>
    <xdr:to>
      <xdr:col>3</xdr:col>
      <xdr:colOff>926547</xdr:colOff>
      <xdr:row>21</xdr:row>
      <xdr:rowOff>17380</xdr:rowOff>
    </xdr:to>
    <xdr:sp macro="" textlink="">
      <xdr:nvSpPr>
        <xdr:cNvPr id="5" name="Horizontal Scroll 4">
          <a:hlinkClick xmlns:r="http://schemas.openxmlformats.org/officeDocument/2006/relationships" r:id="rId4"/>
        </xdr:cNvPr>
        <xdr:cNvSpPr/>
      </xdr:nvSpPr>
      <xdr:spPr>
        <a:xfrm>
          <a:off x="528261" y="2544370"/>
          <a:ext cx="2100880" cy="651979"/>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Income statement</a:t>
          </a:r>
        </a:p>
      </xdr:txBody>
    </xdr:sp>
    <xdr:clientData/>
  </xdr:twoCellAnchor>
  <xdr:twoCellAnchor>
    <xdr:from>
      <xdr:col>2</xdr:col>
      <xdr:colOff>373482</xdr:colOff>
      <xdr:row>20</xdr:row>
      <xdr:rowOff>161475</xdr:rowOff>
    </xdr:from>
    <xdr:to>
      <xdr:col>3</xdr:col>
      <xdr:colOff>926549</xdr:colOff>
      <xdr:row>24</xdr:row>
      <xdr:rowOff>1294</xdr:rowOff>
    </xdr:to>
    <xdr:sp macro="" textlink="">
      <xdr:nvSpPr>
        <xdr:cNvPr id="7" name="Horizontal Scroll 6">
          <a:hlinkClick xmlns:r="http://schemas.openxmlformats.org/officeDocument/2006/relationships" r:id="rId5"/>
        </xdr:cNvPr>
        <xdr:cNvSpPr/>
      </xdr:nvSpPr>
      <xdr:spPr>
        <a:xfrm>
          <a:off x="528263" y="3138038"/>
          <a:ext cx="2100880" cy="649444"/>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Set Budget</a:t>
          </a:r>
        </a:p>
      </xdr:txBody>
    </xdr:sp>
    <xdr:clientData/>
  </xdr:twoCellAnchor>
  <xdr:twoCellAnchor>
    <xdr:from>
      <xdr:col>2</xdr:col>
      <xdr:colOff>359198</xdr:colOff>
      <xdr:row>23</xdr:row>
      <xdr:rowOff>173451</xdr:rowOff>
    </xdr:from>
    <xdr:to>
      <xdr:col>3</xdr:col>
      <xdr:colOff>912265</xdr:colOff>
      <xdr:row>27</xdr:row>
      <xdr:rowOff>13271</xdr:rowOff>
    </xdr:to>
    <xdr:sp macro="" textlink="">
      <xdr:nvSpPr>
        <xdr:cNvPr id="8" name="Horizontal Scroll 7">
          <a:hlinkClick xmlns:r="http://schemas.openxmlformats.org/officeDocument/2006/relationships" r:id="rId6"/>
        </xdr:cNvPr>
        <xdr:cNvSpPr/>
      </xdr:nvSpPr>
      <xdr:spPr>
        <a:xfrm>
          <a:off x="513979" y="3757232"/>
          <a:ext cx="2100880" cy="649445"/>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Investment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40481</xdr:colOff>
      <xdr:row>1</xdr:row>
      <xdr:rowOff>183356</xdr:rowOff>
    </xdr:from>
    <xdr:to>
      <xdr:col>20</xdr:col>
      <xdr:colOff>88106</xdr:colOff>
      <xdr:row>12</xdr:row>
      <xdr:rowOff>40481</xdr:rowOff>
    </xdr:to>
    <xdr:graphicFrame macro="">
      <xdr:nvGraphicFramePr>
        <xdr:cNvPr id="11340"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85725</xdr:rowOff>
    </xdr:from>
    <xdr:to>
      <xdr:col>20</xdr:col>
      <xdr:colOff>0</xdr:colOff>
      <xdr:row>23</xdr:row>
      <xdr:rowOff>76200</xdr:rowOff>
    </xdr:to>
    <xdr:graphicFrame macro="">
      <xdr:nvGraphicFramePr>
        <xdr:cNvPr id="113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140494</xdr:colOff>
      <xdr:row>1</xdr:row>
      <xdr:rowOff>219075</xdr:rowOff>
    </xdr:from>
    <xdr:to>
      <xdr:col>20</xdr:col>
      <xdr:colOff>290512</xdr:colOff>
      <xdr:row>12</xdr:row>
      <xdr:rowOff>76200</xdr:rowOff>
    </xdr:to>
    <xdr:graphicFrame macro="">
      <xdr:nvGraphicFramePr>
        <xdr:cNvPr id="144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20</xdr:col>
      <xdr:colOff>0</xdr:colOff>
      <xdr:row>23</xdr:row>
      <xdr:rowOff>0</xdr:rowOff>
    </xdr:to>
    <xdr:graphicFrame macro="">
      <xdr:nvGraphicFramePr>
        <xdr:cNvPr id="1441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195263</xdr:colOff>
      <xdr:row>1</xdr:row>
      <xdr:rowOff>100013</xdr:rowOff>
    </xdr:from>
    <xdr:to>
      <xdr:col>19</xdr:col>
      <xdr:colOff>242887</xdr:colOff>
      <xdr:row>11</xdr:row>
      <xdr:rowOff>147638</xdr:rowOff>
    </xdr:to>
    <xdr:graphicFrame macro="">
      <xdr:nvGraphicFramePr>
        <xdr:cNvPr id="1748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1748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290513</xdr:colOff>
      <xdr:row>1</xdr:row>
      <xdr:rowOff>171450</xdr:rowOff>
    </xdr:from>
    <xdr:to>
      <xdr:col>19</xdr:col>
      <xdr:colOff>338138</xdr:colOff>
      <xdr:row>12</xdr:row>
      <xdr:rowOff>28575</xdr:rowOff>
    </xdr:to>
    <xdr:graphicFrame macro="">
      <xdr:nvGraphicFramePr>
        <xdr:cNvPr id="2055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055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230982</xdr:colOff>
      <xdr:row>1</xdr:row>
      <xdr:rowOff>171450</xdr:rowOff>
    </xdr:from>
    <xdr:to>
      <xdr:col>19</xdr:col>
      <xdr:colOff>278606</xdr:colOff>
      <xdr:row>12</xdr:row>
      <xdr:rowOff>28575</xdr:rowOff>
    </xdr:to>
    <xdr:graphicFrame macro="">
      <xdr:nvGraphicFramePr>
        <xdr:cNvPr id="2362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362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397669</xdr:colOff>
      <xdr:row>1</xdr:row>
      <xdr:rowOff>123825</xdr:rowOff>
    </xdr:from>
    <xdr:to>
      <xdr:col>19</xdr:col>
      <xdr:colOff>445294</xdr:colOff>
      <xdr:row>11</xdr:row>
      <xdr:rowOff>171450</xdr:rowOff>
    </xdr:to>
    <xdr:graphicFrame macro="">
      <xdr:nvGraphicFramePr>
        <xdr:cNvPr id="267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67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397669</xdr:colOff>
      <xdr:row>1</xdr:row>
      <xdr:rowOff>195262</xdr:rowOff>
    </xdr:from>
    <xdr:to>
      <xdr:col>19</xdr:col>
      <xdr:colOff>445294</xdr:colOff>
      <xdr:row>12</xdr:row>
      <xdr:rowOff>52387</xdr:rowOff>
    </xdr:to>
    <xdr:graphicFrame macro="">
      <xdr:nvGraphicFramePr>
        <xdr:cNvPr id="297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76200</xdr:rowOff>
    </xdr:to>
    <xdr:graphicFrame macro="">
      <xdr:nvGraphicFramePr>
        <xdr:cNvPr id="297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385763</xdr:colOff>
      <xdr:row>1</xdr:row>
      <xdr:rowOff>76200</xdr:rowOff>
    </xdr:from>
    <xdr:to>
      <xdr:col>19</xdr:col>
      <xdr:colOff>433388</xdr:colOff>
      <xdr:row>11</xdr:row>
      <xdr:rowOff>123825</xdr:rowOff>
    </xdr:to>
    <xdr:graphicFrame macro="">
      <xdr:nvGraphicFramePr>
        <xdr:cNvPr id="328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238125</xdr:colOff>
      <xdr:row>23</xdr:row>
      <xdr:rowOff>0</xdr:rowOff>
    </xdr:to>
    <xdr:graphicFrame macro="">
      <xdr:nvGraphicFramePr>
        <xdr:cNvPr id="328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254793</xdr:colOff>
      <xdr:row>1</xdr:row>
      <xdr:rowOff>159544</xdr:rowOff>
    </xdr:from>
    <xdr:to>
      <xdr:col>19</xdr:col>
      <xdr:colOff>302418</xdr:colOff>
      <xdr:row>12</xdr:row>
      <xdr:rowOff>16669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12</xdr:row>
      <xdr:rowOff>85725</xdr:rowOff>
    </xdr:from>
    <xdr:to>
      <xdr:col>19</xdr:col>
      <xdr:colOff>19050</xdr:colOff>
      <xdr:row>23</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373856</xdr:colOff>
      <xdr:row>1</xdr:row>
      <xdr:rowOff>171450</xdr:rowOff>
    </xdr:from>
    <xdr:to>
      <xdr:col>19</xdr:col>
      <xdr:colOff>421481</xdr:colOff>
      <xdr:row>12</xdr:row>
      <xdr:rowOff>28575</xdr:rowOff>
    </xdr:to>
    <xdr:graphicFrame macro="">
      <xdr:nvGraphicFramePr>
        <xdr:cNvPr id="389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389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440531</xdr:colOff>
      <xdr:row>21</xdr:row>
      <xdr:rowOff>214313</xdr:rowOff>
    </xdr:from>
    <xdr:to>
      <xdr:col>10</xdr:col>
      <xdr:colOff>869156</xdr:colOff>
      <xdr:row>24</xdr:row>
      <xdr:rowOff>142874</xdr:rowOff>
    </xdr:to>
    <xdr:sp macro="" textlink="">
      <xdr:nvSpPr>
        <xdr:cNvPr id="3" name="Rectangular Callout 2"/>
        <xdr:cNvSpPr/>
      </xdr:nvSpPr>
      <xdr:spPr>
        <a:xfrm>
          <a:off x="4464844" y="5024438"/>
          <a:ext cx="1404937" cy="642936"/>
        </a:xfrm>
        <a:prstGeom prst="wedgeRectCallout">
          <a:avLst>
            <a:gd name="adj1" fmla="val 75342"/>
            <a:gd name="adj2" fmla="val -78154"/>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en-IN" sz="1200" b="1">
              <a:solidFill>
                <a:schemeClr val="tx1"/>
              </a:solidFill>
            </a:rPr>
            <a:t>Keep Serial</a:t>
          </a:r>
          <a:r>
            <a:rPr lang="en-IN" sz="1200" b="1" baseline="0">
              <a:solidFill>
                <a:schemeClr val="tx1"/>
              </a:solidFill>
            </a:rPr>
            <a:t> No. 11 Reserve for Savings </a:t>
          </a:r>
          <a:endParaRPr lang="en-IN" sz="1200" b="1">
            <a:solidFill>
              <a:schemeClr val="tx1"/>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278606</xdr:colOff>
      <xdr:row>1</xdr:row>
      <xdr:rowOff>159544</xdr:rowOff>
    </xdr:from>
    <xdr:to>
      <xdr:col>19</xdr:col>
      <xdr:colOff>326231</xdr:colOff>
      <xdr:row>12</xdr:row>
      <xdr:rowOff>16669</xdr:rowOff>
    </xdr:to>
    <xdr:graphicFrame macro="">
      <xdr:nvGraphicFramePr>
        <xdr:cNvPr id="4206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76200</xdr:rowOff>
    </xdr:to>
    <xdr:graphicFrame macro="">
      <xdr:nvGraphicFramePr>
        <xdr:cNvPr id="4206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412750</xdr:colOff>
      <xdr:row>1</xdr:row>
      <xdr:rowOff>47624</xdr:rowOff>
    </xdr:from>
    <xdr:to>
      <xdr:col>7</xdr:col>
      <xdr:colOff>514350</xdr:colOff>
      <xdr:row>4</xdr:row>
      <xdr:rowOff>19050</xdr:rowOff>
    </xdr:to>
    <xdr:sp macro="" textlink="">
      <xdr:nvSpPr>
        <xdr:cNvPr id="2" name="Right Arrow 1"/>
        <xdr:cNvSpPr/>
      </xdr:nvSpPr>
      <xdr:spPr>
        <a:xfrm>
          <a:off x="3270250" y="238124"/>
          <a:ext cx="1943100" cy="691093"/>
        </a:xfrm>
        <a:prstGeom prst="rightArrow">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b="1"/>
            <a:t>Set Budget</a:t>
          </a:r>
        </a:p>
      </xdr:txBody>
    </xdr:sp>
    <xdr:clientData/>
  </xdr:twoCellAnchor>
  <xdr:twoCellAnchor>
    <xdr:from>
      <xdr:col>3</xdr:col>
      <xdr:colOff>236008</xdr:colOff>
      <xdr:row>8</xdr:row>
      <xdr:rowOff>278343</xdr:rowOff>
    </xdr:from>
    <xdr:to>
      <xdr:col>6</xdr:col>
      <xdr:colOff>190499</xdr:colOff>
      <xdr:row>11</xdr:row>
      <xdr:rowOff>68790</xdr:rowOff>
    </xdr:to>
    <xdr:sp macro="" textlink="">
      <xdr:nvSpPr>
        <xdr:cNvPr id="3" name="Right Arrow 2"/>
        <xdr:cNvSpPr/>
      </xdr:nvSpPr>
      <xdr:spPr>
        <a:xfrm flipH="1">
          <a:off x="2479675" y="2352676"/>
          <a:ext cx="1795991" cy="679447"/>
        </a:xfrm>
        <a:prstGeom prst="rightArrow">
          <a:avLst/>
        </a:prstGeom>
      </xdr:spPr>
      <xdr:style>
        <a:lnRef idx="0">
          <a:schemeClr val="accent3"/>
        </a:lnRef>
        <a:fillRef idx="3">
          <a:schemeClr val="accent3"/>
        </a:fillRef>
        <a:effectRef idx="3">
          <a:schemeClr val="accent3"/>
        </a:effectRef>
        <a:fontRef idx="minor">
          <a:schemeClr val="lt1"/>
        </a:fontRef>
      </xdr:style>
      <xdr:txBody>
        <a:bodyPr vertOverflow="clip" horzOverflow="clip" rtlCol="0" anchor="ctr"/>
        <a:lstStyle/>
        <a:p>
          <a:pPr algn="ctr"/>
          <a:r>
            <a:rPr lang="en-US" sz="2000" b="1"/>
            <a:t>Set Budget</a:t>
          </a:r>
        </a:p>
      </xdr:txBody>
    </xdr:sp>
    <xdr:clientData/>
  </xdr:twoCellAnchor>
  <xdr:twoCellAnchor>
    <xdr:from>
      <xdr:col>3</xdr:col>
      <xdr:colOff>218016</xdr:colOff>
      <xdr:row>13</xdr:row>
      <xdr:rowOff>225425</xdr:rowOff>
    </xdr:from>
    <xdr:to>
      <xdr:col>6</xdr:col>
      <xdr:colOff>253999</xdr:colOff>
      <xdr:row>16</xdr:row>
      <xdr:rowOff>15872</xdr:rowOff>
    </xdr:to>
    <xdr:sp macro="" textlink="">
      <xdr:nvSpPr>
        <xdr:cNvPr id="4" name="Right Arrow 3"/>
        <xdr:cNvSpPr/>
      </xdr:nvSpPr>
      <xdr:spPr>
        <a:xfrm flipH="1">
          <a:off x="2461683" y="3781425"/>
          <a:ext cx="1877483" cy="679447"/>
        </a:xfrm>
        <a:prstGeom prst="rightArrow">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n-US" sz="2000" b="1"/>
            <a:t>Set Budget</a:t>
          </a:r>
        </a:p>
      </xdr:txBody>
    </xdr:sp>
    <xdr:clientData/>
  </xdr:twoCellAnchor>
  <xdr:twoCellAnchor>
    <xdr:from>
      <xdr:col>12</xdr:col>
      <xdr:colOff>402166</xdr:colOff>
      <xdr:row>7</xdr:row>
      <xdr:rowOff>63500</xdr:rowOff>
    </xdr:from>
    <xdr:to>
      <xdr:col>13</xdr:col>
      <xdr:colOff>484632</xdr:colOff>
      <xdr:row>14</xdr:row>
      <xdr:rowOff>127000</xdr:rowOff>
    </xdr:to>
    <xdr:sp macro="" textlink="">
      <xdr:nvSpPr>
        <xdr:cNvPr id="5" name="Up Arrow 4"/>
        <xdr:cNvSpPr/>
      </xdr:nvSpPr>
      <xdr:spPr>
        <a:xfrm>
          <a:off x="10488083" y="1841500"/>
          <a:ext cx="696299" cy="2137833"/>
        </a:xfrm>
        <a:prstGeom prst="upArrow">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t"/>
        <a:lstStyle/>
        <a:p>
          <a:pPr algn="l"/>
          <a:endParaRPr lang="en-US"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104775</xdr:colOff>
      <xdr:row>3</xdr:row>
      <xdr:rowOff>104775</xdr:rowOff>
    </xdr:from>
    <xdr:to>
      <xdr:col>20</xdr:col>
      <xdr:colOff>457200</xdr:colOff>
      <xdr:row>24</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85725</xdr:colOff>
      <xdr:row>13</xdr:row>
      <xdr:rowOff>38100</xdr:rowOff>
    </xdr:from>
    <xdr:to>
      <xdr:col>10</xdr:col>
      <xdr:colOff>47625</xdr:colOff>
      <xdr:row>24</xdr:row>
      <xdr:rowOff>152400</xdr:rowOff>
    </xdr:to>
    <xdr:sp macro="" textlink="">
      <xdr:nvSpPr>
        <xdr:cNvPr id="2" name="Folded Corner 1">
          <a:hlinkClick xmlns:r="http://schemas.openxmlformats.org/officeDocument/2006/relationships" r:id="rId1"/>
        </xdr:cNvPr>
        <xdr:cNvSpPr/>
      </xdr:nvSpPr>
      <xdr:spPr>
        <a:xfrm>
          <a:off x="10077450" y="1562100"/>
          <a:ext cx="1019175" cy="1447800"/>
        </a:xfrm>
        <a:prstGeom prst="foldedCorne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100" b="1" u="sng"/>
            <a:t>Please check :</a:t>
          </a:r>
        </a:p>
        <a:p>
          <a:pPr algn="l"/>
          <a:endParaRPr lang="en-US" sz="1100"/>
        </a:p>
        <a:p>
          <a:pPr algn="l"/>
          <a:r>
            <a:rPr lang="en-US" sz="1100"/>
            <a:t>How to protect</a:t>
          </a:r>
          <a:r>
            <a:rPr lang="en-US" sz="1100" baseline="0"/>
            <a:t> my Excel file with Password?</a:t>
          </a:r>
        </a:p>
        <a:p>
          <a:pPr algn="l"/>
          <a:endParaRPr lang="en-US" sz="1100" baseline="0"/>
        </a:p>
        <a:p>
          <a:pPr algn="l"/>
          <a:endParaRPr lang="en-US" sz="11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11</xdr:col>
      <xdr:colOff>195796</xdr:colOff>
      <xdr:row>38</xdr:row>
      <xdr:rowOff>38100</xdr:rowOff>
    </xdr:to>
    <xdr:pic>
      <xdr:nvPicPr>
        <xdr:cNvPr id="13313" name="Picture 1"/>
        <xdr:cNvPicPr>
          <a:picLocks noChangeAspect="1" noChangeArrowheads="1"/>
        </xdr:cNvPicPr>
      </xdr:nvPicPr>
      <xdr:blipFill>
        <a:blip xmlns:r="http://schemas.openxmlformats.org/officeDocument/2006/relationships" r:embed="rId1"/>
        <a:srcRect l="2148" t="26087" r="53125" b="8424"/>
        <a:stretch>
          <a:fillRect/>
        </a:stretch>
      </xdr:blipFill>
      <xdr:spPr bwMode="auto">
        <a:xfrm>
          <a:off x="95250" y="114300"/>
          <a:ext cx="6836082" cy="7162800"/>
        </a:xfrm>
        <a:prstGeom prst="rect">
          <a:avLst/>
        </a:prstGeom>
        <a:noFill/>
        <a:ln w="1">
          <a:noFill/>
          <a:miter lim="800000"/>
          <a:headEnd/>
          <a:tailEnd type="none" w="med" len="med"/>
        </a:ln>
        <a:effectLst/>
      </xdr:spPr>
    </xdr:pic>
    <xdr:clientData/>
  </xdr:twoCellAnchor>
</xdr:wsDr>
</file>

<file path=xl/drawings/drawing35.xml><?xml version="1.0" encoding="utf-8"?>
<xdr:wsDr xmlns:xdr="http://schemas.openxmlformats.org/drawingml/2006/spreadsheetDrawing" xmlns:a="http://schemas.openxmlformats.org/drawingml/2006/main">
  <xdr:twoCellAnchor>
    <xdr:from>
      <xdr:col>13</xdr:col>
      <xdr:colOff>0</xdr:colOff>
      <xdr:row>3</xdr:row>
      <xdr:rowOff>52917</xdr:rowOff>
    </xdr:from>
    <xdr:to>
      <xdr:col>18</xdr:col>
      <xdr:colOff>613832</xdr:colOff>
      <xdr:row>40</xdr:row>
      <xdr:rowOff>110067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9</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266700</xdr:colOff>
      <xdr:row>18</xdr:row>
      <xdr:rowOff>190499</xdr:rowOff>
    </xdr:from>
    <xdr:to>
      <xdr:col>13</xdr:col>
      <xdr:colOff>38100</xdr:colOff>
      <xdr:row>40</xdr:row>
      <xdr:rowOff>47625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12</xdr:col>
      <xdr:colOff>77932</xdr:colOff>
      <xdr:row>4</xdr:row>
      <xdr:rowOff>116034</xdr:rowOff>
    </xdr:from>
    <xdr:to>
      <xdr:col>18</xdr:col>
      <xdr:colOff>606136</xdr:colOff>
      <xdr:row>43</xdr:row>
      <xdr:rowOff>190499</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18</xdr:row>
      <xdr:rowOff>190499</xdr:rowOff>
    </xdr:from>
    <xdr:to>
      <xdr:col>9</xdr:col>
      <xdr:colOff>38100</xdr:colOff>
      <xdr:row>40</xdr:row>
      <xdr:rowOff>47625</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editAs="oneCell">
    <xdr:from>
      <xdr:col>24</xdr:col>
      <xdr:colOff>57150</xdr:colOff>
      <xdr:row>23</xdr:row>
      <xdr:rowOff>0</xdr:rowOff>
    </xdr:from>
    <xdr:to>
      <xdr:col>16384</xdr:col>
      <xdr:colOff>612776</xdr:colOff>
      <xdr:row>1048576</xdr:row>
      <xdr:rowOff>1209676</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06400" y="4381500"/>
          <a:ext cx="1012826" cy="1400176"/>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25</xdr:col>
      <xdr:colOff>57150</xdr:colOff>
      <xdr:row>23</xdr:row>
      <xdr:rowOff>0</xdr:rowOff>
    </xdr:from>
    <xdr:to>
      <xdr:col>16384</xdr:col>
      <xdr:colOff>612776</xdr:colOff>
      <xdr:row>1048576</xdr:row>
      <xdr:rowOff>1209676</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06400" y="4381500"/>
          <a:ext cx="1012826" cy="14001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105833</xdr:colOff>
      <xdr:row>10</xdr:row>
      <xdr:rowOff>190490</xdr:rowOff>
    </xdr:from>
    <xdr:to>
      <xdr:col>3</xdr:col>
      <xdr:colOff>582083</xdr:colOff>
      <xdr:row>14</xdr:row>
      <xdr:rowOff>95239</xdr:rowOff>
    </xdr:to>
    <xdr:sp macro="" textlink="">
      <xdr:nvSpPr>
        <xdr:cNvPr id="3" name="Rectangular Callout 2"/>
        <xdr:cNvSpPr/>
      </xdr:nvSpPr>
      <xdr:spPr>
        <a:xfrm>
          <a:off x="353483" y="2933690"/>
          <a:ext cx="1695450" cy="1162049"/>
        </a:xfrm>
        <a:prstGeom prst="wedgeRectCallout">
          <a:avLst>
            <a:gd name="adj1" fmla="val 17249"/>
            <a:gd name="adj2" fmla="val -49874"/>
          </a:avLst>
        </a:prstGeom>
        <a:gradFill flip="none" rotWithShape="1">
          <a:gsLst>
            <a:gs pos="0">
              <a:srgbClr val="FF0000"/>
            </a:gs>
            <a:gs pos="7000">
              <a:srgbClr val="C00000"/>
            </a:gs>
            <a:gs pos="70000">
              <a:srgbClr val="004563"/>
            </a:gs>
            <a:gs pos="88000">
              <a:srgbClr val="004563"/>
            </a:gs>
            <a:gs pos="100000">
              <a:srgbClr val="004563"/>
            </a:gs>
          </a:gsLst>
          <a:lin ang="16200000" scaled="1"/>
          <a:tileRect/>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600" b="1">
              <a:solidFill>
                <a:srgbClr val="FFFF00"/>
              </a:solidFill>
            </a:rPr>
            <a:t>Easy</a:t>
          </a:r>
          <a:r>
            <a:rPr lang="en-IN" sz="1600" b="1" baseline="0">
              <a:solidFill>
                <a:srgbClr val="FFFF00"/>
              </a:solidFill>
            </a:rPr>
            <a:t> </a:t>
          </a:r>
          <a:r>
            <a:rPr lang="en-IN" sz="1600" b="1">
              <a:solidFill>
                <a:srgbClr val="FFFF00"/>
              </a:solidFill>
            </a:rPr>
            <a:t>to use </a:t>
          </a:r>
        </a:p>
        <a:p>
          <a:pPr algn="ctr"/>
          <a:r>
            <a:rPr lang="en-IN" sz="1600" b="1">
              <a:solidFill>
                <a:srgbClr val="FFFF00"/>
              </a:solidFill>
            </a:rPr>
            <a:t>&amp;</a:t>
          </a:r>
        </a:p>
        <a:p>
          <a:pPr algn="ctr"/>
          <a:r>
            <a:rPr lang="en-IN" sz="1600" b="1">
              <a:solidFill>
                <a:srgbClr val="FFFF00"/>
              </a:solidFill>
            </a:rPr>
            <a:t>Simple to operate</a:t>
          </a: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25</xdr:col>
      <xdr:colOff>57150</xdr:colOff>
      <xdr:row>23</xdr:row>
      <xdr:rowOff>0</xdr:rowOff>
    </xdr:from>
    <xdr:to>
      <xdr:col>16384</xdr:col>
      <xdr:colOff>612776</xdr:colOff>
      <xdr:row>1048576</xdr:row>
      <xdr:rowOff>638176</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87275" y="12811124"/>
          <a:ext cx="1012826" cy="13811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17</xdr:col>
      <xdr:colOff>0</xdr:colOff>
      <xdr:row>8</xdr:row>
      <xdr:rowOff>0</xdr:rowOff>
    </xdr:from>
    <xdr:to>
      <xdr:col>21</xdr:col>
      <xdr:colOff>13318</xdr:colOff>
      <xdr:row>11</xdr:row>
      <xdr:rowOff>74253</xdr:rowOff>
    </xdr:to>
    <xdr:sp macro="" textlink="">
      <xdr:nvSpPr>
        <xdr:cNvPr id="2" name="Horizontal Scroll 1">
          <a:hlinkClick xmlns:r="http://schemas.openxmlformats.org/officeDocument/2006/relationships" r:id="rId1"/>
        </xdr:cNvPr>
        <xdr:cNvSpPr/>
      </xdr:nvSpPr>
      <xdr:spPr>
        <a:xfrm>
          <a:off x="7183438" y="1801813"/>
          <a:ext cx="2100880" cy="645753"/>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Investment</a:t>
          </a:r>
        </a:p>
      </xdr:txBody>
    </xdr:sp>
    <xdr:clientData/>
  </xdr:twoCellAnchor>
  <xdr:twoCellAnchor>
    <xdr:from>
      <xdr:col>18</xdr:col>
      <xdr:colOff>0</xdr:colOff>
      <xdr:row>12</xdr:row>
      <xdr:rowOff>0</xdr:rowOff>
    </xdr:from>
    <xdr:to>
      <xdr:col>21</xdr:col>
      <xdr:colOff>267318</xdr:colOff>
      <xdr:row>15</xdr:row>
      <xdr:rowOff>58378</xdr:rowOff>
    </xdr:to>
    <xdr:sp macro="" textlink="">
      <xdr:nvSpPr>
        <xdr:cNvPr id="3" name="Horizontal Scroll 2">
          <a:hlinkClick xmlns:r="http://schemas.openxmlformats.org/officeDocument/2006/relationships" r:id="rId1"/>
        </xdr:cNvPr>
        <xdr:cNvSpPr/>
      </xdr:nvSpPr>
      <xdr:spPr>
        <a:xfrm>
          <a:off x="7437438" y="2563813"/>
          <a:ext cx="2100880" cy="645753"/>
        </a:xfrm>
        <a:prstGeom prst="horizontalScroll">
          <a:avLst/>
        </a:prstGeom>
        <a:gradFill>
          <a:gsLst>
            <a:gs pos="4000">
              <a:srgbClr val="000000"/>
            </a:gs>
            <a:gs pos="68000">
              <a:srgbClr val="224AC9"/>
            </a:gs>
            <a:gs pos="34000">
              <a:srgbClr val="3DC8CF"/>
            </a:gs>
            <a:gs pos="85000">
              <a:srgbClr val="181CC7"/>
            </a:gs>
          </a:gsLst>
          <a:lin ang="5400000" scaled="0"/>
        </a:gra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t>Budget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76200</xdr:colOff>
      <xdr:row>2</xdr:row>
      <xdr:rowOff>190500</xdr:rowOff>
    </xdr:from>
    <xdr:to>
      <xdr:col>20</xdr:col>
      <xdr:colOff>423334</xdr:colOff>
      <xdr:row>14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179916</xdr:colOff>
      <xdr:row>15</xdr:row>
      <xdr:rowOff>137583</xdr:rowOff>
    </xdr:from>
    <xdr:to>
      <xdr:col>21</xdr:col>
      <xdr:colOff>137582</xdr:colOff>
      <xdr:row>28</xdr:row>
      <xdr:rowOff>158751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42333</xdr:colOff>
      <xdr:row>15</xdr:row>
      <xdr:rowOff>190500</xdr:rowOff>
    </xdr:from>
    <xdr:to>
      <xdr:col>12</xdr:col>
      <xdr:colOff>0</xdr:colOff>
      <xdr:row>27</xdr:row>
      <xdr:rowOff>39159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19050</xdr:colOff>
      <xdr:row>3</xdr:row>
      <xdr:rowOff>190500</xdr:rowOff>
    </xdr:from>
    <xdr:to>
      <xdr:col>16</xdr:col>
      <xdr:colOff>0</xdr:colOff>
      <xdr:row>28</xdr:row>
      <xdr:rowOff>142875</xdr:rowOff>
    </xdr:to>
    <xdr:graphicFrame macro="">
      <xdr:nvGraphicFramePr>
        <xdr:cNvPr id="82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4</xdr:row>
      <xdr:rowOff>42863</xdr:rowOff>
    </xdr:from>
    <xdr:to>
      <xdr:col>25</xdr:col>
      <xdr:colOff>269082</xdr:colOff>
      <xdr:row>27</xdr:row>
      <xdr:rowOff>71438</xdr:rowOff>
    </xdr:to>
    <xdr:graphicFrame macro="">
      <xdr:nvGraphicFramePr>
        <xdr:cNvPr id="827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369094</xdr:colOff>
      <xdr:row>6</xdr:row>
      <xdr:rowOff>1</xdr:rowOff>
    </xdr:from>
    <xdr:to>
      <xdr:col>24</xdr:col>
      <xdr:colOff>845344</xdr:colOff>
      <xdr:row>27</xdr:row>
      <xdr:rowOff>13533</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14</xdr:col>
      <xdr:colOff>816429</xdr:colOff>
      <xdr:row>7</xdr:row>
      <xdr:rowOff>178406</xdr:rowOff>
    </xdr:from>
    <xdr:to>
      <xdr:col>22</xdr:col>
      <xdr:colOff>68036</xdr:colOff>
      <xdr:row>37</xdr:row>
      <xdr:rowOff>68037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facebook.com/ajinkya.gijare.1" TargetMode="External"/><Relationship Id="rId2" Type="http://schemas.openxmlformats.org/officeDocument/2006/relationships/hyperlink" Target="https://www.linkedin.com/?trk=nav_logo" TargetMode="External"/><Relationship Id="rId1" Type="http://schemas.openxmlformats.org/officeDocument/2006/relationships/hyperlink" Target="mailto:ajinkyagijare@gmail.com"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6.bin"/></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9.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0.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1.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66FF66"/>
  </sheetPr>
  <dimension ref="A1:XFB72"/>
  <sheetViews>
    <sheetView tabSelected="1" topLeftCell="B1" zoomScale="80" zoomScaleNormal="80" workbookViewId="0">
      <selection activeCell="C8" sqref="C8:C11"/>
    </sheetView>
  </sheetViews>
  <sheetFormatPr defaultColWidth="0" defaultRowHeight="15" zeroHeight="1"/>
  <cols>
    <col min="1" max="1" width="9.140625" style="202" hidden="1" customWidth="1"/>
    <col min="2" max="2" width="2.28515625" style="202" customWidth="1"/>
    <col min="3" max="3" width="23.140625" style="146" customWidth="1"/>
    <col min="4" max="4" width="21.42578125" style="140" customWidth="1"/>
    <col min="5" max="5" width="3.5703125" style="147" customWidth="1"/>
    <col min="6" max="6" width="8.85546875" style="140" customWidth="1"/>
    <col min="7" max="7" width="13.42578125" style="140" customWidth="1"/>
    <col min="8" max="8" width="8.140625" style="140" customWidth="1"/>
    <col min="9" max="9" width="13" style="140" customWidth="1"/>
    <col min="10" max="10" width="13.5703125" style="342" customWidth="1"/>
    <col min="11" max="11" width="12.85546875" style="140" customWidth="1"/>
    <col min="12" max="12" width="2.85546875" style="140" customWidth="1"/>
    <col min="13" max="13" width="26.42578125" style="140" customWidth="1"/>
    <col min="14" max="14" width="3" style="140" customWidth="1"/>
    <col min="15" max="15" width="6.85546875" style="140" customWidth="1"/>
    <col min="16" max="16" width="36.42578125" style="140" customWidth="1"/>
    <col min="17" max="17" width="9.5703125" style="140" customWidth="1"/>
    <col min="18" max="18" width="1" style="202" customWidth="1"/>
    <col min="19" max="33" width="0" style="202" hidden="1" customWidth="1"/>
    <col min="34" max="16382" width="9.140625" style="202" hidden="1"/>
    <col min="16383" max="16384" width="1.140625" style="202" customWidth="1"/>
  </cols>
  <sheetData>
    <row r="1" spans="1:18" ht="1.5" customHeight="1">
      <c r="A1" s="202" t="s">
        <v>349</v>
      </c>
      <c r="B1" s="226"/>
      <c r="C1" s="226"/>
      <c r="D1" s="202"/>
      <c r="E1" s="227"/>
      <c r="F1" s="202"/>
      <c r="G1" s="202"/>
      <c r="H1" s="202"/>
      <c r="I1" s="202"/>
      <c r="J1" s="337"/>
      <c r="K1" s="202"/>
      <c r="L1" s="202"/>
      <c r="M1" s="202"/>
      <c r="N1" s="202"/>
      <c r="O1" s="202"/>
      <c r="P1" s="202"/>
      <c r="Q1" s="202"/>
    </row>
    <row r="2" spans="1:18" s="203" customFormat="1" ht="3.75" customHeight="1"/>
    <row r="3" spans="1:18" s="203" customFormat="1" ht="11.25" hidden="1" customHeight="1"/>
    <row r="4" spans="1:18" s="203" customFormat="1" ht="6.75" customHeight="1"/>
    <row r="5" spans="1:18" s="203" customFormat="1" ht="17.25" customHeight="1">
      <c r="A5" s="145"/>
    </row>
    <row r="6" spans="1:18" s="203" customFormat="1" ht="17.25" customHeight="1">
      <c r="A6" s="145"/>
    </row>
    <row r="7" spans="1:18" ht="9" customHeight="1">
      <c r="A7" s="141"/>
      <c r="B7" s="203"/>
      <c r="C7" s="203"/>
      <c r="D7" s="203"/>
      <c r="E7" s="203"/>
      <c r="F7" s="203"/>
      <c r="G7" s="203"/>
      <c r="H7" s="203"/>
      <c r="I7" s="203"/>
      <c r="J7" s="203"/>
      <c r="K7" s="203"/>
      <c r="L7" s="203"/>
      <c r="M7" s="203"/>
      <c r="N7" s="203"/>
      <c r="O7" s="203"/>
      <c r="P7" s="203"/>
      <c r="Q7" s="203"/>
      <c r="R7" s="203"/>
    </row>
    <row r="8" spans="1:18" ht="19.5" customHeight="1">
      <c r="A8" s="141"/>
      <c r="B8" s="143"/>
      <c r="C8" s="517" t="s">
        <v>72</v>
      </c>
      <c r="D8" s="520" t="str">
        <f>+'Expense Head'!$F$7</f>
        <v>Mr X</v>
      </c>
      <c r="E8" s="228"/>
      <c r="F8" s="529" t="s">
        <v>205</v>
      </c>
      <c r="G8" s="530"/>
      <c r="H8" s="530"/>
      <c r="I8" s="530"/>
      <c r="J8" s="530"/>
      <c r="K8" s="531"/>
      <c r="L8" s="202"/>
      <c r="M8" s="202"/>
      <c r="N8" s="202"/>
      <c r="O8" s="544" t="s">
        <v>203</v>
      </c>
      <c r="P8" s="544"/>
      <c r="Q8" s="544"/>
    </row>
    <row r="9" spans="1:18" ht="3.75" customHeight="1">
      <c r="A9" s="141"/>
      <c r="B9" s="142"/>
      <c r="C9" s="518"/>
      <c r="D9" s="521"/>
      <c r="E9" s="228"/>
      <c r="F9" s="229"/>
      <c r="G9" s="229"/>
      <c r="H9" s="229"/>
      <c r="I9" s="229"/>
      <c r="J9" s="338"/>
      <c r="K9" s="229"/>
      <c r="L9" s="202"/>
      <c r="M9" s="202"/>
      <c r="N9" s="202"/>
      <c r="O9" s="544"/>
      <c r="P9" s="544"/>
      <c r="Q9" s="544"/>
    </row>
    <row r="10" spans="1:18" ht="6" customHeight="1">
      <c r="A10" s="141"/>
      <c r="B10" s="142"/>
      <c r="C10" s="518"/>
      <c r="D10" s="521"/>
      <c r="E10" s="228"/>
      <c r="F10" s="229"/>
      <c r="G10" s="229"/>
      <c r="H10" s="229"/>
      <c r="I10" s="229"/>
      <c r="J10" s="338"/>
      <c r="K10" s="229"/>
      <c r="L10" s="202"/>
      <c r="M10" s="202"/>
      <c r="N10" s="202"/>
      <c r="O10" s="202"/>
      <c r="P10" s="202"/>
      <c r="Q10" s="202"/>
    </row>
    <row r="11" spans="1:18" ht="9.75" customHeight="1">
      <c r="A11" s="141"/>
      <c r="B11" s="142"/>
      <c r="C11" s="519"/>
      <c r="D11" s="522"/>
      <c r="E11" s="228"/>
      <c r="F11" s="532" t="s">
        <v>207</v>
      </c>
      <c r="G11" s="533"/>
      <c r="H11" s="533"/>
      <c r="I11" s="533"/>
      <c r="J11" s="533"/>
      <c r="K11" s="534"/>
      <c r="L11" s="202"/>
      <c r="M11" s="202"/>
      <c r="N11" s="202"/>
      <c r="O11" s="545" t="s">
        <v>157</v>
      </c>
      <c r="P11" s="546"/>
      <c r="Q11" s="547"/>
    </row>
    <row r="12" spans="1:18" ht="9.75" customHeight="1">
      <c r="A12" s="141"/>
      <c r="B12" s="142"/>
      <c r="C12" s="143"/>
      <c r="D12" s="229"/>
      <c r="E12" s="228"/>
      <c r="F12" s="535"/>
      <c r="G12" s="536"/>
      <c r="H12" s="536"/>
      <c r="I12" s="536"/>
      <c r="J12" s="536"/>
      <c r="K12" s="537"/>
      <c r="L12" s="202"/>
      <c r="M12" s="202"/>
      <c r="N12" s="202"/>
      <c r="O12" s="548"/>
      <c r="P12" s="549"/>
      <c r="Q12" s="550"/>
    </row>
    <row r="13" spans="1:18" ht="11.25" customHeight="1">
      <c r="A13" s="141"/>
      <c r="B13" s="143"/>
      <c r="C13" s="523" t="s">
        <v>104</v>
      </c>
      <c r="D13" s="526" t="str">
        <f>+working!$C$19</f>
        <v>17-2-1989</v>
      </c>
      <c r="E13" s="143"/>
      <c r="F13" s="225"/>
      <c r="G13" s="225"/>
      <c r="H13" s="225"/>
      <c r="I13" s="225"/>
      <c r="J13" s="339"/>
      <c r="K13" s="225"/>
      <c r="L13" s="202"/>
      <c r="M13" s="202"/>
      <c r="N13" s="202"/>
      <c r="O13" s="202"/>
      <c r="P13" s="202"/>
      <c r="Q13" s="202"/>
    </row>
    <row r="14" spans="1:18" ht="9.75" customHeight="1">
      <c r="A14" s="141"/>
      <c r="B14" s="142"/>
      <c r="C14" s="524"/>
      <c r="D14" s="527"/>
      <c r="E14" s="143"/>
      <c r="F14" s="538" t="s">
        <v>208</v>
      </c>
      <c r="G14" s="539"/>
      <c r="H14" s="539"/>
      <c r="I14" s="539"/>
      <c r="J14" s="539"/>
      <c r="K14" s="540"/>
      <c r="L14" s="202"/>
      <c r="M14" s="202"/>
      <c r="N14" s="202"/>
      <c r="O14" s="551" t="s">
        <v>155</v>
      </c>
      <c r="P14" s="552"/>
      <c r="Q14" s="553"/>
    </row>
    <row r="15" spans="1:18" ht="9.75" customHeight="1">
      <c r="A15" s="141"/>
      <c r="B15" s="142"/>
      <c r="C15" s="525"/>
      <c r="D15" s="528"/>
      <c r="E15" s="143"/>
      <c r="F15" s="541"/>
      <c r="G15" s="542"/>
      <c r="H15" s="542"/>
      <c r="I15" s="542"/>
      <c r="J15" s="542"/>
      <c r="K15" s="543"/>
      <c r="L15" s="202"/>
      <c r="M15" s="202"/>
      <c r="N15" s="202"/>
      <c r="O15" s="554"/>
      <c r="P15" s="555"/>
      <c r="Q15" s="556"/>
    </row>
    <row r="16" spans="1:18" ht="10.5" customHeight="1">
      <c r="A16" s="141"/>
      <c r="B16" s="143"/>
      <c r="C16" s="142"/>
      <c r="D16" s="446"/>
      <c r="E16" s="143"/>
      <c r="F16" s="143"/>
      <c r="G16" s="143"/>
      <c r="H16" s="143"/>
      <c r="I16" s="143"/>
      <c r="J16" s="340"/>
      <c r="K16" s="143"/>
      <c r="L16" s="143"/>
      <c r="M16" s="143"/>
      <c r="N16" s="143"/>
      <c r="O16" s="143"/>
      <c r="P16" s="143"/>
      <c r="Q16" s="143"/>
    </row>
    <row r="17" spans="1:17" ht="37.5" customHeight="1">
      <c r="A17" s="141"/>
      <c r="B17" s="142"/>
      <c r="C17" s="362" t="s">
        <v>106</v>
      </c>
      <c r="D17" s="505">
        <f>+working!$B$7</f>
        <v>0</v>
      </c>
      <c r="E17" s="143"/>
      <c r="F17" s="494" t="s">
        <v>191</v>
      </c>
      <c r="G17" s="495" t="s">
        <v>16</v>
      </c>
      <c r="H17" s="495" t="s">
        <v>18</v>
      </c>
      <c r="I17" s="495" t="s">
        <v>60</v>
      </c>
      <c r="J17" s="495" t="str">
        <f>+'Expense Head'!K21</f>
        <v>Savings</v>
      </c>
      <c r="K17" s="496" t="s">
        <v>57</v>
      </c>
      <c r="L17" s="204"/>
      <c r="M17" s="506" t="s">
        <v>294</v>
      </c>
      <c r="N17" s="204"/>
      <c r="O17" s="481" t="s">
        <v>191</v>
      </c>
      <c r="P17" s="482" t="s">
        <v>204</v>
      </c>
      <c r="Q17" s="483" t="s">
        <v>21</v>
      </c>
    </row>
    <row r="18" spans="1:17" ht="15.75" customHeight="1">
      <c r="A18" s="141"/>
      <c r="B18" s="142"/>
      <c r="C18" s="202"/>
      <c r="D18" s="202"/>
      <c r="E18" s="143"/>
      <c r="F18" s="484">
        <v>1</v>
      </c>
      <c r="G18" s="405">
        <v>43466</v>
      </c>
      <c r="H18" s="409">
        <f>+Jan!B37</f>
        <v>0</v>
      </c>
      <c r="I18" s="409">
        <f>+Summary!G4-Summary!R4</f>
        <v>0</v>
      </c>
      <c r="J18" s="409">
        <f>+Summary!R4</f>
        <v>0</v>
      </c>
      <c r="K18" s="497">
        <f>+'Income Statement'!L5</f>
        <v>0</v>
      </c>
      <c r="L18" s="202"/>
      <c r="M18" s="491" t="s">
        <v>368</v>
      </c>
      <c r="N18" s="202"/>
      <c r="O18" s="484">
        <v>1</v>
      </c>
      <c r="P18" s="410" t="str">
        <f>+Summary!H3</f>
        <v>Day to Day - Housing</v>
      </c>
      <c r="Q18" s="488">
        <f>+Summary!H19</f>
        <v>0</v>
      </c>
    </row>
    <row r="19" spans="1:17" ht="15.75" customHeight="1">
      <c r="A19" s="141"/>
      <c r="C19" s="202"/>
      <c r="D19" s="202"/>
      <c r="E19" s="202"/>
      <c r="F19" s="484">
        <f>+F18+1</f>
        <v>2</v>
      </c>
      <c r="G19" s="405">
        <v>43497</v>
      </c>
      <c r="H19" s="409">
        <f>+Feb!B37</f>
        <v>0</v>
      </c>
      <c r="I19" s="409">
        <f>+Summary!G5-Summary!R5</f>
        <v>0</v>
      </c>
      <c r="J19" s="409">
        <f>+Summary!R5</f>
        <v>0</v>
      </c>
      <c r="K19" s="497">
        <f>+'Income Statement'!L6</f>
        <v>0</v>
      </c>
      <c r="L19" s="202"/>
      <c r="M19" s="492" t="s">
        <v>369</v>
      </c>
      <c r="N19" s="202"/>
      <c r="O19" s="484">
        <f>+O18+1</f>
        <v>2</v>
      </c>
      <c r="P19" s="410" t="str">
        <f>+Summary!I3</f>
        <v>Car - Bike - Transportation</v>
      </c>
      <c r="Q19" s="488">
        <f>+Summary!I19</f>
        <v>0</v>
      </c>
    </row>
    <row r="20" spans="1:17" ht="15.75" customHeight="1">
      <c r="A20" s="141"/>
      <c r="C20" s="202"/>
      <c r="D20" s="202"/>
      <c r="E20" s="202"/>
      <c r="F20" s="484">
        <f>+F19+1</f>
        <v>3</v>
      </c>
      <c r="G20" s="405">
        <v>43525</v>
      </c>
      <c r="H20" s="409">
        <f>+Mar!B37</f>
        <v>0</v>
      </c>
      <c r="I20" s="409">
        <f>+Summary!G6-Summary!R6</f>
        <v>0</v>
      </c>
      <c r="J20" s="409">
        <f>+Summary!R6</f>
        <v>0</v>
      </c>
      <c r="K20" s="497">
        <f>+'Income Statement'!L7</f>
        <v>0</v>
      </c>
      <c r="L20" s="202"/>
      <c r="M20" s="492" t="s">
        <v>370</v>
      </c>
      <c r="N20" s="202"/>
      <c r="O20" s="484">
        <f>+O19+1</f>
        <v>3</v>
      </c>
      <c r="P20" s="410" t="str">
        <f>+Summary!J3</f>
        <v>Food</v>
      </c>
      <c r="Q20" s="488">
        <f>+Summary!J19</f>
        <v>0</v>
      </c>
    </row>
    <row r="21" spans="1:17" ht="15.75" customHeight="1">
      <c r="A21" s="141"/>
      <c r="C21" s="202"/>
      <c r="D21" s="202"/>
      <c r="E21" s="202"/>
      <c r="F21" s="484">
        <f t="shared" ref="F21:F29" si="0">+F20+1</f>
        <v>4</v>
      </c>
      <c r="G21" s="405">
        <v>43556</v>
      </c>
      <c r="H21" s="409">
        <f>+Apr!B37</f>
        <v>0</v>
      </c>
      <c r="I21" s="409">
        <f>+Summary!G7-Summary!R7</f>
        <v>0</v>
      </c>
      <c r="J21" s="409">
        <f>+Summary!R7</f>
        <v>0</v>
      </c>
      <c r="K21" s="497">
        <f>+'Income Statement'!L8</f>
        <v>0</v>
      </c>
      <c r="L21" s="202"/>
      <c r="M21" s="492" t="s">
        <v>295</v>
      </c>
      <c r="N21" s="202"/>
      <c r="O21" s="484">
        <f t="shared" ref="O21:O27" si="1">+O20+1</f>
        <v>4</v>
      </c>
      <c r="P21" s="410" t="str">
        <f>+Summary!K3</f>
        <v>Personal Care</v>
      </c>
      <c r="Q21" s="488">
        <f>+Summary!K19</f>
        <v>0</v>
      </c>
    </row>
    <row r="22" spans="1:17" ht="15.75" customHeight="1">
      <c r="A22" s="141"/>
      <c r="C22" s="202"/>
      <c r="D22" s="202"/>
      <c r="E22" s="202"/>
      <c r="F22" s="484">
        <f t="shared" si="0"/>
        <v>5</v>
      </c>
      <c r="G22" s="405">
        <v>43586</v>
      </c>
      <c r="H22" s="409">
        <f>+May!B37</f>
        <v>0</v>
      </c>
      <c r="I22" s="409">
        <f>+Summary!G8-Summary!R8</f>
        <v>0</v>
      </c>
      <c r="J22" s="409">
        <f>+Summary!R8</f>
        <v>0</v>
      </c>
      <c r="K22" s="497">
        <f>+'Income Statement'!L9</f>
        <v>0</v>
      </c>
      <c r="L22" s="205"/>
      <c r="M22" s="492" t="s">
        <v>296</v>
      </c>
      <c r="N22" s="205"/>
      <c r="O22" s="484">
        <f t="shared" si="1"/>
        <v>5</v>
      </c>
      <c r="P22" s="410" t="str">
        <f>+Summary!L3</f>
        <v>Entertainment</v>
      </c>
      <c r="Q22" s="488">
        <f>+Summary!L19</f>
        <v>0</v>
      </c>
    </row>
    <row r="23" spans="1:17" ht="15.75" customHeight="1">
      <c r="A23" s="141"/>
      <c r="C23" s="202"/>
      <c r="D23" s="202"/>
      <c r="E23" s="202"/>
      <c r="F23" s="484">
        <f t="shared" si="0"/>
        <v>6</v>
      </c>
      <c r="G23" s="405">
        <v>43617</v>
      </c>
      <c r="H23" s="409">
        <f>+June!B37</f>
        <v>0</v>
      </c>
      <c r="I23" s="409">
        <f>+Summary!G9-Summary!R9</f>
        <v>0</v>
      </c>
      <c r="J23" s="409">
        <f>+Summary!R9</f>
        <v>0</v>
      </c>
      <c r="K23" s="497">
        <f>+'Income Statement'!L10</f>
        <v>0</v>
      </c>
      <c r="L23" s="206"/>
      <c r="M23" s="492" t="s">
        <v>297</v>
      </c>
      <c r="N23" s="206"/>
      <c r="O23" s="484">
        <f t="shared" si="1"/>
        <v>6</v>
      </c>
      <c r="P23" s="410" t="str">
        <f>+Summary!M3</f>
        <v>Medical</v>
      </c>
      <c r="Q23" s="488">
        <f>+Summary!M19</f>
        <v>0</v>
      </c>
    </row>
    <row r="24" spans="1:17" ht="15.75" customHeight="1">
      <c r="A24" s="141"/>
      <c r="C24" s="202"/>
      <c r="D24" s="202"/>
      <c r="E24" s="202"/>
      <c r="F24" s="484">
        <f t="shared" si="0"/>
        <v>7</v>
      </c>
      <c r="G24" s="405">
        <v>43647</v>
      </c>
      <c r="H24" s="409">
        <f>+July!B37</f>
        <v>0</v>
      </c>
      <c r="I24" s="409">
        <f>+Summary!G10-Summary!R10</f>
        <v>0</v>
      </c>
      <c r="J24" s="409">
        <f>+Summary!R10</f>
        <v>0</v>
      </c>
      <c r="K24" s="497">
        <f>+'Income Statement'!L11</f>
        <v>0</v>
      </c>
      <c r="L24" s="206"/>
      <c r="M24" s="492" t="s">
        <v>300</v>
      </c>
      <c r="N24" s="206"/>
      <c r="O24" s="484">
        <f t="shared" si="1"/>
        <v>7</v>
      </c>
      <c r="P24" s="410" t="str">
        <f>+Summary!N3</f>
        <v>Gifts</v>
      </c>
      <c r="Q24" s="488">
        <f>+Summary!N19</f>
        <v>0</v>
      </c>
    </row>
    <row r="25" spans="1:17" ht="15.75" customHeight="1">
      <c r="A25" s="141"/>
      <c r="C25" s="202"/>
      <c r="D25" s="202"/>
      <c r="E25" s="202"/>
      <c r="F25" s="484">
        <f t="shared" si="0"/>
        <v>8</v>
      </c>
      <c r="G25" s="405">
        <v>43678</v>
      </c>
      <c r="H25" s="409">
        <f>+Aug!B37</f>
        <v>0</v>
      </c>
      <c r="I25" s="409">
        <f>+Summary!G11-Summary!R11</f>
        <v>0</v>
      </c>
      <c r="J25" s="409">
        <f>+Summary!R11</f>
        <v>0</v>
      </c>
      <c r="K25" s="497">
        <f>+'Income Statement'!L12</f>
        <v>0</v>
      </c>
      <c r="L25" s="206"/>
      <c r="M25" s="492" t="s">
        <v>371</v>
      </c>
      <c r="N25" s="206"/>
      <c r="O25" s="484">
        <f t="shared" si="1"/>
        <v>8</v>
      </c>
      <c r="P25" s="410" t="str">
        <f>+Summary!O3</f>
        <v>Studies</v>
      </c>
      <c r="Q25" s="488">
        <f>+Summary!O19</f>
        <v>0</v>
      </c>
    </row>
    <row r="26" spans="1:17" ht="15.75" customHeight="1">
      <c r="A26" s="141"/>
      <c r="C26" s="202"/>
      <c r="D26" s="202"/>
      <c r="E26" s="202"/>
      <c r="F26" s="484">
        <f t="shared" si="0"/>
        <v>9</v>
      </c>
      <c r="G26" s="405">
        <v>43709</v>
      </c>
      <c r="H26" s="409">
        <f>+Sept!B37</f>
        <v>0</v>
      </c>
      <c r="I26" s="409">
        <f>+Summary!G12-Summary!R12</f>
        <v>0</v>
      </c>
      <c r="J26" s="409">
        <f>+Summary!R12</f>
        <v>0</v>
      </c>
      <c r="K26" s="497">
        <f>+'Income Statement'!L13</f>
        <v>0</v>
      </c>
      <c r="L26" s="206"/>
      <c r="M26" s="492" t="s">
        <v>372</v>
      </c>
      <c r="N26" s="206"/>
      <c r="O26" s="484">
        <f t="shared" si="1"/>
        <v>9</v>
      </c>
      <c r="P26" s="411" t="str">
        <f>+Summary!P3</f>
        <v>Travel  &amp; Pleasure</v>
      </c>
      <c r="Q26" s="488">
        <f>+Summary!P19</f>
        <v>0</v>
      </c>
    </row>
    <row r="27" spans="1:17" ht="15.75" customHeight="1">
      <c r="A27" s="141"/>
      <c r="C27" s="202"/>
      <c r="D27" s="202"/>
      <c r="E27" s="202"/>
      <c r="F27" s="484">
        <f t="shared" si="0"/>
        <v>10</v>
      </c>
      <c r="G27" s="405">
        <v>43739</v>
      </c>
      <c r="H27" s="409">
        <f>+Oct!B37</f>
        <v>0</v>
      </c>
      <c r="I27" s="409">
        <f>+Summary!G13-Summary!R13</f>
        <v>0</v>
      </c>
      <c r="J27" s="409">
        <f>+Summary!R13</f>
        <v>0</v>
      </c>
      <c r="K27" s="497">
        <f>+'Income Statement'!L14</f>
        <v>0</v>
      </c>
      <c r="L27" s="206"/>
      <c r="M27" s="492" t="s">
        <v>373</v>
      </c>
      <c r="N27" s="206"/>
      <c r="O27" s="484">
        <f t="shared" si="1"/>
        <v>10</v>
      </c>
      <c r="P27" s="410" t="str">
        <f>+Summary!Q3</f>
        <v>Misc</v>
      </c>
      <c r="Q27" s="488">
        <f>+Summary!Q19</f>
        <v>0</v>
      </c>
    </row>
    <row r="28" spans="1:17" ht="15.75" customHeight="1">
      <c r="A28" s="141"/>
      <c r="B28" s="202" t="s">
        <v>181</v>
      </c>
      <c r="C28" s="202" t="s">
        <v>181</v>
      </c>
      <c r="D28" s="202"/>
      <c r="E28" s="202" t="s">
        <v>181</v>
      </c>
      <c r="F28" s="484">
        <f t="shared" si="0"/>
        <v>11</v>
      </c>
      <c r="G28" s="405">
        <v>43770</v>
      </c>
      <c r="H28" s="409">
        <f>+Nov!B37</f>
        <v>0</v>
      </c>
      <c r="I28" s="409">
        <f>+Summary!G14-Summary!R14</f>
        <v>0</v>
      </c>
      <c r="J28" s="409">
        <f>+Summary!R14</f>
        <v>0</v>
      </c>
      <c r="K28" s="497">
        <f>+'Income Statement'!L15</f>
        <v>0</v>
      </c>
      <c r="L28" s="206"/>
      <c r="M28" s="492" t="s">
        <v>374</v>
      </c>
      <c r="N28" s="206"/>
      <c r="O28" s="485">
        <f>+O27+1</f>
        <v>11</v>
      </c>
      <c r="P28" s="486" t="str">
        <f>+Summary!R3</f>
        <v>Savings</v>
      </c>
      <c r="Q28" s="489">
        <f>+Summary!R19</f>
        <v>0</v>
      </c>
    </row>
    <row r="29" spans="1:17" ht="15.75" customHeight="1">
      <c r="B29" s="202" t="s">
        <v>181</v>
      </c>
      <c r="C29" s="202" t="s">
        <v>181</v>
      </c>
      <c r="D29" s="202" t="s">
        <v>181</v>
      </c>
      <c r="E29" s="202" t="s">
        <v>181</v>
      </c>
      <c r="F29" s="485">
        <f t="shared" si="0"/>
        <v>12</v>
      </c>
      <c r="G29" s="498">
        <v>43800</v>
      </c>
      <c r="H29" s="499">
        <f>+Dec!B37</f>
        <v>0</v>
      </c>
      <c r="I29" s="499">
        <f>+Summary!G15-Summary!R15</f>
        <v>0</v>
      </c>
      <c r="J29" s="499">
        <f>+Summary!R15</f>
        <v>0</v>
      </c>
      <c r="K29" s="500">
        <f>+'Income Statement'!L16</f>
        <v>0</v>
      </c>
      <c r="L29" s="206"/>
      <c r="M29" s="492" t="s">
        <v>375</v>
      </c>
      <c r="N29" s="206"/>
      <c r="O29" s="207"/>
      <c r="P29" s="207"/>
      <c r="Q29" s="207"/>
    </row>
    <row r="30" spans="1:17" ht="17.25" customHeight="1">
      <c r="B30" s="202" t="s">
        <v>181</v>
      </c>
      <c r="C30" s="202" t="s">
        <v>181</v>
      </c>
      <c r="D30" s="202" t="s">
        <v>181</v>
      </c>
      <c r="E30" s="202" t="s">
        <v>181</v>
      </c>
      <c r="F30" s="493"/>
      <c r="G30" s="493" t="s">
        <v>59</v>
      </c>
      <c r="H30" s="493">
        <f>SUM(H18:H29)</f>
        <v>0</v>
      </c>
      <c r="I30" s="493">
        <f>SUM(I18:I29)</f>
        <v>0</v>
      </c>
      <c r="J30" s="493">
        <f>SUM(J18:J29)</f>
        <v>0</v>
      </c>
      <c r="K30" s="493">
        <f>SUM(K18:K29)</f>
        <v>0</v>
      </c>
      <c r="L30" s="206"/>
      <c r="M30" s="490"/>
      <c r="N30" s="206"/>
      <c r="O30" s="557" t="s">
        <v>159</v>
      </c>
      <c r="P30" s="558"/>
      <c r="Q30" s="559"/>
    </row>
    <row r="31" spans="1:17" ht="9" customHeight="1">
      <c r="B31" s="202" t="s">
        <v>181</v>
      </c>
      <c r="C31" s="202" t="s">
        <v>181</v>
      </c>
      <c r="D31" s="202" t="s">
        <v>181</v>
      </c>
      <c r="E31" s="202" t="s">
        <v>181</v>
      </c>
      <c r="F31" s="143"/>
      <c r="G31" s="143"/>
      <c r="H31" s="143"/>
      <c r="I31" s="143"/>
      <c r="J31" s="340"/>
      <c r="K31" s="143"/>
      <c r="L31" s="206"/>
      <c r="M31" s="206"/>
      <c r="N31" s="206"/>
      <c r="O31" s="207"/>
      <c r="P31" s="207"/>
      <c r="Q31" s="207"/>
    </row>
    <row r="32" spans="1:17" ht="4.5" hidden="1" customHeight="1" thickBot="1">
      <c r="B32" s="202" t="s">
        <v>181</v>
      </c>
      <c r="C32" s="202" t="s">
        <v>181</v>
      </c>
      <c r="D32" s="202" t="s">
        <v>181</v>
      </c>
      <c r="E32" s="202" t="s">
        <v>181</v>
      </c>
      <c r="F32" s="143"/>
      <c r="G32" s="143"/>
      <c r="H32" s="143"/>
      <c r="I32" s="144"/>
      <c r="J32" s="340"/>
      <c r="K32" s="143"/>
      <c r="L32" s="202"/>
      <c r="M32" s="202"/>
      <c r="N32" s="202"/>
      <c r="O32" s="207"/>
      <c r="P32" s="207"/>
      <c r="Q32" s="207"/>
    </row>
    <row r="33" spans="2:17" ht="18.75" customHeight="1">
      <c r="B33" s="202" t="s">
        <v>181</v>
      </c>
      <c r="C33" s="202" t="s">
        <v>181</v>
      </c>
      <c r="D33" s="202" t="s">
        <v>181</v>
      </c>
      <c r="E33" s="202" t="s">
        <v>181</v>
      </c>
      <c r="F33" s="143" t="s">
        <v>181</v>
      </c>
      <c r="G33" s="202"/>
      <c r="H33" s="19"/>
      <c r="I33" s="19"/>
      <c r="J33" s="337"/>
      <c r="K33" s="143"/>
      <c r="L33" s="202"/>
      <c r="M33" s="202"/>
      <c r="N33" s="202"/>
      <c r="O33" s="514" t="s">
        <v>158</v>
      </c>
      <c r="P33" s="515"/>
      <c r="Q33" s="516"/>
    </row>
    <row r="34" spans="2:17" ht="8.25" customHeight="1">
      <c r="B34" s="202" t="s">
        <v>181</v>
      </c>
      <c r="C34" s="202" t="s">
        <v>181</v>
      </c>
      <c r="D34" s="202" t="s">
        <v>181</v>
      </c>
      <c r="E34" s="202" t="s">
        <v>181</v>
      </c>
      <c r="F34" s="202" t="s">
        <v>181</v>
      </c>
      <c r="G34" s="202"/>
      <c r="H34" s="19"/>
      <c r="I34" s="443"/>
      <c r="J34" s="341"/>
      <c r="K34" s="208"/>
      <c r="L34" s="202"/>
      <c r="M34" s="202"/>
      <c r="N34" s="202"/>
      <c r="O34" s="202"/>
      <c r="P34" s="202"/>
      <c r="Q34" s="202"/>
    </row>
    <row r="35" spans="2:17" ht="18" hidden="1" customHeight="1">
      <c r="B35" s="202" t="s">
        <v>181</v>
      </c>
      <c r="C35" s="202" t="s">
        <v>181</v>
      </c>
      <c r="D35" s="202" t="s">
        <v>181</v>
      </c>
      <c r="E35" s="202" t="s">
        <v>181</v>
      </c>
      <c r="F35" s="202" t="s">
        <v>181</v>
      </c>
      <c r="G35" s="202"/>
      <c r="H35" s="202"/>
      <c r="I35" s="208"/>
      <c r="J35" s="341"/>
      <c r="K35" s="208"/>
      <c r="L35" s="202"/>
      <c r="M35" s="202"/>
      <c r="N35" s="202"/>
      <c r="O35" s="202"/>
      <c r="P35" s="202"/>
      <c r="Q35" s="202"/>
    </row>
    <row r="36" spans="2:17" ht="19.5" hidden="1" customHeight="1">
      <c r="B36" s="202" t="s">
        <v>181</v>
      </c>
      <c r="C36" s="202" t="s">
        <v>181</v>
      </c>
      <c r="D36" s="202" t="s">
        <v>181</v>
      </c>
      <c r="E36" s="202" t="s">
        <v>181</v>
      </c>
      <c r="F36" s="202" t="s">
        <v>181</v>
      </c>
      <c r="G36" s="202"/>
      <c r="H36" s="202"/>
      <c r="I36" s="208"/>
      <c r="J36" s="444"/>
      <c r="K36" s="443"/>
      <c r="L36" s="202"/>
      <c r="M36" s="202"/>
      <c r="N36" s="202"/>
      <c r="O36" s="202"/>
      <c r="P36" s="202"/>
      <c r="Q36" s="202"/>
    </row>
    <row r="37" spans="2:17" ht="19.5" hidden="1" customHeight="1">
      <c r="B37" s="202" t="s">
        <v>181</v>
      </c>
      <c r="C37" s="202" t="s">
        <v>181</v>
      </c>
      <c r="D37" s="202" t="s">
        <v>181</v>
      </c>
      <c r="E37" s="202" t="s">
        <v>181</v>
      </c>
      <c r="F37" s="143" t="s">
        <v>181</v>
      </c>
      <c r="G37" s="143"/>
      <c r="H37" s="143"/>
      <c r="I37" s="208"/>
      <c r="J37" s="444"/>
      <c r="K37" s="443"/>
      <c r="L37" s="202"/>
      <c r="M37" s="202"/>
      <c r="N37" s="202"/>
      <c r="O37" s="202"/>
      <c r="P37" s="202"/>
      <c r="Q37" s="202"/>
    </row>
    <row r="38" spans="2:17" hidden="1">
      <c r="B38" s="226"/>
      <c r="C38" s="142"/>
      <c r="D38" s="143"/>
      <c r="E38" s="143"/>
      <c r="F38" s="143"/>
      <c r="G38" s="143"/>
      <c r="H38" s="143"/>
      <c r="I38" s="208"/>
      <c r="J38" s="341"/>
      <c r="K38" s="208"/>
      <c r="L38" s="202"/>
      <c r="M38" s="202"/>
      <c r="N38" s="202"/>
      <c r="O38" s="207"/>
      <c r="P38" s="207"/>
      <c r="Q38" s="207"/>
    </row>
    <row r="39" spans="2:17" hidden="1">
      <c r="C39" s="142"/>
      <c r="D39" s="143"/>
      <c r="E39" s="144"/>
      <c r="F39" s="143"/>
      <c r="G39" s="143"/>
      <c r="H39" s="143"/>
      <c r="I39" s="143"/>
      <c r="J39" s="340"/>
      <c r="K39" s="143"/>
      <c r="L39" s="143"/>
      <c r="M39" s="143"/>
      <c r="N39" s="143"/>
      <c r="O39" s="143"/>
      <c r="P39" s="143"/>
      <c r="Q39" s="143"/>
    </row>
    <row r="40" spans="2:17" hidden="1">
      <c r="C40" s="142"/>
      <c r="D40" s="143"/>
      <c r="E40" s="144"/>
      <c r="F40" s="143"/>
      <c r="G40" s="143"/>
      <c r="H40" s="143"/>
      <c r="I40" s="143"/>
      <c r="J40" s="340"/>
      <c r="K40" s="143"/>
      <c r="L40" s="143"/>
      <c r="M40" s="143"/>
      <c r="N40" s="143"/>
      <c r="O40" s="143"/>
      <c r="P40" s="143"/>
      <c r="Q40" s="143"/>
    </row>
    <row r="41" spans="2:17" hidden="1">
      <c r="C41" s="142"/>
      <c r="D41" s="143"/>
      <c r="E41" s="144"/>
      <c r="F41" s="143"/>
      <c r="G41" s="143"/>
      <c r="H41" s="143"/>
      <c r="I41" s="143"/>
      <c r="J41" s="340"/>
      <c r="K41" s="143"/>
      <c r="L41" s="143"/>
      <c r="M41" s="143"/>
      <c r="N41" s="143"/>
      <c r="O41" s="143"/>
      <c r="P41" s="143"/>
      <c r="Q41" s="143"/>
    </row>
    <row r="42" spans="2:17" hidden="1">
      <c r="C42" s="142"/>
      <c r="D42" s="143"/>
      <c r="E42" s="144"/>
      <c r="F42" s="143"/>
      <c r="G42" s="143"/>
      <c r="H42" s="143"/>
      <c r="I42" s="143"/>
      <c r="J42" s="340"/>
      <c r="K42" s="143"/>
      <c r="L42" s="143"/>
      <c r="M42" s="143"/>
      <c r="N42" s="143"/>
      <c r="O42" s="143"/>
      <c r="P42" s="143"/>
      <c r="Q42" s="143"/>
    </row>
    <row r="43" spans="2:17" hidden="1">
      <c r="C43" s="142"/>
      <c r="D43" s="143"/>
      <c r="E43" s="144"/>
      <c r="F43" s="143"/>
      <c r="G43" s="143"/>
      <c r="H43" s="143"/>
      <c r="I43" s="143"/>
      <c r="J43" s="340"/>
      <c r="K43" s="143"/>
      <c r="L43" s="143"/>
      <c r="M43" s="143"/>
      <c r="N43" s="143"/>
      <c r="O43" s="143"/>
      <c r="P43" s="143"/>
      <c r="Q43" s="143"/>
    </row>
    <row r="44" spans="2:17" hidden="1">
      <c r="C44" s="142"/>
      <c r="D44" s="143"/>
      <c r="E44" s="144"/>
      <c r="F44" s="143"/>
      <c r="G44" s="143"/>
      <c r="H44" s="143"/>
      <c r="I44" s="143"/>
      <c r="J44" s="340"/>
      <c r="K44" s="143"/>
      <c r="L44" s="143"/>
      <c r="M44" s="143"/>
      <c r="N44" s="143"/>
      <c r="O44" s="143"/>
      <c r="P44" s="143"/>
      <c r="Q44" s="143"/>
    </row>
    <row r="45" spans="2:17" hidden="1">
      <c r="C45" s="142"/>
      <c r="D45" s="143"/>
      <c r="E45" s="144"/>
      <c r="F45" s="143"/>
      <c r="G45" s="143"/>
      <c r="H45" s="143"/>
      <c r="I45" s="143"/>
      <c r="J45" s="340"/>
      <c r="K45" s="143"/>
      <c r="L45" s="143"/>
      <c r="M45" s="143"/>
      <c r="N45" s="143"/>
      <c r="O45" s="143"/>
      <c r="P45" s="143"/>
      <c r="Q45" s="143"/>
    </row>
    <row r="46" spans="2:17" hidden="1">
      <c r="C46" s="142"/>
      <c r="D46" s="143"/>
      <c r="E46" s="144"/>
      <c r="F46" s="143"/>
      <c r="G46" s="143"/>
      <c r="H46" s="143"/>
      <c r="I46" s="143"/>
      <c r="J46" s="340"/>
      <c r="K46" s="143"/>
      <c r="L46" s="143"/>
      <c r="M46" s="143"/>
      <c r="N46" s="143"/>
      <c r="O46" s="143"/>
      <c r="P46" s="143"/>
      <c r="Q46" s="143"/>
    </row>
    <row r="47" spans="2:17" hidden="1">
      <c r="C47" s="142"/>
      <c r="D47" s="143"/>
      <c r="E47" s="144"/>
      <c r="F47" s="143"/>
      <c r="G47" s="143"/>
      <c r="H47" s="143"/>
      <c r="I47" s="143"/>
      <c r="J47" s="340"/>
      <c r="K47" s="143"/>
      <c r="L47" s="143"/>
      <c r="M47" s="143"/>
      <c r="N47" s="143"/>
      <c r="O47" s="143"/>
      <c r="P47" s="143"/>
      <c r="Q47" s="143"/>
    </row>
    <row r="48" spans="2:17" ht="5.25" hidden="1" customHeight="1">
      <c r="C48" s="226"/>
      <c r="D48" s="202"/>
      <c r="E48" s="227"/>
      <c r="F48" s="202"/>
      <c r="G48" s="202"/>
      <c r="H48" s="202"/>
      <c r="I48" s="202"/>
      <c r="J48" s="337"/>
      <c r="K48" s="202"/>
      <c r="L48" s="202"/>
      <c r="M48" s="202"/>
      <c r="N48" s="202"/>
      <c r="O48" s="202"/>
      <c r="P48" s="202"/>
      <c r="Q48" s="202"/>
    </row>
    <row r="49" spans="3:17" hidden="1">
      <c r="C49" s="142"/>
      <c r="D49" s="143"/>
      <c r="E49" s="144"/>
      <c r="F49" s="143"/>
      <c r="G49" s="143"/>
      <c r="H49" s="143"/>
      <c r="I49" s="143"/>
      <c r="J49" s="340"/>
      <c r="K49" s="143"/>
      <c r="L49" s="143"/>
      <c r="M49" s="143"/>
      <c r="N49" s="143"/>
      <c r="O49" s="143"/>
      <c r="P49" s="143"/>
      <c r="Q49" s="143"/>
    </row>
    <row r="50" spans="3:17" hidden="1">
      <c r="C50" s="142"/>
      <c r="D50" s="143"/>
      <c r="E50" s="144"/>
      <c r="F50" s="143"/>
      <c r="G50" s="143"/>
      <c r="H50" s="143"/>
      <c r="I50" s="143"/>
      <c r="J50" s="340"/>
      <c r="K50" s="143"/>
      <c r="L50" s="143"/>
      <c r="M50" s="143"/>
      <c r="N50" s="143"/>
      <c r="O50" s="143"/>
      <c r="P50" s="143"/>
      <c r="Q50" s="143"/>
    </row>
    <row r="51" spans="3:17" hidden="1">
      <c r="C51" s="142"/>
      <c r="D51" s="143"/>
      <c r="E51" s="144"/>
      <c r="F51" s="143"/>
      <c r="G51" s="143"/>
      <c r="H51" s="143"/>
      <c r="I51" s="143"/>
      <c r="J51" s="340"/>
      <c r="K51" s="143"/>
      <c r="L51" s="143"/>
      <c r="M51" s="143"/>
      <c r="N51" s="143"/>
      <c r="O51" s="143"/>
      <c r="P51" s="143"/>
      <c r="Q51" s="143"/>
    </row>
    <row r="52" spans="3:17" hidden="1">
      <c r="C52" s="142"/>
      <c r="D52" s="143"/>
      <c r="E52" s="144"/>
      <c r="F52" s="143"/>
      <c r="G52" s="143"/>
      <c r="H52" s="143"/>
      <c r="I52" s="143"/>
      <c r="J52" s="340"/>
      <c r="K52" s="143"/>
      <c r="L52" s="143"/>
      <c r="M52" s="143"/>
      <c r="N52" s="143"/>
      <c r="O52" s="143"/>
      <c r="P52" s="143"/>
      <c r="Q52" s="143"/>
    </row>
    <row r="53" spans="3:17" hidden="1">
      <c r="C53" s="142"/>
      <c r="D53" s="143"/>
      <c r="E53" s="144"/>
      <c r="F53" s="143"/>
      <c r="G53" s="143"/>
      <c r="H53" s="143"/>
      <c r="I53" s="143"/>
      <c r="J53" s="340"/>
      <c r="K53" s="143"/>
      <c r="L53" s="143"/>
      <c r="M53" s="143"/>
      <c r="N53" s="143"/>
      <c r="O53" s="143"/>
      <c r="P53" s="143"/>
      <c r="Q53" s="143"/>
    </row>
    <row r="54" spans="3:17" hidden="1">
      <c r="C54" s="142"/>
      <c r="D54" s="143"/>
      <c r="E54" s="144"/>
      <c r="F54" s="143"/>
      <c r="G54" s="143"/>
      <c r="H54" s="143"/>
      <c r="I54" s="143"/>
      <c r="J54" s="340"/>
      <c r="K54" s="143"/>
      <c r="L54" s="143"/>
      <c r="M54" s="143"/>
      <c r="N54" s="143"/>
      <c r="O54" s="143"/>
      <c r="P54" s="143"/>
      <c r="Q54" s="143"/>
    </row>
    <row r="55" spans="3:17" hidden="1">
      <c r="C55" s="142"/>
      <c r="D55" s="143"/>
      <c r="E55" s="144"/>
      <c r="F55" s="143"/>
      <c r="G55" s="143"/>
      <c r="H55" s="143"/>
      <c r="I55" s="143"/>
      <c r="J55" s="340"/>
      <c r="K55" s="143"/>
      <c r="L55" s="143"/>
      <c r="M55" s="143"/>
      <c r="N55" s="143"/>
      <c r="O55" s="143"/>
      <c r="P55" s="143"/>
      <c r="Q55" s="143"/>
    </row>
    <row r="56" spans="3:17" hidden="1">
      <c r="C56" s="142"/>
      <c r="D56" s="143"/>
      <c r="E56" s="144"/>
      <c r="F56" s="143"/>
      <c r="G56" s="143"/>
      <c r="H56" s="143"/>
      <c r="I56" s="143"/>
      <c r="J56" s="340"/>
      <c r="K56" s="143"/>
      <c r="L56" s="143"/>
      <c r="M56" s="143"/>
      <c r="N56" s="143"/>
      <c r="O56" s="143"/>
      <c r="P56" s="143"/>
      <c r="Q56" s="143"/>
    </row>
    <row r="57" spans="3:17" hidden="1">
      <c r="C57" s="142"/>
      <c r="D57" s="143"/>
      <c r="E57" s="144"/>
      <c r="F57" s="143"/>
      <c r="G57" s="143"/>
      <c r="H57" s="143"/>
      <c r="I57" s="143"/>
      <c r="J57" s="340"/>
      <c r="K57" s="143"/>
      <c r="L57" s="143"/>
      <c r="M57" s="143"/>
      <c r="N57" s="143"/>
      <c r="O57" s="143"/>
      <c r="P57" s="143"/>
      <c r="Q57" s="143"/>
    </row>
    <row r="58" spans="3:17" hidden="1">
      <c r="C58" s="142"/>
      <c r="D58" s="143"/>
      <c r="E58" s="144"/>
      <c r="F58" s="143"/>
      <c r="G58" s="143"/>
      <c r="H58" s="143"/>
      <c r="I58" s="143"/>
      <c r="J58" s="340"/>
      <c r="K58" s="143"/>
      <c r="L58" s="143"/>
      <c r="M58" s="143"/>
      <c r="N58" s="143"/>
      <c r="O58" s="143"/>
      <c r="P58" s="143"/>
      <c r="Q58" s="143"/>
    </row>
    <row r="59" spans="3:17" hidden="1">
      <c r="C59" s="142"/>
      <c r="D59" s="143"/>
      <c r="E59" s="144"/>
      <c r="F59" s="143"/>
      <c r="G59" s="143"/>
      <c r="H59" s="143"/>
      <c r="I59" s="143"/>
      <c r="J59" s="340"/>
      <c r="K59" s="143"/>
      <c r="L59" s="143"/>
      <c r="M59" s="143"/>
      <c r="N59" s="143"/>
      <c r="O59" s="143"/>
      <c r="P59" s="143"/>
      <c r="Q59" s="143"/>
    </row>
    <row r="60" spans="3:17" hidden="1">
      <c r="C60" s="142"/>
      <c r="D60" s="143"/>
      <c r="E60" s="144"/>
      <c r="F60" s="143"/>
      <c r="G60" s="143"/>
      <c r="H60" s="143"/>
      <c r="I60" s="143"/>
      <c r="J60" s="340"/>
      <c r="K60" s="143"/>
      <c r="L60" s="143"/>
      <c r="M60" s="143"/>
      <c r="N60" s="143"/>
      <c r="O60" s="143"/>
      <c r="P60" s="143"/>
      <c r="Q60" s="143"/>
    </row>
    <row r="61" spans="3:17" hidden="1">
      <c r="C61" s="142"/>
      <c r="D61" s="143"/>
      <c r="E61" s="144"/>
      <c r="F61" s="143"/>
      <c r="G61" s="143"/>
      <c r="H61" s="143"/>
      <c r="I61" s="143"/>
      <c r="J61" s="340"/>
      <c r="K61" s="143"/>
      <c r="L61" s="143"/>
      <c r="M61" s="143"/>
      <c r="N61" s="143"/>
      <c r="O61" s="143"/>
      <c r="P61" s="143"/>
      <c r="Q61" s="143"/>
    </row>
    <row r="62" spans="3:17" hidden="1">
      <c r="C62" s="142"/>
      <c r="D62" s="143"/>
      <c r="E62" s="144"/>
      <c r="F62" s="143"/>
      <c r="G62" s="143"/>
      <c r="H62" s="143"/>
      <c r="I62" s="143"/>
      <c r="J62" s="340"/>
      <c r="K62" s="143"/>
      <c r="L62" s="143"/>
      <c r="M62" s="143"/>
      <c r="N62" s="143"/>
      <c r="O62" s="143"/>
      <c r="P62" s="143"/>
      <c r="Q62" s="143"/>
    </row>
    <row r="63" spans="3:17" hidden="1">
      <c r="C63" s="142"/>
      <c r="D63" s="143"/>
      <c r="E63" s="144"/>
      <c r="F63" s="143"/>
      <c r="G63" s="143"/>
      <c r="H63" s="143"/>
      <c r="I63" s="143"/>
      <c r="J63" s="340"/>
      <c r="K63" s="143"/>
      <c r="L63" s="143"/>
      <c r="M63" s="143"/>
      <c r="N63" s="143"/>
      <c r="O63" s="143"/>
      <c r="P63" s="143"/>
      <c r="Q63" s="143"/>
    </row>
    <row r="64" spans="3:17" hidden="1">
      <c r="C64" s="142"/>
      <c r="D64" s="143"/>
      <c r="E64" s="144"/>
      <c r="F64" s="143"/>
      <c r="G64" s="143"/>
      <c r="H64" s="143"/>
      <c r="I64" s="143"/>
      <c r="J64" s="340"/>
      <c r="K64" s="143"/>
      <c r="L64" s="143"/>
      <c r="M64" s="143"/>
      <c r="N64" s="143"/>
      <c r="O64" s="143"/>
      <c r="P64" s="143"/>
      <c r="Q64" s="143"/>
    </row>
    <row r="65" spans="3:17" hidden="1">
      <c r="C65" s="142"/>
      <c r="D65" s="143"/>
      <c r="E65" s="144"/>
      <c r="F65" s="143"/>
      <c r="G65" s="143"/>
      <c r="H65" s="143"/>
      <c r="I65" s="143"/>
      <c r="J65" s="340"/>
      <c r="K65" s="143"/>
      <c r="L65" s="143"/>
      <c r="M65" s="143"/>
      <c r="N65" s="143"/>
      <c r="O65" s="143"/>
      <c r="P65" s="143"/>
      <c r="Q65" s="143"/>
    </row>
    <row r="66" spans="3:17" hidden="1">
      <c r="C66" s="142"/>
      <c r="D66" s="143"/>
      <c r="E66" s="144"/>
      <c r="F66" s="143"/>
      <c r="G66" s="143"/>
      <c r="H66" s="143"/>
      <c r="I66" s="143"/>
      <c r="J66" s="340"/>
      <c r="K66" s="143"/>
      <c r="L66" s="143"/>
      <c r="M66" s="143"/>
      <c r="N66" s="143"/>
      <c r="O66" s="143"/>
      <c r="P66" s="143"/>
      <c r="Q66" s="143"/>
    </row>
    <row r="67" spans="3:17" hidden="1">
      <c r="C67" s="226"/>
      <c r="D67" s="202"/>
      <c r="E67" s="227"/>
      <c r="F67" s="202"/>
      <c r="G67" s="202"/>
      <c r="H67" s="202"/>
      <c r="I67" s="202"/>
      <c r="J67" s="337"/>
      <c r="K67" s="202"/>
      <c r="L67" s="202"/>
      <c r="M67" s="202"/>
      <c r="N67" s="202"/>
      <c r="O67" s="202"/>
      <c r="P67" s="202"/>
      <c r="Q67" s="202"/>
    </row>
    <row r="68" spans="3:17" hidden="1">
      <c r="C68" s="226"/>
      <c r="D68" s="202"/>
      <c r="E68" s="227"/>
      <c r="F68" s="202"/>
      <c r="G68" s="202"/>
      <c r="H68" s="202"/>
      <c r="I68" s="202"/>
      <c r="J68" s="337"/>
      <c r="K68" s="202"/>
      <c r="L68" s="202"/>
      <c r="M68" s="202"/>
      <c r="N68" s="202"/>
      <c r="O68" s="202"/>
      <c r="P68" s="202"/>
      <c r="Q68" s="202"/>
    </row>
    <row r="69" spans="3:17" hidden="1"/>
    <row r="70" spans="3:17" hidden="1"/>
    <row r="71" spans="3:17" hidden="1">
      <c r="C71" s="142"/>
      <c r="D71" s="143"/>
      <c r="E71" s="144"/>
      <c r="F71" s="143"/>
      <c r="G71" s="143"/>
      <c r="H71" s="143"/>
      <c r="I71" s="143"/>
      <c r="J71" s="340"/>
      <c r="K71" s="143"/>
      <c r="L71" s="143"/>
      <c r="M71" s="143"/>
      <c r="N71" s="143"/>
      <c r="O71" s="143"/>
      <c r="P71" s="143"/>
      <c r="Q71" s="143"/>
    </row>
    <row r="72" spans="3:17" hidden="1"/>
  </sheetData>
  <sheetProtection algorithmName="SHA-512" hashValue="GRgq9ojpjnZz1BATl3W5JLs+fPVmY/x5HE+cJ0WIjs9DZFW/8zzktUkDJpHF5Xt9tbStGU3u70zGKAONzTSegQ==" saltValue="QhrkoPXsZlHJQqxhmNW0Vg==" spinCount="100000" sheet="1" objects="1" scenarios="1" formatCells="0" formatColumns="0" formatRows="0" insertColumns="0" insertRows="0" insertHyperlinks="0" deleteColumns="0" deleteRows="0" sort="0" autoFilter="0" pivotTables="0"/>
  <mergeCells count="12">
    <mergeCell ref="O33:Q33"/>
    <mergeCell ref="C8:C11"/>
    <mergeCell ref="D8:D11"/>
    <mergeCell ref="C13:C15"/>
    <mergeCell ref="D13:D15"/>
    <mergeCell ref="F8:K8"/>
    <mergeCell ref="F11:K12"/>
    <mergeCell ref="F14:K15"/>
    <mergeCell ref="O8:Q9"/>
    <mergeCell ref="O11:Q12"/>
    <mergeCell ref="O14:Q15"/>
    <mergeCell ref="O30:Q30"/>
  </mergeCells>
  <hyperlinks>
    <hyperlink ref="O11" location="Summary!A1" display="Summary"/>
    <hyperlink ref="P19" location="'Analysis Chart-2'!A1" display="'Analysis Chart-2'!A1"/>
    <hyperlink ref="P20" location="'Analysis Chart-3'!A1" display="'Analysis Chart-3'!A1"/>
    <hyperlink ref="G18" location="Jan!A1" display="Jan!A1"/>
    <hyperlink ref="P21" location="'Analysis Chart-4'!A1" display="'Analysis Chart-4'!A1"/>
    <hyperlink ref="P27" location="'Analysis Chart-10'!A1" display="'Analysis Chart-10'!A1"/>
    <hyperlink ref="P26" location="'Analysis Chart-9'!A1" display="'Analysis Chart-9'!A1"/>
    <hyperlink ref="P25" location="'Analysis Chart-8'!A1" display="'Analysis Chart-8'!A1"/>
    <hyperlink ref="P24" location="'Analysis Chart-7'!A1" display="'Analysis Chart-7'!A1"/>
    <hyperlink ref="P23" location="'Analysis Chart-6'!A1" display="'Analysis Chart-6'!A1"/>
    <hyperlink ref="P22" location="'Analysis Chart-5'!A1" display="'Analysis Chart-5'!A1"/>
    <hyperlink ref="P18" location="'Analysis Chart-1'!A1" display="'Analysis Chart-1'!A1"/>
    <hyperlink ref="G19:G29" location="'Jan-13'!A1" display="'Jan-13'!A1"/>
    <hyperlink ref="O14" location="'Tower Chart - 2'!A1" display="Analysis Tower Chart - 2"/>
    <hyperlink ref="G19" location="Feb!A1" display="Feb!A1"/>
    <hyperlink ref="G20" location="Mar!A1" display="Mar!A1"/>
    <hyperlink ref="G21" location="Apr!A1" display="Apr!A1"/>
    <hyperlink ref="G22" location="May!A1" display="May!A1"/>
    <hyperlink ref="G23" location="June!A1" display="June!A1"/>
    <hyperlink ref="G24" location="July!A1" display="July!A1"/>
    <hyperlink ref="G25" location="Aug!A1" display="Aug!A1"/>
    <hyperlink ref="G26" location="Sept!A1" display="Sept!A1"/>
    <hyperlink ref="G27" location="Oct!A1" display="Oct!A1"/>
    <hyperlink ref="G28" location="Nov!A1" display="Nov!A1"/>
    <hyperlink ref="G29" location="Dec!A1" display="Dec!A1"/>
    <hyperlink ref="P28" location="'Analysis Chart-11'!A1" display="'Analysis Chart-11'!A1"/>
    <hyperlink ref="O33" location="' Circle Chart'!A1" display="Analysis Circle Chart"/>
    <hyperlink ref="O35" location="' Circle Chart'!A1" display="Analysis Circle Chart"/>
    <hyperlink ref="O30" location="' Circle Chart'!A1" display="Analysis Circle Chart"/>
    <hyperlink ref="O35:Q35" location="' Circle Chart - 4'!A1" display="Monthly Distribution of Income"/>
    <hyperlink ref="O30:Q30" location="' Circle Chart -3'!A1" display="Monthwise Distribution OF Expenses"/>
    <hyperlink ref="O33:Q33" location="' Circle Chart -2 '!A1" display="Monthly Distribution of Expenses"/>
    <hyperlink ref="F14:K15" location="'Expense Head'!A1" display="To begin with …. Select Expense head..!!"/>
    <hyperlink ref="F8:K8" location="Why.....!A1" display="Why Personal Money Manager..???"/>
    <hyperlink ref="F11:K12" location="Use!A1" display="How to use Personal Money Manager..???"/>
    <hyperlink ref="M18" location="'Joyful Jan'!A1" display="Joyful January"/>
    <hyperlink ref="M20" location="'Mar March'!A1" display="Marvolous March"/>
    <hyperlink ref="M19" location="'Fab Feb'!A1" display="Fabulous February"/>
    <hyperlink ref="M21" location="'Amazing Apr'!A1" display="Amazing April"/>
    <hyperlink ref="M22" location="'Amazing May'!A1" display="Magical May"/>
    <hyperlink ref="O8:Q9" location="'Total Budget - actual'!A1" display="Yearly Analysis"/>
    <hyperlink ref="M24" location="'Jub July'!A1" display="Jubiliant July"/>
    <hyperlink ref="M28" location="'Noble Nov'!A1" display="Noble November"/>
    <hyperlink ref="M25" location="'Aug amazing'!A1" display="Ambitious August"/>
    <hyperlink ref="M26" location="'Siz Sep'!A1" display="Sizzling September"/>
    <hyperlink ref="M23" location="'joy june'!A1" display="Joyous June"/>
    <hyperlink ref="M27" location="'Optimist Oct'!A1" display="Optimist October"/>
    <hyperlink ref="M29" location="'Dazzling Dec'!A1" display="Dazzling December"/>
  </hyperlinks>
  <pageMargins left="0.7" right="0.7" top="0.75" bottom="0.75" header="0.3" footer="0.3"/>
  <pageSetup orientation="portrait" r:id="rId1"/>
  <ignoredErrors>
    <ignoredError sqref="Q18:Q27" emptyCellReferenc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H49"/>
  <sheetViews>
    <sheetView workbookViewId="0">
      <selection activeCell="C9" sqref="C9"/>
    </sheetView>
  </sheetViews>
  <sheetFormatPr defaultRowHeight="15"/>
  <cols>
    <col min="1" max="1" width="3.7109375" style="39" customWidth="1"/>
    <col min="2" max="2" width="24" style="39" customWidth="1"/>
    <col min="3" max="3" width="14" style="232" customWidth="1"/>
    <col min="4" max="4" width="3.28515625" style="39" customWidth="1"/>
    <col min="5" max="7" width="11" style="39" customWidth="1"/>
    <col min="8" max="16384" width="9.140625" style="39"/>
  </cols>
  <sheetData>
    <row r="2" spans="1:8">
      <c r="B2" s="578" t="s">
        <v>29</v>
      </c>
      <c r="C2" s="579"/>
      <c r="G2" s="582" t="s">
        <v>380</v>
      </c>
      <c r="H2" s="583"/>
    </row>
    <row r="3" spans="1:8">
      <c r="B3" s="580"/>
      <c r="C3" s="581"/>
      <c r="G3" s="584"/>
      <c r="H3" s="585"/>
    </row>
    <row r="4" spans="1:8">
      <c r="A4" s="39" t="s">
        <v>222</v>
      </c>
    </row>
    <row r="5" spans="1:8">
      <c r="C5" s="39"/>
    </row>
    <row r="6" spans="1:8">
      <c r="B6" s="451" t="s">
        <v>344</v>
      </c>
      <c r="C6" s="453" t="str">
        <f>+'3E'!C6</f>
        <v>Budget</v>
      </c>
    </row>
    <row r="7" spans="1:8">
      <c r="B7" s="39" t="s">
        <v>384</v>
      </c>
      <c r="C7" s="232">
        <v>0</v>
      </c>
    </row>
    <row r="8" spans="1:8">
      <c r="B8" s="39" t="s">
        <v>345</v>
      </c>
      <c r="C8" s="232">
        <v>100</v>
      </c>
    </row>
    <row r="9" spans="1:8">
      <c r="B9" s="39" t="s">
        <v>346</v>
      </c>
      <c r="C9" s="232">
        <v>0</v>
      </c>
    </row>
    <row r="10" spans="1:8">
      <c r="B10" s="39" t="s">
        <v>347</v>
      </c>
      <c r="C10" s="232">
        <v>0</v>
      </c>
    </row>
    <row r="11" spans="1:8">
      <c r="B11" s="39" t="s">
        <v>355</v>
      </c>
      <c r="C11" s="232">
        <v>0</v>
      </c>
    </row>
    <row r="12" spans="1:8">
      <c r="C12" s="232">
        <v>0</v>
      </c>
    </row>
    <row r="13" spans="1:8">
      <c r="C13" s="232">
        <v>0</v>
      </c>
    </row>
    <row r="14" spans="1:8">
      <c r="C14" s="232">
        <v>0</v>
      </c>
    </row>
    <row r="15" spans="1:8">
      <c r="C15" s="232">
        <v>0</v>
      </c>
    </row>
    <row r="16" spans="1:8">
      <c r="C16" s="232">
        <v>0</v>
      </c>
      <c r="E16" s="232"/>
      <c r="F16" s="232"/>
      <c r="G16" s="232"/>
    </row>
    <row r="17" spans="2:7">
      <c r="C17" s="232">
        <v>0</v>
      </c>
      <c r="E17" s="232"/>
      <c r="F17" s="232"/>
      <c r="G17" s="232"/>
    </row>
    <row r="18" spans="2:7">
      <c r="C18" s="232">
        <v>0</v>
      </c>
    </row>
    <row r="19" spans="2:7">
      <c r="C19" s="232">
        <v>0</v>
      </c>
      <c r="E19" s="232"/>
      <c r="F19" s="232"/>
      <c r="G19" s="232"/>
    </row>
    <row r="20" spans="2:7">
      <c r="C20" s="232">
        <v>0</v>
      </c>
    </row>
    <row r="21" spans="2:7">
      <c r="B21" s="451" t="s">
        <v>2</v>
      </c>
      <c r="C21" s="453">
        <f>SUM(C7:C20)</f>
        <v>100</v>
      </c>
    </row>
    <row r="22" spans="2:7">
      <c r="E22" s="232"/>
      <c r="F22" s="232"/>
      <c r="G22" s="232"/>
    </row>
    <row r="23" spans="2:7">
      <c r="E23" s="232"/>
      <c r="F23" s="232"/>
      <c r="G23" s="232"/>
    </row>
    <row r="24" spans="2:7">
      <c r="E24" s="232"/>
      <c r="F24" s="232"/>
      <c r="G24" s="232"/>
    </row>
    <row r="25" spans="2:7">
      <c r="E25" s="232"/>
      <c r="F25" s="232"/>
      <c r="G25" s="232"/>
    </row>
    <row r="26" spans="2:7">
      <c r="E26" s="232"/>
      <c r="F26" s="232"/>
      <c r="G26" s="232"/>
    </row>
    <row r="27" spans="2:7">
      <c r="E27" s="232"/>
      <c r="F27" s="232"/>
      <c r="G27" s="232"/>
    </row>
    <row r="29" spans="2:7">
      <c r="E29" s="232"/>
      <c r="F29" s="232"/>
      <c r="G29" s="232"/>
    </row>
    <row r="30" spans="2:7">
      <c r="E30" s="232"/>
      <c r="F30" s="232"/>
      <c r="G30" s="232"/>
    </row>
    <row r="31" spans="2:7">
      <c r="E31" s="232"/>
      <c r="F31" s="232"/>
      <c r="G31" s="232"/>
    </row>
    <row r="32" spans="2:7">
      <c r="E32" s="232"/>
      <c r="F32" s="232"/>
      <c r="G32" s="232"/>
    </row>
    <row r="33" spans="5:7">
      <c r="E33" s="232"/>
      <c r="F33" s="232"/>
      <c r="G33" s="232"/>
    </row>
    <row r="34" spans="5:7">
      <c r="E34" s="232"/>
      <c r="F34" s="232"/>
      <c r="G34" s="232"/>
    </row>
    <row r="35" spans="5:7">
      <c r="E35" s="232"/>
      <c r="F35" s="232"/>
      <c r="G35" s="232"/>
    </row>
    <row r="36" spans="5:7">
      <c r="E36" s="232"/>
      <c r="F36" s="232"/>
      <c r="G36" s="232"/>
    </row>
    <row r="37" spans="5:7">
      <c r="E37" s="232"/>
      <c r="F37" s="232"/>
      <c r="G37" s="232"/>
    </row>
    <row r="38" spans="5:7">
      <c r="E38" s="232"/>
      <c r="F38" s="232"/>
      <c r="G38" s="232"/>
    </row>
    <row r="39" spans="5:7">
      <c r="E39" s="232"/>
      <c r="F39" s="232"/>
      <c r="G39" s="232"/>
    </row>
    <row r="40" spans="5:7">
      <c r="E40" s="232"/>
      <c r="F40" s="232"/>
      <c r="G40" s="232"/>
    </row>
    <row r="41" spans="5:7">
      <c r="E41" s="232"/>
      <c r="F41" s="232"/>
      <c r="G41" s="232"/>
    </row>
    <row r="42" spans="5:7">
      <c r="E42" s="232"/>
      <c r="F42" s="232"/>
      <c r="G42" s="232"/>
    </row>
    <row r="43" spans="5:7">
      <c r="E43" s="232"/>
      <c r="F43" s="232"/>
      <c r="G43" s="232"/>
    </row>
    <row r="44" spans="5:7">
      <c r="E44" s="232"/>
      <c r="F44" s="232"/>
      <c r="G44" s="232"/>
    </row>
    <row r="45" spans="5:7">
      <c r="E45" s="232"/>
      <c r="F45" s="232"/>
      <c r="G45" s="232"/>
    </row>
    <row r="46" spans="5:7">
      <c r="E46" s="232"/>
      <c r="F46" s="232"/>
      <c r="G46" s="232"/>
    </row>
    <row r="47" spans="5:7">
      <c r="E47" s="232"/>
      <c r="F47" s="232"/>
      <c r="G47" s="232"/>
    </row>
    <row r="48" spans="5:7">
      <c r="E48" s="232"/>
      <c r="F48" s="232"/>
      <c r="G48" s="232"/>
    </row>
    <row r="49" spans="5:7">
      <c r="E49" s="232"/>
      <c r="F49" s="232"/>
      <c r="G49" s="232"/>
    </row>
  </sheetData>
  <mergeCells count="2">
    <mergeCell ref="B2:C3"/>
    <mergeCell ref="G2:H3"/>
  </mergeCells>
  <hyperlinks>
    <hyperlink ref="B2:C3" location="'Track Room'!A1" display="Track Room"/>
    <hyperlink ref="G2:H3" location="Budget!A1" display="Budget "/>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H36"/>
  <sheetViews>
    <sheetView workbookViewId="0">
      <selection activeCell="C8" sqref="C8"/>
    </sheetView>
  </sheetViews>
  <sheetFormatPr defaultRowHeight="15"/>
  <cols>
    <col min="1" max="1" width="3.7109375" style="39" customWidth="1"/>
    <col min="2" max="2" width="24" style="39" customWidth="1"/>
    <col min="3" max="3" width="14" style="232" customWidth="1"/>
    <col min="4" max="4" width="3.28515625" style="39" customWidth="1"/>
    <col min="5" max="7" width="11" style="39" customWidth="1"/>
    <col min="8" max="16384" width="9.140625" style="39"/>
  </cols>
  <sheetData>
    <row r="2" spans="1:8">
      <c r="B2" s="578" t="s">
        <v>29</v>
      </c>
      <c r="C2" s="579"/>
      <c r="G2" s="582" t="s">
        <v>380</v>
      </c>
      <c r="H2" s="583"/>
    </row>
    <row r="3" spans="1:8">
      <c r="B3" s="580"/>
      <c r="C3" s="581"/>
      <c r="G3" s="584"/>
      <c r="H3" s="585"/>
    </row>
    <row r="4" spans="1:8">
      <c r="A4" s="39" t="s">
        <v>222</v>
      </c>
    </row>
    <row r="6" spans="1:8">
      <c r="B6" s="451" t="s">
        <v>340</v>
      </c>
      <c r="C6" s="453" t="str">
        <f>+'2E'!C5</f>
        <v>Budget</v>
      </c>
    </row>
    <row r="7" spans="1:8">
      <c r="B7" s="39" t="s">
        <v>341</v>
      </c>
      <c r="C7" s="232">
        <v>200</v>
      </c>
    </row>
    <row r="8" spans="1:8">
      <c r="B8" s="39" t="s">
        <v>342</v>
      </c>
      <c r="C8" s="232">
        <v>0</v>
      </c>
    </row>
    <row r="9" spans="1:8">
      <c r="B9" s="39" t="s">
        <v>201</v>
      </c>
      <c r="C9" s="232">
        <v>0</v>
      </c>
    </row>
    <row r="10" spans="1:8">
      <c r="C10" s="232">
        <v>0</v>
      </c>
    </row>
    <row r="11" spans="1:8">
      <c r="C11" s="476">
        <v>0</v>
      </c>
    </row>
    <row r="12" spans="1:8">
      <c r="C12" s="232">
        <v>0</v>
      </c>
      <c r="E12" s="232"/>
      <c r="F12" s="232"/>
      <c r="G12" s="232"/>
    </row>
    <row r="13" spans="1:8">
      <c r="C13" s="232">
        <v>0</v>
      </c>
      <c r="E13" s="232"/>
      <c r="F13" s="232"/>
      <c r="G13" s="232"/>
    </row>
    <row r="14" spans="1:8">
      <c r="C14" s="232">
        <v>0</v>
      </c>
      <c r="E14" s="232"/>
      <c r="F14" s="232"/>
      <c r="G14" s="232"/>
    </row>
    <row r="15" spans="1:8">
      <c r="B15" s="451" t="s">
        <v>2</v>
      </c>
      <c r="C15" s="453">
        <f>SUM(C7:C14)</f>
        <v>200</v>
      </c>
    </row>
    <row r="16" spans="1:8">
      <c r="E16" s="232"/>
      <c r="F16" s="232"/>
      <c r="G16" s="232"/>
    </row>
    <row r="17" spans="5:7">
      <c r="E17" s="232"/>
      <c r="F17" s="232"/>
      <c r="G17" s="232"/>
    </row>
    <row r="18" spans="5:7">
      <c r="E18" s="232"/>
      <c r="F18" s="232"/>
      <c r="G18" s="232"/>
    </row>
    <row r="19" spans="5:7">
      <c r="E19" s="232"/>
      <c r="F19" s="232"/>
      <c r="G19" s="232"/>
    </row>
    <row r="20" spans="5:7">
      <c r="E20" s="232"/>
      <c r="F20" s="232"/>
      <c r="G20" s="232"/>
    </row>
    <row r="21" spans="5:7">
      <c r="E21" s="232"/>
      <c r="F21" s="232"/>
      <c r="G21" s="232"/>
    </row>
    <row r="22" spans="5:7">
      <c r="E22" s="232"/>
      <c r="F22" s="232"/>
      <c r="G22" s="232"/>
    </row>
    <row r="23" spans="5:7">
      <c r="E23" s="232"/>
      <c r="F23" s="232"/>
      <c r="G23" s="232"/>
    </row>
    <row r="24" spans="5:7">
      <c r="E24" s="232"/>
      <c r="F24" s="232"/>
      <c r="G24" s="232"/>
    </row>
    <row r="25" spans="5:7">
      <c r="E25" s="232"/>
      <c r="F25" s="232"/>
      <c r="G25" s="232"/>
    </row>
    <row r="26" spans="5:7">
      <c r="E26" s="232"/>
      <c r="F26" s="232"/>
      <c r="G26" s="232"/>
    </row>
    <row r="27" spans="5:7">
      <c r="E27" s="232"/>
      <c r="F27" s="232"/>
      <c r="G27" s="232"/>
    </row>
    <row r="28" spans="5:7">
      <c r="E28" s="232"/>
      <c r="F28" s="232"/>
      <c r="G28" s="232"/>
    </row>
    <row r="29" spans="5:7">
      <c r="E29" s="232"/>
      <c r="F29" s="232"/>
      <c r="G29" s="232"/>
    </row>
    <row r="30" spans="5:7">
      <c r="E30" s="232"/>
      <c r="F30" s="232"/>
      <c r="G30" s="232"/>
    </row>
    <row r="31" spans="5:7">
      <c r="E31" s="232"/>
      <c r="F31" s="232"/>
      <c r="G31" s="232"/>
    </row>
    <row r="32" spans="5:7">
      <c r="E32" s="232"/>
      <c r="F32" s="232"/>
      <c r="G32" s="232"/>
    </row>
    <row r="33" spans="5:7">
      <c r="E33" s="232"/>
      <c r="F33" s="232"/>
      <c r="G33" s="232"/>
    </row>
    <row r="34" spans="5:7">
      <c r="E34" s="232"/>
      <c r="F34" s="232"/>
      <c r="G34" s="232"/>
    </row>
    <row r="35" spans="5:7">
      <c r="E35" s="232"/>
      <c r="F35" s="232"/>
      <c r="G35" s="232"/>
    </row>
    <row r="36" spans="5:7">
      <c r="E36" s="232"/>
      <c r="F36" s="232"/>
      <c r="G36" s="232"/>
    </row>
  </sheetData>
  <mergeCells count="2">
    <mergeCell ref="B2:C3"/>
    <mergeCell ref="G2:H3"/>
  </mergeCells>
  <hyperlinks>
    <hyperlink ref="B2:C3" location="'Track Room'!A1" display="Track Room"/>
    <hyperlink ref="G2:H3" location="Budget!A1" display="Budget "/>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I16"/>
  <sheetViews>
    <sheetView workbookViewId="0">
      <selection activeCell="C7" sqref="C7"/>
    </sheetView>
  </sheetViews>
  <sheetFormatPr defaultRowHeight="15"/>
  <cols>
    <col min="1" max="1" width="3.7109375" style="39" customWidth="1"/>
    <col min="2" max="2" width="24" style="39" customWidth="1"/>
    <col min="3" max="3" width="14" style="232" customWidth="1"/>
    <col min="4" max="4" width="3.28515625" style="39" customWidth="1"/>
    <col min="5" max="16384" width="9.140625" style="39"/>
  </cols>
  <sheetData>
    <row r="2" spans="1:9">
      <c r="B2" s="578" t="s">
        <v>29</v>
      </c>
      <c r="C2" s="579"/>
      <c r="H2" s="582" t="s">
        <v>380</v>
      </c>
      <c r="I2" s="583"/>
    </row>
    <row r="3" spans="1:9">
      <c r="B3" s="580"/>
      <c r="C3" s="581"/>
      <c r="H3" s="584"/>
      <c r="I3" s="585"/>
    </row>
    <row r="4" spans="1:9">
      <c r="A4" s="39" t="s">
        <v>222</v>
      </c>
    </row>
    <row r="5" spans="1:9">
      <c r="B5" s="451" t="s">
        <v>333</v>
      </c>
      <c r="C5" s="453" t="str">
        <f>+'1E'!E2</f>
        <v>Budget</v>
      </c>
    </row>
    <row r="6" spans="1:9">
      <c r="B6" s="39" t="s">
        <v>376</v>
      </c>
      <c r="C6" s="232">
        <v>100</v>
      </c>
    </row>
    <row r="7" spans="1:9">
      <c r="B7" s="39" t="s">
        <v>334</v>
      </c>
      <c r="C7" s="232">
        <v>0</v>
      </c>
    </row>
    <row r="8" spans="1:9">
      <c r="B8" s="39" t="s">
        <v>335</v>
      </c>
      <c r="C8" s="232">
        <v>0</v>
      </c>
    </row>
    <row r="9" spans="1:9">
      <c r="B9" s="39" t="s">
        <v>336</v>
      </c>
      <c r="C9" s="232">
        <v>0</v>
      </c>
    </row>
    <row r="10" spans="1:9">
      <c r="B10" s="39" t="s">
        <v>337</v>
      </c>
      <c r="C10" s="232">
        <v>0</v>
      </c>
    </row>
    <row r="11" spans="1:9">
      <c r="B11" s="39" t="s">
        <v>338</v>
      </c>
      <c r="C11" s="232">
        <v>0</v>
      </c>
    </row>
    <row r="12" spans="1:9">
      <c r="B12" s="39" t="s">
        <v>201</v>
      </c>
      <c r="C12" s="232">
        <v>0</v>
      </c>
    </row>
    <row r="13" spans="1:9">
      <c r="C13" s="232">
        <v>0</v>
      </c>
    </row>
    <row r="14" spans="1:9">
      <c r="C14" s="232">
        <v>0</v>
      </c>
    </row>
    <row r="15" spans="1:9">
      <c r="C15" s="232">
        <v>0</v>
      </c>
    </row>
    <row r="16" spans="1:9">
      <c r="B16" s="451" t="s">
        <v>2</v>
      </c>
      <c r="C16" s="453">
        <f>SUM(C6:C15)</f>
        <v>100</v>
      </c>
    </row>
  </sheetData>
  <mergeCells count="2">
    <mergeCell ref="B2:C3"/>
    <mergeCell ref="H2:I3"/>
  </mergeCells>
  <hyperlinks>
    <hyperlink ref="B2:C3" location="'Track Room'!A1" display="Track Room"/>
    <hyperlink ref="H2:I3" location="Budget!A1" display="Budget "/>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I111"/>
  <sheetViews>
    <sheetView zoomScale="80" zoomScaleNormal="80" workbookViewId="0">
      <selection activeCell="H2" sqref="H2:I3"/>
    </sheetView>
  </sheetViews>
  <sheetFormatPr defaultRowHeight="15"/>
  <cols>
    <col min="1" max="1" width="12.5703125" customWidth="1"/>
    <col min="3" max="3" width="31.42578125" customWidth="1"/>
    <col min="4" max="4" width="16.85546875" customWidth="1"/>
    <col min="5" max="5" width="20.42578125" customWidth="1"/>
  </cols>
  <sheetData>
    <row r="2" spans="1:9" ht="15" customHeight="1">
      <c r="A2" s="466" t="s">
        <v>353</v>
      </c>
      <c r="C2" s="454" t="s">
        <v>352</v>
      </c>
      <c r="D2" s="455" t="s">
        <v>61</v>
      </c>
      <c r="E2" s="455" t="s">
        <v>209</v>
      </c>
      <c r="H2" s="578" t="s">
        <v>29</v>
      </c>
      <c r="I2" s="579"/>
    </row>
    <row r="3" spans="1:9" ht="15" customHeight="1">
      <c r="A3" s="232"/>
      <c r="C3" s="326" t="s">
        <v>323</v>
      </c>
      <c r="D3" s="406"/>
      <c r="E3" s="406">
        <v>500</v>
      </c>
      <c r="H3" s="580"/>
      <c r="I3" s="581"/>
    </row>
    <row r="4" spans="1:9">
      <c r="A4" s="232"/>
      <c r="C4" s="326" t="s">
        <v>324</v>
      </c>
      <c r="D4" s="406"/>
      <c r="E4" s="406">
        <v>0</v>
      </c>
    </row>
    <row r="5" spans="1:9">
      <c r="C5" s="326" t="s">
        <v>325</v>
      </c>
      <c r="D5" s="406"/>
      <c r="E5" s="406">
        <v>0</v>
      </c>
    </row>
    <row r="6" spans="1:9">
      <c r="C6" s="326" t="s">
        <v>326</v>
      </c>
      <c r="D6" s="406"/>
      <c r="E6" s="406">
        <v>0</v>
      </c>
    </row>
    <row r="7" spans="1:9">
      <c r="C7" s="326" t="s">
        <v>328</v>
      </c>
      <c r="D7" s="406"/>
      <c r="E7" s="406">
        <v>0</v>
      </c>
    </row>
    <row r="8" spans="1:9">
      <c r="C8" s="326" t="s">
        <v>361</v>
      </c>
      <c r="D8" s="406"/>
      <c r="E8" s="406">
        <v>0</v>
      </c>
    </row>
    <row r="9" spans="1:9">
      <c r="C9" s="326" t="s">
        <v>331</v>
      </c>
      <c r="D9" s="406"/>
      <c r="E9" s="406">
        <v>0</v>
      </c>
    </row>
    <row r="10" spans="1:9">
      <c r="C10" s="326" t="s">
        <v>332</v>
      </c>
      <c r="D10" s="406"/>
      <c r="E10" s="406">
        <v>0</v>
      </c>
    </row>
    <row r="11" spans="1:9">
      <c r="C11" s="473" t="s">
        <v>385</v>
      </c>
      <c r="D11" s="406"/>
      <c r="E11" s="406">
        <v>0</v>
      </c>
    </row>
    <row r="12" spans="1:9">
      <c r="C12" s="473"/>
      <c r="D12" s="406"/>
      <c r="E12" s="406">
        <v>0</v>
      </c>
    </row>
    <row r="13" spans="1:9">
      <c r="C13" s="473"/>
      <c r="D13" s="406"/>
      <c r="E13" s="406">
        <v>0</v>
      </c>
    </row>
    <row r="14" spans="1:9">
      <c r="C14" s="471" t="s">
        <v>377</v>
      </c>
      <c r="D14" s="406"/>
      <c r="E14" s="406">
        <v>0</v>
      </c>
    </row>
    <row r="15" spans="1:9">
      <c r="C15" s="470" t="s">
        <v>382</v>
      </c>
      <c r="D15" s="406"/>
      <c r="E15" s="406">
        <v>0</v>
      </c>
    </row>
    <row r="16" spans="1:9">
      <c r="C16" s="470" t="s">
        <v>383</v>
      </c>
      <c r="D16" s="406"/>
      <c r="E16" s="406">
        <v>0</v>
      </c>
    </row>
    <row r="17" spans="3:5">
      <c r="C17" s="470" t="s">
        <v>317</v>
      </c>
      <c r="D17" s="406"/>
      <c r="E17" s="406">
        <v>0</v>
      </c>
    </row>
    <row r="18" spans="3:5">
      <c r="C18" s="470" t="s">
        <v>318</v>
      </c>
      <c r="D18" s="406"/>
      <c r="E18" s="406">
        <v>0</v>
      </c>
    </row>
    <row r="19" spans="3:5">
      <c r="C19" s="470" t="s">
        <v>319</v>
      </c>
      <c r="D19" s="406"/>
      <c r="E19" s="406">
        <v>0</v>
      </c>
    </row>
    <row r="20" spans="3:5">
      <c r="C20" s="470" t="s">
        <v>397</v>
      </c>
      <c r="D20" s="406"/>
      <c r="E20" s="406">
        <v>0</v>
      </c>
    </row>
    <row r="21" spans="3:5">
      <c r="C21" s="470" t="s">
        <v>398</v>
      </c>
      <c r="D21" s="472"/>
      <c r="E21" s="406">
        <v>0</v>
      </c>
    </row>
    <row r="22" spans="3:5">
      <c r="C22" s="470" t="s">
        <v>399</v>
      </c>
      <c r="D22" s="326"/>
      <c r="E22" s="406">
        <v>0</v>
      </c>
    </row>
    <row r="23" spans="3:5">
      <c r="C23" s="470" t="s">
        <v>390</v>
      </c>
      <c r="D23" s="472"/>
      <c r="E23" s="406">
        <v>0</v>
      </c>
    </row>
    <row r="24" spans="3:5">
      <c r="C24" s="326"/>
      <c r="D24" s="326"/>
      <c r="E24" s="406">
        <v>0</v>
      </c>
    </row>
    <row r="25" spans="3:5">
      <c r="C25" s="326"/>
      <c r="D25" s="326"/>
      <c r="E25" s="406">
        <v>0</v>
      </c>
    </row>
    <row r="26" spans="3:5">
      <c r="C26" s="326"/>
      <c r="D26" s="326"/>
      <c r="E26" s="406">
        <v>0</v>
      </c>
    </row>
    <row r="27" spans="3:5">
      <c r="C27" s="326"/>
      <c r="D27" s="326"/>
      <c r="E27" s="406">
        <v>0</v>
      </c>
    </row>
    <row r="28" spans="3:5">
      <c r="C28" s="451" t="s">
        <v>2</v>
      </c>
      <c r="D28" s="453"/>
      <c r="E28" s="453">
        <f>SUM(E3:E27)</f>
        <v>500</v>
      </c>
    </row>
    <row r="51" spans="7:7">
      <c r="G51" s="39"/>
    </row>
    <row r="52" spans="7:7">
      <c r="G52" s="39"/>
    </row>
    <row r="53" spans="7:7">
      <c r="G53" s="39"/>
    </row>
    <row r="54" spans="7:7">
      <c r="G54" s="39"/>
    </row>
    <row r="55" spans="7:7">
      <c r="G55" s="39"/>
    </row>
    <row r="56" spans="7:7">
      <c r="G56" s="39"/>
    </row>
    <row r="57" spans="7:7">
      <c r="G57" s="39"/>
    </row>
    <row r="58" spans="7:7">
      <c r="G58" s="39"/>
    </row>
    <row r="59" spans="7:7">
      <c r="G59" s="39"/>
    </row>
    <row r="60" spans="7:7">
      <c r="G60" s="39"/>
    </row>
    <row r="61" spans="7:7">
      <c r="G61" s="39"/>
    </row>
    <row r="62" spans="7:7">
      <c r="G62" s="39"/>
    </row>
    <row r="63" spans="7:7">
      <c r="G63" s="39"/>
    </row>
    <row r="64" spans="7:7">
      <c r="G64" s="39"/>
    </row>
    <row r="65" spans="7:7">
      <c r="G65" s="39"/>
    </row>
    <row r="66" spans="7:7">
      <c r="G66" s="39"/>
    </row>
    <row r="67" spans="7:7">
      <c r="G67" s="39"/>
    </row>
    <row r="68" spans="7:7">
      <c r="G68" s="39"/>
    </row>
    <row r="69" spans="7:7">
      <c r="G69" s="39"/>
    </row>
    <row r="70" spans="7:7">
      <c r="G70" s="39"/>
    </row>
    <row r="71" spans="7:7">
      <c r="G71" s="39"/>
    </row>
    <row r="72" spans="7:7">
      <c r="G72" s="39"/>
    </row>
    <row r="73" spans="7:7">
      <c r="G73" s="39"/>
    </row>
    <row r="74" spans="7:7">
      <c r="G74" s="39"/>
    </row>
    <row r="75" spans="7:7">
      <c r="G75" s="39"/>
    </row>
    <row r="76" spans="7:7">
      <c r="G76" s="39"/>
    </row>
    <row r="77" spans="7:7">
      <c r="G77" s="39"/>
    </row>
    <row r="78" spans="7:7">
      <c r="G78" s="39"/>
    </row>
    <row r="79" spans="7:7">
      <c r="G79" s="39"/>
    </row>
    <row r="80" spans="7:7">
      <c r="G80" s="39"/>
    </row>
    <row r="81" spans="7:7">
      <c r="G81" s="39"/>
    </row>
    <row r="82" spans="7:7">
      <c r="G82" s="39"/>
    </row>
    <row r="83" spans="7:7">
      <c r="G83" s="39"/>
    </row>
    <row r="84" spans="7:7">
      <c r="G84" s="39"/>
    </row>
    <row r="85" spans="7:7">
      <c r="G85" s="39"/>
    </row>
    <row r="86" spans="7:7">
      <c r="G86" s="39"/>
    </row>
    <row r="87" spans="7:7">
      <c r="G87" s="39"/>
    </row>
    <row r="88" spans="7:7">
      <c r="G88" s="39"/>
    </row>
    <row r="89" spans="7:7">
      <c r="G89" s="39"/>
    </row>
    <row r="90" spans="7:7">
      <c r="G90" s="39"/>
    </row>
    <row r="91" spans="7:7">
      <c r="G91" s="39"/>
    </row>
    <row r="92" spans="7:7">
      <c r="G92" s="39"/>
    </row>
    <row r="93" spans="7:7">
      <c r="G93" s="39"/>
    </row>
    <row r="94" spans="7:7">
      <c r="G94" s="39"/>
    </row>
    <row r="95" spans="7:7">
      <c r="G95" s="39"/>
    </row>
    <row r="96" spans="7:7">
      <c r="G96" s="39"/>
    </row>
    <row r="97" spans="7:7">
      <c r="G97" s="39"/>
    </row>
    <row r="98" spans="7:7">
      <c r="G98" s="39"/>
    </row>
    <row r="99" spans="7:7">
      <c r="G99" s="39"/>
    </row>
    <row r="100" spans="7:7">
      <c r="G100" s="39"/>
    </row>
    <row r="101" spans="7:7">
      <c r="G101" s="39"/>
    </row>
    <row r="102" spans="7:7">
      <c r="G102" s="39"/>
    </row>
    <row r="103" spans="7:7">
      <c r="G103" s="39"/>
    </row>
    <row r="104" spans="7:7">
      <c r="G104" s="39"/>
    </row>
    <row r="105" spans="7:7">
      <c r="G105" s="39"/>
    </row>
    <row r="106" spans="7:7">
      <c r="G106" s="39"/>
    </row>
    <row r="107" spans="7:7">
      <c r="G107" s="39"/>
    </row>
    <row r="108" spans="7:7">
      <c r="G108" s="39"/>
    </row>
    <row r="109" spans="7:7">
      <c r="G109" s="39"/>
    </row>
    <row r="110" spans="7:7">
      <c r="G110" s="39"/>
    </row>
    <row r="111" spans="7:7">
      <c r="G111" s="39"/>
    </row>
  </sheetData>
  <mergeCells count="1">
    <mergeCell ref="H2:I3"/>
  </mergeCells>
  <hyperlinks>
    <hyperlink ref="H2:I3" location="'Track Room'!A1" display="Track Room"/>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B2:N17"/>
  <sheetViews>
    <sheetView zoomScale="90" zoomScaleNormal="90" workbookViewId="0">
      <selection activeCell="I6" sqref="I6"/>
    </sheetView>
  </sheetViews>
  <sheetFormatPr defaultRowHeight="15.75"/>
  <cols>
    <col min="1" max="1" width="9.140625" style="1"/>
    <col min="2" max="2" width="10.5703125" style="1" customWidth="1"/>
    <col min="3" max="3" width="13.85546875" style="1" customWidth="1"/>
    <col min="4" max="5" width="9.140625" style="1"/>
    <col min="6" max="6" width="9.140625" style="1" customWidth="1"/>
    <col min="7" max="8" width="9.140625" style="1"/>
    <col min="9" max="9" width="36.7109375" style="20" customWidth="1"/>
    <col min="10" max="10" width="16.42578125" style="1" customWidth="1"/>
    <col min="11" max="13" width="9.140625" style="1"/>
    <col min="14" max="14" width="13.5703125" style="1" customWidth="1"/>
    <col min="15" max="16384" width="9.140625" style="1"/>
  </cols>
  <sheetData>
    <row r="2" spans="2:14">
      <c r="M2" s="589" t="s">
        <v>29</v>
      </c>
      <c r="N2" s="590"/>
    </row>
    <row r="3" spans="2:14" ht="27" customHeight="1">
      <c r="I3" s="594" t="s">
        <v>228</v>
      </c>
      <c r="J3" s="595"/>
      <c r="M3" s="591"/>
      <c r="N3" s="592"/>
    </row>
    <row r="5" spans="2:14" ht="18.75" customHeight="1">
      <c r="I5" s="503" t="s">
        <v>204</v>
      </c>
      <c r="J5" s="483" t="s">
        <v>61</v>
      </c>
    </row>
    <row r="6" spans="2:14" ht="23.25" customHeight="1">
      <c r="I6" s="504" t="str">
        <f>+'Track Room'!P18</f>
        <v>Day to Day - Housing</v>
      </c>
      <c r="J6" s="487" t="s">
        <v>289</v>
      </c>
      <c r="M6" s="593" t="s">
        <v>394</v>
      </c>
      <c r="N6" s="593"/>
    </row>
    <row r="7" spans="2:14" ht="23.25" customHeight="1">
      <c r="I7" s="504" t="str">
        <f>+'Track Room'!P19</f>
        <v>Car - Bike - Transportation</v>
      </c>
      <c r="J7" s="487" t="s">
        <v>289</v>
      </c>
      <c r="M7" s="593"/>
      <c r="N7" s="593"/>
    </row>
    <row r="8" spans="2:14" ht="23.25" customHeight="1">
      <c r="I8" s="504" t="str">
        <f>+'Track Room'!P20</f>
        <v>Food</v>
      </c>
      <c r="J8" s="487" t="s">
        <v>289</v>
      </c>
    </row>
    <row r="9" spans="2:14" ht="23.25" customHeight="1">
      <c r="I9" s="504" t="str">
        <f>+'Track Room'!P21</f>
        <v>Personal Care</v>
      </c>
      <c r="J9" s="487" t="s">
        <v>289</v>
      </c>
    </row>
    <row r="10" spans="2:14" ht="23.25" customHeight="1">
      <c r="B10" s="587" t="s">
        <v>292</v>
      </c>
      <c r="C10" s="587"/>
      <c r="I10" s="504" t="str">
        <f>+'Track Room'!P22</f>
        <v>Entertainment</v>
      </c>
      <c r="J10" s="487" t="s">
        <v>289</v>
      </c>
    </row>
    <row r="11" spans="2:14" ht="23.25" customHeight="1">
      <c r="B11" s="588"/>
      <c r="C11" s="588"/>
      <c r="I11" s="504" t="str">
        <f>+'Track Room'!P23</f>
        <v>Medical</v>
      </c>
      <c r="J11" s="487" t="s">
        <v>289</v>
      </c>
    </row>
    <row r="12" spans="2:14" ht="23.25" customHeight="1">
      <c r="I12" s="504" t="str">
        <f>+'Track Room'!P24</f>
        <v>Gifts</v>
      </c>
      <c r="J12" s="487" t="s">
        <v>289</v>
      </c>
    </row>
    <row r="13" spans="2:14" ht="23.25" customHeight="1">
      <c r="I13" s="504" t="str">
        <f>+'Track Room'!P25</f>
        <v>Studies</v>
      </c>
      <c r="J13" s="487" t="s">
        <v>289</v>
      </c>
    </row>
    <row r="14" spans="2:14" ht="23.25" customHeight="1">
      <c r="I14" s="504" t="str">
        <f>+'Track Room'!P26</f>
        <v>Travel  &amp; Pleasure</v>
      </c>
      <c r="J14" s="487" t="s">
        <v>289</v>
      </c>
    </row>
    <row r="15" spans="2:14" ht="23.25" customHeight="1">
      <c r="B15" s="586" t="str">
        <f>+'Track Room'!P28</f>
        <v>Savings</v>
      </c>
      <c r="C15" s="586"/>
      <c r="I15" s="504" t="str">
        <f>+'Track Room'!P27</f>
        <v>Misc</v>
      </c>
      <c r="J15" s="487" t="s">
        <v>289</v>
      </c>
    </row>
    <row r="16" spans="2:14" ht="23.25" customHeight="1">
      <c r="B16" s="586"/>
      <c r="C16" s="586"/>
    </row>
    <row r="17" ht="15" customHeight="1"/>
  </sheetData>
  <mergeCells count="5">
    <mergeCell ref="B15:C16"/>
    <mergeCell ref="B10:C11"/>
    <mergeCell ref="M2:N3"/>
    <mergeCell ref="M6:N7"/>
    <mergeCell ref="I3:J3"/>
  </mergeCells>
  <hyperlinks>
    <hyperlink ref="M2:N3" location="'Track Room'!A1" display="Track Room"/>
    <hyperlink ref="J6" location="'1E'!A1" display="Check"/>
    <hyperlink ref="J7" location="'2E'!A1" display="Check"/>
    <hyperlink ref="J8" location="'3E'!A1" display="Check"/>
    <hyperlink ref="J9" location="'4E'!A1" display="Check"/>
    <hyperlink ref="J10" location="'5E'!A1" display="Check"/>
    <hyperlink ref="J11" location="'6E'!A1" display="Check"/>
    <hyperlink ref="J12" location="'7E'!A1" display="Check"/>
    <hyperlink ref="J13" location="'8E'!A1" display="Check"/>
    <hyperlink ref="J14" location="'9E'!A1" display="Check"/>
    <hyperlink ref="J15" location="'10E'!A1" display="Check"/>
    <hyperlink ref="M6:N7" location="Budget!A1" display="Budget Check"/>
    <hyperlink ref="I6" location="'1E'!A1" display="'1E'!A1"/>
    <hyperlink ref="I7" location="'2E'!A1" display="'2E'!A1"/>
    <hyperlink ref="I8" location="'3E'!A1" display="'3E'!A1"/>
    <hyperlink ref="I9" location="'4E'!A1" display="'4E'!A1"/>
    <hyperlink ref="I10" location="'5E'!A1" display="'5E'!A1"/>
    <hyperlink ref="I11" location="'6E'!A1" display="'6E'!A1"/>
    <hyperlink ref="I12" location="'7E'!A1" display="'7E'!A1"/>
    <hyperlink ref="I13" location="'8E'!A1" display="'8E'!A1"/>
    <hyperlink ref="I14" location="'9E'!A1" display="'9E'!A1"/>
    <hyperlink ref="I15" location="'10E'!A1" display="'10E'!A1"/>
    <hyperlink ref="B15" location="'11I'!A1" display="'11I'!A1"/>
    <hyperlink ref="B10:C11" location="'Income Budget'!A1" display="Income Budget"/>
    <hyperlink ref="B15:C16" location="'11I'!A1" display="'11I'!A1"/>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P53"/>
  <sheetViews>
    <sheetView zoomScale="80" zoomScaleNormal="80" workbookViewId="0">
      <selection activeCell="E12" sqref="E12:G13"/>
    </sheetView>
  </sheetViews>
  <sheetFormatPr defaultColWidth="0" defaultRowHeight="15" zeroHeight="1"/>
  <cols>
    <col min="1" max="1" width="7.28515625" style="240" customWidth="1"/>
    <col min="2" max="2" width="30.42578125" style="232" customWidth="1"/>
    <col min="3" max="3" width="19.85546875" style="232" customWidth="1"/>
    <col min="4" max="4" width="9.140625" customWidth="1"/>
    <col min="5" max="6" width="9.140625" style="232" customWidth="1"/>
    <col min="7" max="7" width="12.42578125" style="232" customWidth="1"/>
    <col min="8" max="8" width="2" style="239" customWidth="1"/>
    <col min="9" max="9" width="10.85546875" style="239" customWidth="1"/>
    <col min="10" max="10" width="7.7109375" style="239" customWidth="1"/>
    <col min="11" max="11" width="12.7109375" style="239" customWidth="1"/>
    <col min="12" max="12" width="9.5703125" style="239" customWidth="1"/>
    <col min="13" max="14" width="9.140625" style="239" customWidth="1"/>
    <col min="15" max="15" width="15.28515625" style="239" customWidth="1"/>
    <col min="16" max="16" width="9.140625" style="240" hidden="1" customWidth="1"/>
    <col min="17" max="16384" width="9.140625" hidden="1"/>
  </cols>
  <sheetData>
    <row r="1" spans="1:16" s="240" customFormat="1" ht="21.75" thickBot="1">
      <c r="B1" s="239"/>
      <c r="C1" s="239"/>
      <c r="E1" s="245"/>
      <c r="F1" s="245"/>
      <c r="G1" s="245"/>
      <c r="H1" s="245"/>
      <c r="I1" s="245"/>
      <c r="J1" s="245"/>
      <c r="L1" s="245"/>
      <c r="M1" s="245"/>
      <c r="N1" s="245"/>
      <c r="O1" s="239"/>
    </row>
    <row r="2" spans="1:16" ht="15" customHeight="1">
      <c r="B2" s="603" t="s">
        <v>228</v>
      </c>
      <c r="C2" s="604"/>
      <c r="D2" s="240"/>
      <c r="E2" s="621" t="s">
        <v>292</v>
      </c>
      <c r="F2" s="622"/>
      <c r="G2" s="622"/>
      <c r="H2" s="622"/>
      <c r="I2" s="622"/>
      <c r="J2" s="622"/>
      <c r="K2" s="622"/>
      <c r="M2" s="613" t="s">
        <v>29</v>
      </c>
      <c r="N2" s="614"/>
    </row>
    <row r="3" spans="1:16" ht="15" customHeight="1" thickBot="1">
      <c r="B3" s="605"/>
      <c r="C3" s="606"/>
      <c r="D3" s="240"/>
      <c r="E3" s="621"/>
      <c r="F3" s="622"/>
      <c r="G3" s="622"/>
      <c r="H3" s="622"/>
      <c r="I3" s="622"/>
      <c r="J3" s="622"/>
      <c r="K3" s="622"/>
      <c r="M3" s="615"/>
      <c r="N3" s="616"/>
    </row>
    <row r="4" spans="1:16" s="39" customFormat="1" ht="15" customHeight="1">
      <c r="A4" s="240"/>
      <c r="B4" s="240"/>
      <c r="C4" s="240"/>
      <c r="D4" s="240"/>
      <c r="E4" s="240"/>
      <c r="F4" s="240"/>
      <c r="G4" s="240"/>
      <c r="H4" s="240"/>
      <c r="I4" s="240"/>
      <c r="J4" s="240"/>
      <c r="K4" s="240"/>
      <c r="L4" s="240"/>
      <c r="M4" s="240"/>
      <c r="N4" s="239"/>
      <c r="O4" s="239"/>
      <c r="P4" s="240"/>
    </row>
    <row r="5" spans="1:16" s="39" customFormat="1" ht="15" customHeight="1">
      <c r="A5" s="240"/>
      <c r="B5" s="597" t="s">
        <v>363</v>
      </c>
      <c r="C5" s="598"/>
      <c r="D5" s="240"/>
      <c r="E5" s="619" t="s">
        <v>230</v>
      </c>
      <c r="F5" s="620"/>
      <c r="G5" s="620"/>
      <c r="H5" s="620"/>
      <c r="I5" s="620"/>
      <c r="J5" s="620"/>
      <c r="K5" s="620"/>
      <c r="L5" s="310"/>
      <c r="M5" s="310"/>
      <c r="N5" s="310"/>
      <c r="O5" s="239"/>
      <c r="P5" s="240"/>
    </row>
    <row r="6" spans="1:16" s="39" customFormat="1" ht="15" customHeight="1">
      <c r="A6" s="240"/>
      <c r="B6" s="599"/>
      <c r="C6" s="600"/>
      <c r="D6" s="240"/>
      <c r="E6" s="619"/>
      <c r="F6" s="620"/>
      <c r="G6" s="620"/>
      <c r="H6" s="620"/>
      <c r="I6" s="620"/>
      <c r="J6" s="620"/>
      <c r="K6" s="620"/>
      <c r="L6" s="310"/>
      <c r="M6" s="623" t="s">
        <v>286</v>
      </c>
      <c r="N6" s="624"/>
      <c r="O6" s="239"/>
      <c r="P6" s="240"/>
    </row>
    <row r="7" spans="1:16" s="39" customFormat="1" ht="15" customHeight="1">
      <c r="A7" s="240"/>
      <c r="B7" s="599"/>
      <c r="C7" s="600"/>
      <c r="D7" s="240"/>
      <c r="E7" s="619"/>
      <c r="F7" s="620"/>
      <c r="G7" s="620"/>
      <c r="H7" s="620"/>
      <c r="I7" s="620"/>
      <c r="J7" s="620"/>
      <c r="K7" s="620"/>
      <c r="L7" s="310"/>
      <c r="M7" s="625"/>
      <c r="N7" s="626"/>
      <c r="O7" s="239"/>
      <c r="P7" s="240"/>
    </row>
    <row r="8" spans="1:16" s="39" customFormat="1" ht="15" customHeight="1">
      <c r="A8" s="240"/>
      <c r="B8" s="601"/>
      <c r="C8" s="602"/>
      <c r="D8" s="240"/>
      <c r="E8" s="619"/>
      <c r="F8" s="620"/>
      <c r="G8" s="620"/>
      <c r="H8" s="620"/>
      <c r="I8" s="620"/>
      <c r="J8" s="620"/>
      <c r="K8" s="620"/>
      <c r="L8" s="310"/>
      <c r="M8" s="310"/>
      <c r="N8" s="310"/>
      <c r="O8" s="239"/>
      <c r="P8" s="240"/>
    </row>
    <row r="9" spans="1:16" s="39" customFormat="1" ht="33" customHeight="1">
      <c r="A9" s="240"/>
      <c r="B9" s="272" t="s">
        <v>362</v>
      </c>
      <c r="C9" s="273" t="s">
        <v>231</v>
      </c>
      <c r="D9" s="240"/>
      <c r="E9" s="617"/>
      <c r="F9" s="618"/>
      <c r="G9" s="618"/>
      <c r="H9" s="618"/>
      <c r="I9" s="618"/>
      <c r="J9" s="618"/>
      <c r="K9" s="618"/>
      <c r="L9" s="310"/>
      <c r="M9" s="627" t="s">
        <v>293</v>
      </c>
      <c r="N9" s="627"/>
      <c r="O9" s="239"/>
      <c r="P9" s="240"/>
    </row>
    <row r="10" spans="1:16" s="39" customFormat="1" ht="18" customHeight="1">
      <c r="A10" s="240"/>
      <c r="B10" s="468" t="str">
        <f>+'Expense Head'!K9</f>
        <v>Day to Day - Housing</v>
      </c>
      <c r="C10" s="467">
        <f>+'1E'!E28</f>
        <v>500</v>
      </c>
      <c r="D10" s="240"/>
      <c r="E10" s="607" t="s">
        <v>223</v>
      </c>
      <c r="F10" s="608"/>
      <c r="G10" s="609"/>
      <c r="H10" s="311"/>
      <c r="I10" s="607" t="s">
        <v>215</v>
      </c>
      <c r="J10" s="608"/>
      <c r="K10" s="609"/>
      <c r="L10" s="311"/>
      <c r="M10" s="628"/>
      <c r="N10" s="628"/>
      <c r="O10" s="244"/>
      <c r="P10" s="240"/>
    </row>
    <row r="11" spans="1:16" s="39" customFormat="1" ht="18" customHeight="1">
      <c r="A11" s="240"/>
      <c r="B11" s="468" t="str">
        <f>+'Expense Head'!K10</f>
        <v>Car - Bike - Transportation</v>
      </c>
      <c r="C11" s="467">
        <f>+'2E'!C16</f>
        <v>100</v>
      </c>
      <c r="D11" s="240"/>
      <c r="E11" s="610"/>
      <c r="F11" s="611"/>
      <c r="G11" s="612"/>
      <c r="H11" s="311"/>
      <c r="I11" s="610"/>
      <c r="J11" s="611"/>
      <c r="K11" s="612"/>
      <c r="L11" s="311"/>
      <c r="M11" s="628"/>
      <c r="N11" s="628"/>
      <c r="O11" s="244"/>
      <c r="P11" s="240"/>
    </row>
    <row r="12" spans="1:16" s="39" customFormat="1" ht="18" customHeight="1">
      <c r="A12" s="240"/>
      <c r="B12" s="468" t="str">
        <f>+'Expense Head'!K11</f>
        <v>Food</v>
      </c>
      <c r="C12" s="467">
        <f>+'3E'!C15</f>
        <v>200</v>
      </c>
      <c r="D12" s="240"/>
      <c r="E12" s="607" t="s">
        <v>224</v>
      </c>
      <c r="F12" s="608"/>
      <c r="G12" s="609"/>
      <c r="H12" s="311"/>
      <c r="I12" s="607" t="s">
        <v>216</v>
      </c>
      <c r="J12" s="608"/>
      <c r="K12" s="609"/>
      <c r="L12" s="311"/>
      <c r="M12" s="628"/>
      <c r="N12" s="628"/>
      <c r="O12" s="244"/>
      <c r="P12" s="240"/>
    </row>
    <row r="13" spans="1:16" s="39" customFormat="1" ht="18" customHeight="1">
      <c r="A13" s="240"/>
      <c r="B13" s="468" t="str">
        <f>+'Expense Head'!K12</f>
        <v>Personal Care</v>
      </c>
      <c r="C13" s="467">
        <f>+'4E'!C21</f>
        <v>100</v>
      </c>
      <c r="D13" s="240"/>
      <c r="E13" s="610"/>
      <c r="F13" s="611"/>
      <c r="G13" s="612"/>
      <c r="H13" s="311"/>
      <c r="I13" s="610"/>
      <c r="J13" s="611"/>
      <c r="K13" s="612"/>
      <c r="L13" s="311"/>
      <c r="M13" s="628"/>
      <c r="N13" s="628"/>
      <c r="O13" s="244"/>
      <c r="P13" s="240"/>
    </row>
    <row r="14" spans="1:16" s="39" customFormat="1" ht="18" customHeight="1">
      <c r="A14" s="240"/>
      <c r="B14" s="468" t="str">
        <f>+'Expense Head'!K13</f>
        <v>Entertainment</v>
      </c>
      <c r="C14" s="467">
        <f>+'5E'!C14</f>
        <v>120</v>
      </c>
      <c r="D14" s="240"/>
      <c r="E14" s="607" t="s">
        <v>225</v>
      </c>
      <c r="F14" s="608"/>
      <c r="G14" s="609"/>
      <c r="H14" s="311"/>
      <c r="I14" s="607" t="s">
        <v>217</v>
      </c>
      <c r="J14" s="608"/>
      <c r="K14" s="609"/>
      <c r="L14" s="311"/>
      <c r="M14" s="628"/>
      <c r="N14" s="628"/>
      <c r="O14" s="244"/>
      <c r="P14" s="240"/>
    </row>
    <row r="15" spans="1:16" ht="18" customHeight="1">
      <c r="B15" s="468" t="str">
        <f>+'Expense Head'!K14</f>
        <v>Medical</v>
      </c>
      <c r="C15" s="467">
        <f>+'6E'!C14</f>
        <v>40</v>
      </c>
      <c r="D15" s="240"/>
      <c r="E15" s="610"/>
      <c r="F15" s="611"/>
      <c r="G15" s="612"/>
      <c r="H15" s="311"/>
      <c r="I15" s="610"/>
      <c r="J15" s="611"/>
      <c r="K15" s="612"/>
      <c r="L15" s="311"/>
      <c r="M15" s="628"/>
      <c r="N15" s="628"/>
      <c r="O15" s="244"/>
    </row>
    <row r="16" spans="1:16" s="240" customFormat="1" ht="18" customHeight="1">
      <c r="B16" s="468" t="str">
        <f>+'Expense Head'!K15</f>
        <v>Gifts</v>
      </c>
      <c r="C16" s="467">
        <f>+'7E'!C15</f>
        <v>50</v>
      </c>
      <c r="E16" s="607" t="s">
        <v>226</v>
      </c>
      <c r="F16" s="608"/>
      <c r="G16" s="609"/>
      <c r="H16" s="311"/>
      <c r="I16" s="607" t="s">
        <v>218</v>
      </c>
      <c r="J16" s="608"/>
      <c r="K16" s="609"/>
      <c r="L16" s="311"/>
      <c r="M16" s="628"/>
      <c r="N16" s="628"/>
      <c r="O16" s="244"/>
    </row>
    <row r="17" spans="1:16" ht="18" customHeight="1">
      <c r="B17" s="468" t="str">
        <f>+'Expense Head'!K16</f>
        <v>Studies</v>
      </c>
      <c r="C17" s="467">
        <f>+'8E'!C13</f>
        <v>70</v>
      </c>
      <c r="D17" s="240"/>
      <c r="E17" s="610"/>
      <c r="F17" s="611"/>
      <c r="G17" s="612"/>
      <c r="H17" s="311"/>
      <c r="I17" s="610"/>
      <c r="J17" s="611"/>
      <c r="K17" s="612"/>
      <c r="L17" s="311"/>
      <c r="M17" s="311"/>
      <c r="N17" s="311"/>
      <c r="O17" s="244"/>
    </row>
    <row r="18" spans="1:16" s="238" customFormat="1" ht="18" customHeight="1">
      <c r="A18" s="241"/>
      <c r="B18" s="468" t="str">
        <f>+'Expense Head'!K17</f>
        <v>Travel  &amp; Pleasure</v>
      </c>
      <c r="C18" s="467">
        <f>+'9E'!C17</f>
        <v>55</v>
      </c>
      <c r="D18" s="240"/>
      <c r="E18" s="607" t="s">
        <v>227</v>
      </c>
      <c r="F18" s="608"/>
      <c r="G18" s="609"/>
      <c r="H18" s="311"/>
      <c r="I18" s="607" t="s">
        <v>219</v>
      </c>
      <c r="J18" s="608"/>
      <c r="K18" s="609"/>
      <c r="L18" s="311"/>
      <c r="M18" s="311"/>
      <c r="N18" s="311"/>
      <c r="O18" s="244"/>
      <c r="P18" s="241"/>
    </row>
    <row r="19" spans="1:16" s="238" customFormat="1" ht="18" customHeight="1">
      <c r="A19" s="241"/>
      <c r="B19" s="468" t="str">
        <f>+'Expense Head'!K18</f>
        <v>Misc</v>
      </c>
      <c r="C19" s="467">
        <f>+'10E'!C13</f>
        <v>12</v>
      </c>
      <c r="D19" s="240"/>
      <c r="E19" s="610"/>
      <c r="F19" s="611"/>
      <c r="G19" s="612"/>
      <c r="H19" s="311"/>
      <c r="I19" s="610"/>
      <c r="J19" s="611"/>
      <c r="K19" s="612"/>
      <c r="L19" s="311"/>
      <c r="M19" s="311"/>
      <c r="N19" s="311"/>
      <c r="O19" s="244"/>
      <c r="P19" s="241"/>
    </row>
    <row r="20" spans="1:16" s="238" customFormat="1" ht="18" customHeight="1">
      <c r="A20" s="241"/>
      <c r="B20" s="468" t="str">
        <f>+'Expense Head'!K21</f>
        <v>Savings</v>
      </c>
      <c r="C20" s="469">
        <f>+'11I'!E25</f>
        <v>500</v>
      </c>
      <c r="D20" s="240"/>
      <c r="E20" s="607" t="s">
        <v>214</v>
      </c>
      <c r="F20" s="608"/>
      <c r="G20" s="609"/>
      <c r="H20" s="311"/>
      <c r="I20" s="607" t="s">
        <v>220</v>
      </c>
      <c r="J20" s="608"/>
      <c r="K20" s="609"/>
      <c r="L20" s="311"/>
      <c r="M20" s="311"/>
      <c r="N20" s="311"/>
      <c r="O20" s="244"/>
      <c r="P20" s="241"/>
    </row>
    <row r="21" spans="1:16" s="238" customFormat="1" ht="21">
      <c r="A21" s="241"/>
      <c r="B21" s="239"/>
      <c r="C21" s="242"/>
      <c r="D21" s="240"/>
      <c r="E21" s="610"/>
      <c r="F21" s="611"/>
      <c r="G21" s="612"/>
      <c r="H21" s="311"/>
      <c r="I21" s="610"/>
      <c r="J21" s="611"/>
      <c r="K21" s="612"/>
      <c r="L21" s="311"/>
      <c r="M21" s="311"/>
      <c r="N21" s="311"/>
      <c r="O21" s="244"/>
      <c r="P21" s="241"/>
    </row>
    <row r="22" spans="1:16" s="238" customFormat="1" ht="21">
      <c r="A22" s="241"/>
      <c r="B22" s="312" t="s">
        <v>2</v>
      </c>
      <c r="C22" s="313">
        <f>SUM(C10:C20)</f>
        <v>1747</v>
      </c>
      <c r="D22" s="240"/>
      <c r="E22" s="311"/>
      <c r="F22" s="311"/>
      <c r="G22" s="311"/>
      <c r="H22" s="311"/>
      <c r="I22" s="239"/>
      <c r="J22" s="239"/>
      <c r="K22" s="239"/>
      <c r="L22" s="239"/>
      <c r="M22" s="311"/>
      <c r="N22" s="311"/>
      <c r="O22" s="244"/>
      <c r="P22" s="241"/>
    </row>
    <row r="23" spans="1:16" s="238" customFormat="1" ht="21">
      <c r="A23" s="241"/>
      <c r="B23" s="596" t="s">
        <v>229</v>
      </c>
      <c r="C23" s="596"/>
      <c r="D23" s="240"/>
      <c r="E23" s="311"/>
      <c r="F23" s="311"/>
      <c r="G23" s="311"/>
      <c r="H23" s="311"/>
      <c r="I23" s="239"/>
      <c r="J23" s="239"/>
      <c r="K23" s="239"/>
      <c r="L23" s="239"/>
      <c r="M23" s="311"/>
      <c r="N23" s="311"/>
      <c r="O23" s="244"/>
      <c r="P23" s="241"/>
    </row>
    <row r="24" spans="1:16" s="238" customFormat="1" ht="21">
      <c r="A24" s="241"/>
      <c r="B24" s="596"/>
      <c r="C24" s="596"/>
      <c r="D24" s="240"/>
      <c r="E24" s="311"/>
      <c r="F24" s="311"/>
      <c r="G24" s="311"/>
      <c r="H24" s="311"/>
      <c r="I24" s="239"/>
      <c r="J24" s="239"/>
      <c r="K24" s="239"/>
      <c r="L24" s="239"/>
      <c r="M24" s="311"/>
      <c r="N24" s="311"/>
      <c r="O24" s="244"/>
      <c r="P24" s="241"/>
    </row>
    <row r="25" spans="1:16" s="238" customFormat="1" ht="21">
      <c r="A25" s="241"/>
      <c r="B25" s="596"/>
      <c r="C25" s="596"/>
      <c r="D25" s="240"/>
      <c r="E25" s="311"/>
      <c r="F25" s="311"/>
      <c r="G25" s="311"/>
      <c r="H25" s="311"/>
      <c r="I25" s="239"/>
      <c r="J25" s="239"/>
      <c r="K25" s="239"/>
      <c r="L25" s="239"/>
      <c r="M25" s="311"/>
      <c r="N25" s="311"/>
      <c r="O25" s="244"/>
      <c r="P25" s="241"/>
    </row>
    <row r="26" spans="1:16" s="238" customFormat="1" ht="21">
      <c r="A26" s="241"/>
      <c r="B26" s="596"/>
      <c r="C26" s="596"/>
      <c r="D26" s="240"/>
      <c r="E26" s="311"/>
      <c r="F26" s="311"/>
      <c r="G26" s="311"/>
      <c r="H26" s="311"/>
      <c r="I26" s="239"/>
      <c r="J26" s="239"/>
      <c r="K26" s="239"/>
      <c r="L26" s="239"/>
      <c r="M26" s="311"/>
      <c r="N26" s="311"/>
      <c r="O26" s="244"/>
      <c r="P26" s="241"/>
    </row>
    <row r="27" spans="1:16" s="238" customFormat="1" ht="21">
      <c r="A27" s="241"/>
      <c r="B27" s="596"/>
      <c r="C27" s="596"/>
      <c r="D27" s="240"/>
      <c r="E27" s="311"/>
      <c r="F27" s="311"/>
      <c r="G27" s="311"/>
      <c r="H27" s="311"/>
      <c r="I27" s="239"/>
      <c r="J27" s="239"/>
      <c r="K27" s="239"/>
      <c r="L27" s="239"/>
      <c r="M27" s="311"/>
      <c r="N27" s="311"/>
      <c r="O27" s="244"/>
      <c r="P27" s="241"/>
    </row>
    <row r="28" spans="1:16" s="238" customFormat="1" ht="21">
      <c r="A28" s="241"/>
      <c r="B28" s="596"/>
      <c r="C28" s="596"/>
      <c r="D28" s="240"/>
      <c r="E28" s="311"/>
      <c r="F28" s="311"/>
      <c r="G28" s="311"/>
      <c r="H28" s="311"/>
      <c r="I28" s="239"/>
      <c r="J28" s="239"/>
      <c r="K28" s="239"/>
      <c r="L28" s="239"/>
      <c r="M28" s="311"/>
      <c r="N28" s="311"/>
      <c r="O28" s="244"/>
      <c r="P28" s="241"/>
    </row>
    <row r="29" spans="1:16" s="240" customFormat="1" ht="21">
      <c r="B29" s="596"/>
      <c r="C29" s="596"/>
      <c r="E29" s="311"/>
      <c r="F29" s="311"/>
      <c r="G29" s="311"/>
      <c r="H29" s="311"/>
      <c r="I29" s="239"/>
      <c r="J29" s="239"/>
      <c r="K29" s="239"/>
      <c r="L29" s="239"/>
      <c r="M29" s="311"/>
      <c r="N29" s="311"/>
      <c r="O29" s="244"/>
    </row>
    <row r="30" spans="1:16" s="240" customFormat="1" ht="21">
      <c r="B30" s="596"/>
      <c r="C30" s="596"/>
      <c r="E30" s="311"/>
      <c r="F30" s="311"/>
      <c r="G30" s="311"/>
      <c r="H30" s="311"/>
      <c r="I30" s="239"/>
      <c r="J30" s="239"/>
      <c r="K30" s="239"/>
      <c r="L30" s="239"/>
      <c r="M30" s="311"/>
      <c r="N30" s="311"/>
      <c r="O30" s="244"/>
    </row>
    <row r="31" spans="1:16" s="240" customFormat="1" ht="21">
      <c r="E31" s="311"/>
      <c r="F31" s="311"/>
      <c r="G31" s="311"/>
      <c r="H31" s="311"/>
      <c r="I31" s="239"/>
      <c r="J31" s="239"/>
      <c r="K31" s="239"/>
      <c r="L31" s="239"/>
      <c r="M31" s="311"/>
      <c r="N31" s="311"/>
      <c r="O31" s="244"/>
    </row>
    <row r="32" spans="1:16" s="240" customFormat="1" ht="21" hidden="1">
      <c r="H32" s="311"/>
      <c r="I32" s="239"/>
      <c r="J32" s="239"/>
      <c r="K32" s="239"/>
      <c r="L32" s="239"/>
      <c r="M32" s="311"/>
      <c r="N32" s="311"/>
      <c r="O32" s="244"/>
    </row>
    <row r="33" spans="2:15" s="240" customFormat="1" ht="21" hidden="1">
      <c r="H33" s="311"/>
      <c r="I33" s="239"/>
      <c r="J33" s="239"/>
      <c r="K33" s="239"/>
      <c r="L33" s="239"/>
      <c r="M33" s="311"/>
      <c r="N33" s="311"/>
      <c r="O33" s="244"/>
    </row>
    <row r="34" spans="2:15" s="240" customFormat="1" ht="21" hidden="1">
      <c r="E34" s="239"/>
      <c r="F34" s="239"/>
      <c r="G34" s="239"/>
      <c r="H34" s="311"/>
      <c r="I34" s="239"/>
      <c r="J34" s="239"/>
      <c r="K34" s="239"/>
      <c r="L34" s="239"/>
      <c r="M34" s="239"/>
      <c r="N34" s="239"/>
      <c r="O34" s="239"/>
    </row>
    <row r="35" spans="2:15" s="240" customFormat="1" ht="21" hidden="1">
      <c r="E35" s="239"/>
      <c r="F35" s="239"/>
      <c r="G35" s="239"/>
      <c r="H35" s="311"/>
      <c r="I35" s="239"/>
      <c r="J35" s="239"/>
      <c r="K35" s="239"/>
      <c r="L35" s="239"/>
      <c r="M35" s="239"/>
      <c r="N35" s="239"/>
      <c r="O35" s="239"/>
    </row>
    <row r="36" spans="2:15" s="240" customFormat="1" ht="15" hidden="1" customHeight="1">
      <c r="E36" s="239"/>
      <c r="F36" s="239"/>
      <c r="G36" s="239"/>
      <c r="H36" s="239"/>
      <c r="I36" s="239"/>
      <c r="J36" s="239"/>
      <c r="K36" s="239"/>
      <c r="L36" s="239"/>
      <c r="M36" s="239"/>
      <c r="N36" s="239"/>
      <c r="O36" s="239"/>
    </row>
    <row r="37" spans="2:15" s="240" customFormat="1" ht="15" hidden="1" customHeight="1">
      <c r="E37" s="239"/>
      <c r="F37" s="239"/>
      <c r="G37" s="239"/>
      <c r="H37" s="239"/>
      <c r="I37" s="239"/>
      <c r="J37" s="239"/>
      <c r="K37" s="239"/>
      <c r="L37" s="239"/>
      <c r="M37" s="239"/>
      <c r="N37" s="239"/>
      <c r="O37" s="239"/>
    </row>
    <row r="38" spans="2:15" s="240" customFormat="1" ht="15" hidden="1" customHeight="1">
      <c r="E38" s="239"/>
      <c r="F38" s="239"/>
      <c r="G38" s="239"/>
      <c r="H38" s="239"/>
      <c r="I38" s="239"/>
      <c r="J38" s="239"/>
      <c r="K38" s="239"/>
      <c r="L38" s="239"/>
      <c r="M38" s="239"/>
      <c r="N38" s="239"/>
      <c r="O38" s="239"/>
    </row>
    <row r="39" spans="2:15" s="240" customFormat="1" ht="15" hidden="1" customHeight="1">
      <c r="B39" s="239"/>
      <c r="C39" s="239"/>
      <c r="E39" s="239"/>
      <c r="F39" s="239"/>
      <c r="G39" s="239"/>
      <c r="H39" s="239"/>
      <c r="I39" s="239"/>
      <c r="J39" s="239"/>
      <c r="K39" s="239"/>
      <c r="L39" s="239"/>
      <c r="M39" s="239"/>
      <c r="N39" s="239"/>
      <c r="O39" s="239"/>
    </row>
    <row r="40" spans="2:15" s="240" customFormat="1" ht="15" hidden="1" customHeight="1">
      <c r="B40" s="239"/>
      <c r="C40" s="239"/>
      <c r="E40" s="239"/>
      <c r="F40" s="239"/>
      <c r="G40" s="239"/>
      <c r="H40" s="239"/>
      <c r="I40" s="239"/>
      <c r="J40" s="239"/>
      <c r="K40" s="239"/>
      <c r="L40" s="239"/>
      <c r="M40" s="239"/>
      <c r="N40" s="239"/>
      <c r="O40" s="239"/>
    </row>
    <row r="41" spans="2:15" s="240" customFormat="1" ht="15" hidden="1" customHeight="1">
      <c r="B41" s="239"/>
      <c r="C41" s="239"/>
      <c r="E41" s="239"/>
      <c r="F41" s="239"/>
      <c r="G41" s="239"/>
      <c r="H41" s="239"/>
      <c r="I41" s="239"/>
      <c r="J41" s="239"/>
      <c r="K41" s="239"/>
      <c r="L41" s="239"/>
      <c r="M41" s="239"/>
      <c r="N41" s="239"/>
      <c r="O41" s="239"/>
    </row>
    <row r="42" spans="2:15" s="240" customFormat="1" ht="15" hidden="1" customHeight="1">
      <c r="B42" s="239"/>
      <c r="C42" s="239"/>
      <c r="E42" s="239"/>
      <c r="F42" s="239"/>
      <c r="G42" s="239"/>
      <c r="H42" s="239"/>
      <c r="I42" s="239"/>
      <c r="J42" s="239"/>
      <c r="K42" s="239"/>
      <c r="L42" s="239"/>
      <c r="M42" s="239"/>
      <c r="N42" s="239"/>
      <c r="O42" s="239"/>
    </row>
    <row r="43" spans="2:15" s="240" customFormat="1" ht="15" hidden="1" customHeight="1">
      <c r="B43" s="239"/>
      <c r="C43" s="239"/>
      <c r="E43" s="239"/>
      <c r="F43" s="239"/>
      <c r="G43" s="239"/>
      <c r="H43" s="239"/>
      <c r="I43" s="239"/>
      <c r="J43" s="239"/>
      <c r="K43" s="239"/>
      <c r="L43" s="239"/>
      <c r="M43" s="239"/>
      <c r="N43" s="239"/>
      <c r="O43" s="239"/>
    </row>
    <row r="44" spans="2:15" s="240" customFormat="1" ht="15" hidden="1" customHeight="1">
      <c r="B44" s="239"/>
      <c r="C44" s="239"/>
      <c r="E44" s="239"/>
      <c r="F44" s="239"/>
      <c r="G44" s="239"/>
      <c r="H44" s="239"/>
      <c r="I44" s="239"/>
      <c r="J44" s="239"/>
      <c r="K44" s="239"/>
      <c r="L44" s="239"/>
      <c r="M44" s="239"/>
      <c r="N44" s="239"/>
      <c r="O44" s="239"/>
    </row>
    <row r="45" spans="2:15" s="240" customFormat="1" ht="15" hidden="1" customHeight="1">
      <c r="B45" s="239"/>
      <c r="C45" s="239"/>
      <c r="E45" s="239"/>
      <c r="F45" s="239"/>
      <c r="G45" s="239"/>
      <c r="H45" s="239"/>
      <c r="I45" s="239"/>
      <c r="J45" s="239"/>
      <c r="K45" s="239"/>
      <c r="L45" s="239"/>
      <c r="M45" s="239"/>
      <c r="N45" s="239"/>
      <c r="O45" s="239"/>
    </row>
    <row r="46" spans="2:15" s="240" customFormat="1" ht="15" hidden="1" customHeight="1">
      <c r="B46" s="239"/>
      <c r="C46" s="239"/>
      <c r="E46" s="239"/>
      <c r="F46" s="239"/>
      <c r="G46" s="239"/>
      <c r="H46" s="239"/>
      <c r="I46" s="239"/>
      <c r="J46" s="239"/>
      <c r="K46" s="239"/>
      <c r="L46" s="239"/>
      <c r="M46" s="239"/>
      <c r="N46" s="239"/>
      <c r="O46" s="239"/>
    </row>
    <row r="47" spans="2:15" s="240" customFormat="1" ht="15" hidden="1" customHeight="1">
      <c r="B47" s="239"/>
      <c r="C47" s="239"/>
      <c r="E47" s="239"/>
      <c r="F47" s="239"/>
      <c r="G47" s="239"/>
      <c r="H47" s="239"/>
      <c r="I47" s="239"/>
      <c r="J47" s="239"/>
      <c r="K47" s="239"/>
      <c r="L47" s="239"/>
      <c r="M47" s="239"/>
      <c r="N47" s="239"/>
      <c r="O47" s="239"/>
    </row>
    <row r="48" spans="2:15" s="240" customFormat="1" ht="15" hidden="1" customHeight="1">
      <c r="B48" s="239"/>
      <c r="C48" s="239"/>
      <c r="E48" s="239"/>
      <c r="F48" s="239"/>
      <c r="G48" s="239"/>
      <c r="H48" s="239"/>
      <c r="I48" s="239"/>
      <c r="J48" s="239"/>
      <c r="K48" s="239"/>
      <c r="L48" s="239"/>
      <c r="M48" s="239"/>
      <c r="N48" s="239"/>
      <c r="O48" s="239"/>
    </row>
    <row r="49" spans="2:15" s="240" customFormat="1" ht="15" hidden="1" customHeight="1">
      <c r="B49" s="239"/>
      <c r="C49" s="239"/>
      <c r="E49" s="239"/>
      <c r="F49" s="239"/>
      <c r="G49" s="239"/>
      <c r="H49" s="239"/>
      <c r="I49" s="239"/>
      <c r="J49" s="239"/>
      <c r="K49" s="239"/>
      <c r="L49" s="239"/>
      <c r="M49" s="239"/>
      <c r="N49" s="239"/>
      <c r="O49" s="239"/>
    </row>
    <row r="50" spans="2:15" s="240" customFormat="1" ht="15" hidden="1" customHeight="1">
      <c r="B50" s="239"/>
      <c r="C50" s="239"/>
      <c r="E50" s="239"/>
      <c r="F50" s="239"/>
      <c r="G50" s="239"/>
      <c r="H50" s="239"/>
      <c r="I50" s="239"/>
      <c r="J50" s="239"/>
      <c r="K50" s="239"/>
      <c r="L50" s="239"/>
      <c r="M50" s="239"/>
      <c r="N50" s="239"/>
      <c r="O50" s="239"/>
    </row>
    <row r="51" spans="2:15" s="240" customFormat="1" ht="15" hidden="1" customHeight="1">
      <c r="B51" s="239"/>
      <c r="C51" s="239"/>
      <c r="E51" s="239"/>
      <c r="F51" s="239"/>
      <c r="G51" s="239"/>
      <c r="H51" s="239"/>
      <c r="I51" s="239"/>
      <c r="J51" s="239"/>
      <c r="K51" s="239"/>
      <c r="L51" s="239"/>
      <c r="M51" s="239"/>
      <c r="N51" s="239"/>
      <c r="O51" s="239"/>
    </row>
    <row r="52" spans="2:15" ht="15" hidden="1" customHeight="1"/>
    <row r="53" spans="2:15" ht="15" hidden="1" customHeight="1"/>
  </sheetData>
  <sheetProtection algorithmName="SHA-512" hashValue="iIJKIHLiYG9zlDqsg+gzpOIT/MJ8uaffXIGYF3XtykOjHlElDzLp9lRK3elkOtPRg0wvCFRe45Vmsu7F7EM6YA==" saltValue="fjzpICDBfn3VFaYUKX750Q==" spinCount="100000" sheet="1" objects="1" scenarios="1"/>
  <mergeCells count="21">
    <mergeCell ref="M2:N3"/>
    <mergeCell ref="E9:K9"/>
    <mergeCell ref="E5:K8"/>
    <mergeCell ref="E2:K3"/>
    <mergeCell ref="M6:N7"/>
    <mergeCell ref="M9:N16"/>
    <mergeCell ref="B23:C30"/>
    <mergeCell ref="B5:C8"/>
    <mergeCell ref="B2:C3"/>
    <mergeCell ref="I20:K21"/>
    <mergeCell ref="E12:G13"/>
    <mergeCell ref="E14:G15"/>
    <mergeCell ref="E16:G17"/>
    <mergeCell ref="E18:G19"/>
    <mergeCell ref="E20:G21"/>
    <mergeCell ref="I10:K11"/>
    <mergeCell ref="I12:K13"/>
    <mergeCell ref="I14:K15"/>
    <mergeCell ref="I16:K17"/>
    <mergeCell ref="E10:G11"/>
    <mergeCell ref="I18:K19"/>
  </mergeCells>
  <hyperlinks>
    <hyperlink ref="E10:G11" location="'Jan B'!A1" display="Budget - Jan"/>
    <hyperlink ref="E12:G13" location="'Feb B'!A1" display="Budget - Feb"/>
    <hyperlink ref="E14:G15" location="'Mar B'!A1" display="Budget - Mar"/>
    <hyperlink ref="E16:G17" location="'Apr B'!A1" display="Budget - Apr"/>
    <hyperlink ref="E18:G19" location="'May B'!A1" display="Budget - May"/>
    <hyperlink ref="E20:G21" location="'June B'!A1" display="Budget - June"/>
    <hyperlink ref="I10:K11" location="'July B'!A1" display="Budget - July"/>
    <hyperlink ref="I12:K13" location="'Aug B'!A1" display="Budget - Aug"/>
    <hyperlink ref="I14:K15" location="'Sept B'!A1" display="Budget - Sept"/>
    <hyperlink ref="I16:K17" location="'Oct B'!A1" display="Budget - Oct"/>
    <hyperlink ref="I18:K19" location="'Nov B'!A1" display="Budget - Nov"/>
    <hyperlink ref="I20:K21" location="'Dec B'!A1" display="Budget - Dec"/>
    <hyperlink ref="M9:N16" location="'Total Budget - actual'!A1" display="Yearly analysis"/>
    <hyperlink ref="M6:N7" location="Investment!A1" display="Investment"/>
    <hyperlink ref="M2:N3" location="'Track Room'!A1" display="Track Room"/>
    <hyperlink ref="M19:N21" location="'Budget 2'!A1" display="BUDGET ANALYSIS"/>
    <hyperlink ref="B10" location="'1E'!A1" display="'1E'!A1"/>
    <hyperlink ref="B11" location="'2E'!A1" display="'2E'!A1"/>
    <hyperlink ref="B12" location="'3E'!A1" display="'3E'!A1"/>
    <hyperlink ref="B13" location="'4E'!A1" display="'4E'!A1"/>
    <hyperlink ref="B14" location="'5E'!A1" display="'5E'!A1"/>
    <hyperlink ref="B15" location="'6E'!A1" display="'6E'!A1"/>
    <hyperlink ref="B16" location="'7E'!A1" display="'7E'!A1"/>
    <hyperlink ref="B17" location="'8E'!A1" display="'8E'!A1"/>
    <hyperlink ref="B18" location="'9E'!A1" display="'9E'!A1"/>
    <hyperlink ref="B19" location="'10E'!A1" display="'10E'!A1"/>
    <hyperlink ref="B20" location="'11I'!A1" display="'11I'!A1"/>
  </hyperlink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B3:S40"/>
  <sheetViews>
    <sheetView zoomScale="80" zoomScaleNormal="80" workbookViewId="0">
      <selection activeCell="Q3" sqref="Q3:S5"/>
    </sheetView>
  </sheetViews>
  <sheetFormatPr defaultRowHeight="15"/>
  <cols>
    <col min="1" max="1" width="9.140625" style="1"/>
    <col min="2" max="2" width="18.85546875" style="126" customWidth="1"/>
    <col min="3" max="13" width="9.140625" style="126" customWidth="1"/>
    <col min="14" max="14" width="48.140625" style="126" customWidth="1"/>
    <col min="15" max="15" width="1.5703125" style="126" customWidth="1"/>
    <col min="16" max="18" width="8.85546875" style="126" customWidth="1"/>
    <col min="19" max="19" width="8.85546875" style="1" customWidth="1"/>
    <col min="20" max="16384" width="9.140625" style="1"/>
  </cols>
  <sheetData>
    <row r="3" spans="2:19">
      <c r="B3" s="630" t="s">
        <v>206</v>
      </c>
      <c r="C3" s="630"/>
      <c r="D3" s="630"/>
      <c r="E3" s="630"/>
      <c r="Q3" s="647" t="s">
        <v>29</v>
      </c>
      <c r="R3" s="648"/>
      <c r="S3" s="649"/>
    </row>
    <row r="4" spans="2:19">
      <c r="B4" s="631"/>
      <c r="C4" s="631"/>
      <c r="D4" s="631"/>
      <c r="E4" s="631"/>
      <c r="P4" s="1"/>
      <c r="Q4" s="650"/>
      <c r="R4" s="651"/>
      <c r="S4" s="652"/>
    </row>
    <row r="5" spans="2:19" ht="21.75" customHeight="1" thickBot="1">
      <c r="B5" s="33"/>
      <c r="F5" s="127"/>
      <c r="G5" s="127"/>
      <c r="H5" s="127"/>
      <c r="I5" s="127"/>
      <c r="J5" s="127"/>
      <c r="K5" s="127"/>
      <c r="L5" s="127"/>
      <c r="M5" s="127"/>
      <c r="N5" s="127"/>
      <c r="P5" s="1"/>
      <c r="Q5" s="653"/>
      <c r="R5" s="654"/>
      <c r="S5" s="655"/>
    </row>
    <row r="6" spans="2:19" ht="19.5" customHeight="1" thickBot="1">
      <c r="B6" s="632" t="s">
        <v>98</v>
      </c>
      <c r="C6" s="633"/>
      <c r="D6" s="633"/>
      <c r="E6" s="633"/>
      <c r="F6" s="633"/>
      <c r="G6" s="633"/>
      <c r="H6" s="633"/>
      <c r="I6" s="633"/>
      <c r="J6" s="633"/>
      <c r="K6" s="633"/>
      <c r="L6" s="633"/>
      <c r="M6" s="633"/>
      <c r="N6" s="634"/>
      <c r="P6" s="1"/>
      <c r="Q6" s="1"/>
      <c r="R6" s="1"/>
    </row>
    <row r="7" spans="2:19" ht="105" customHeight="1" thickBot="1">
      <c r="B7" s="635" t="s">
        <v>405</v>
      </c>
      <c r="C7" s="636"/>
      <c r="D7" s="636"/>
      <c r="E7" s="636"/>
      <c r="F7" s="636"/>
      <c r="G7" s="636"/>
      <c r="H7" s="636"/>
      <c r="I7" s="636"/>
      <c r="J7" s="636"/>
      <c r="K7" s="636"/>
      <c r="L7" s="636"/>
      <c r="M7" s="636"/>
      <c r="N7" s="637"/>
      <c r="O7" s="129"/>
      <c r="P7" s="1"/>
      <c r="Q7" s="1"/>
      <c r="R7" s="1"/>
    </row>
    <row r="8" spans="2:19" ht="15.75" thickBot="1">
      <c r="B8" s="128"/>
      <c r="C8" s="129"/>
      <c r="D8" s="129"/>
      <c r="E8" s="129"/>
      <c r="F8" s="128"/>
      <c r="G8" s="128"/>
      <c r="H8" s="128"/>
      <c r="I8" s="128"/>
      <c r="J8" s="128"/>
      <c r="K8" s="128"/>
      <c r="L8" s="128"/>
      <c r="M8" s="128"/>
      <c r="N8" s="130"/>
      <c r="O8" s="130"/>
      <c r="P8" s="1"/>
      <c r="Q8" s="1"/>
      <c r="R8" s="1"/>
    </row>
    <row r="9" spans="2:19" ht="19.5" thickBot="1">
      <c r="B9" s="632" t="s">
        <v>140</v>
      </c>
      <c r="C9" s="633"/>
      <c r="D9" s="633"/>
      <c r="E9" s="633"/>
      <c r="F9" s="633"/>
      <c r="G9" s="633"/>
      <c r="H9" s="633"/>
      <c r="I9" s="633"/>
      <c r="J9" s="633"/>
      <c r="K9" s="633"/>
      <c r="L9" s="633"/>
      <c r="M9" s="633"/>
      <c r="N9" s="634"/>
      <c r="P9" s="1"/>
      <c r="Q9" s="1"/>
      <c r="R9" s="1"/>
    </row>
    <row r="10" spans="2:19" ht="16.5" thickBot="1">
      <c r="B10" s="638" t="s">
        <v>172</v>
      </c>
      <c r="C10" s="639"/>
      <c r="D10" s="639"/>
      <c r="E10" s="639"/>
      <c r="F10" s="639"/>
      <c r="G10" s="639"/>
      <c r="H10" s="639"/>
      <c r="I10" s="639"/>
      <c r="J10" s="639"/>
      <c r="K10" s="639"/>
      <c r="L10" s="639"/>
      <c r="M10" s="639"/>
      <c r="N10" s="640"/>
      <c r="O10" s="131"/>
      <c r="P10" s="131"/>
      <c r="Q10" s="131"/>
      <c r="R10" s="131"/>
    </row>
    <row r="11" spans="2:19" ht="15.75" thickBot="1">
      <c r="B11" s="635" t="s">
        <v>139</v>
      </c>
      <c r="C11" s="636"/>
      <c r="D11" s="636"/>
      <c r="E11" s="636"/>
      <c r="F11" s="636"/>
      <c r="G11" s="636"/>
      <c r="H11" s="636"/>
      <c r="I11" s="636"/>
      <c r="J11" s="636"/>
      <c r="K11" s="636"/>
      <c r="L11" s="636"/>
      <c r="M11" s="636"/>
      <c r="N11" s="637"/>
      <c r="O11" s="131"/>
      <c r="P11" s="131"/>
      <c r="Q11" s="131"/>
      <c r="R11" s="131"/>
    </row>
    <row r="13" spans="2:19" ht="15.75">
      <c r="J13" s="660" t="s">
        <v>254</v>
      </c>
      <c r="K13" s="661"/>
      <c r="L13" s="629" t="s">
        <v>253</v>
      </c>
      <c r="M13" s="629"/>
      <c r="N13" s="287" t="s">
        <v>252</v>
      </c>
      <c r="O13" s="132"/>
      <c r="P13" s="132"/>
      <c r="Q13" s="132"/>
      <c r="R13" s="132"/>
    </row>
    <row r="14" spans="2:19" ht="15.75">
      <c r="J14" s="662"/>
      <c r="K14" s="663"/>
      <c r="L14" s="629" t="s">
        <v>246</v>
      </c>
      <c r="M14" s="629"/>
      <c r="N14" s="287" t="s">
        <v>251</v>
      </c>
      <c r="O14" s="132"/>
      <c r="P14" s="132"/>
      <c r="Q14" s="132"/>
      <c r="R14" s="132"/>
    </row>
    <row r="15" spans="2:19" ht="15.75">
      <c r="J15" s="662"/>
      <c r="K15" s="663"/>
      <c r="L15" s="629" t="s">
        <v>247</v>
      </c>
      <c r="M15" s="629"/>
      <c r="N15" s="287" t="s">
        <v>248</v>
      </c>
      <c r="O15" s="286"/>
      <c r="P15" s="286"/>
      <c r="Q15" s="286"/>
      <c r="R15" s="286"/>
    </row>
    <row r="16" spans="2:19" ht="15.75">
      <c r="J16" s="664"/>
      <c r="K16" s="665"/>
      <c r="L16" s="629" t="s">
        <v>249</v>
      </c>
      <c r="M16" s="629"/>
      <c r="N16" s="287" t="s">
        <v>250</v>
      </c>
      <c r="O16" s="286"/>
      <c r="P16" s="286"/>
      <c r="Q16" s="286"/>
      <c r="R16" s="286"/>
    </row>
    <row r="17" spans="2:18" ht="15.75" thickBot="1">
      <c r="B17" s="133"/>
      <c r="F17" s="133"/>
      <c r="G17" s="133"/>
      <c r="H17" s="133"/>
      <c r="I17" s="133"/>
      <c r="J17" s="133"/>
      <c r="K17" s="133"/>
      <c r="L17" s="133"/>
      <c r="M17" s="133"/>
      <c r="N17" s="133"/>
      <c r="O17" s="133"/>
      <c r="P17" s="133"/>
      <c r="Q17" s="133"/>
      <c r="R17" s="133"/>
    </row>
    <row r="18" spans="2:18" ht="18.75">
      <c r="B18" s="656" t="s">
        <v>179</v>
      </c>
      <c r="C18" s="657"/>
      <c r="D18" s="657"/>
      <c r="E18" s="657"/>
      <c r="F18" s="657"/>
      <c r="G18" s="657"/>
      <c r="H18" s="657"/>
      <c r="I18" s="657"/>
      <c r="J18" s="657"/>
      <c r="K18" s="657"/>
      <c r="L18" s="657"/>
      <c r="M18" s="657"/>
      <c r="N18" s="658"/>
      <c r="O18" s="133"/>
      <c r="P18" s="133"/>
      <c r="Q18" s="133"/>
      <c r="R18" s="133"/>
    </row>
    <row r="19" spans="2:18" ht="18.75">
      <c r="B19" s="501" t="s">
        <v>72</v>
      </c>
      <c r="C19" s="659" t="s">
        <v>73</v>
      </c>
      <c r="D19" s="659"/>
      <c r="E19" s="659"/>
      <c r="F19" s="659"/>
      <c r="G19" s="659"/>
      <c r="H19" s="659"/>
      <c r="I19" s="659"/>
      <c r="J19" s="659"/>
      <c r="K19" s="659"/>
      <c r="L19" s="659"/>
      <c r="M19" s="659"/>
      <c r="N19" s="659"/>
    </row>
    <row r="20" spans="2:18" ht="89.25" customHeight="1">
      <c r="B20" s="134" t="s">
        <v>244</v>
      </c>
      <c r="C20" s="641" t="s">
        <v>245</v>
      </c>
      <c r="D20" s="642"/>
      <c r="E20" s="642"/>
      <c r="F20" s="642"/>
      <c r="G20" s="642"/>
      <c r="H20" s="642"/>
      <c r="I20" s="642"/>
      <c r="J20" s="642"/>
      <c r="K20" s="642"/>
      <c r="L20" s="642"/>
      <c r="M20" s="642"/>
      <c r="N20" s="643"/>
      <c r="O20" s="129"/>
      <c r="P20" s="129"/>
      <c r="Q20" s="129"/>
      <c r="R20" s="129"/>
    </row>
    <row r="21" spans="2:18">
      <c r="B21" s="134" t="s">
        <v>74</v>
      </c>
      <c r="C21" s="644" t="s">
        <v>85</v>
      </c>
      <c r="D21" s="645"/>
      <c r="E21" s="645"/>
      <c r="F21" s="645"/>
      <c r="G21" s="645"/>
      <c r="H21" s="645"/>
      <c r="I21" s="645"/>
      <c r="J21" s="645"/>
      <c r="K21" s="645"/>
      <c r="L21" s="645"/>
      <c r="M21" s="645"/>
      <c r="N21" s="646"/>
    </row>
    <row r="22" spans="2:18">
      <c r="B22" s="134" t="s">
        <v>75</v>
      </c>
      <c r="C22" s="644" t="s">
        <v>76</v>
      </c>
      <c r="D22" s="645"/>
      <c r="E22" s="645"/>
      <c r="F22" s="645"/>
      <c r="G22" s="645"/>
      <c r="H22" s="645"/>
      <c r="I22" s="645"/>
      <c r="J22" s="645"/>
      <c r="K22" s="645"/>
      <c r="L22" s="645"/>
      <c r="M22" s="645"/>
      <c r="N22" s="646"/>
    </row>
    <row r="23" spans="2:18">
      <c r="B23" s="134" t="s">
        <v>150</v>
      </c>
      <c r="C23" s="644" t="s">
        <v>149</v>
      </c>
      <c r="D23" s="645"/>
      <c r="E23" s="645"/>
      <c r="F23" s="645"/>
      <c r="G23" s="645"/>
      <c r="H23" s="645"/>
      <c r="I23" s="645"/>
      <c r="J23" s="645"/>
      <c r="K23" s="645"/>
      <c r="L23" s="645"/>
      <c r="M23" s="645"/>
      <c r="N23" s="646"/>
    </row>
    <row r="24" spans="2:18">
      <c r="B24" s="134" t="s">
        <v>77</v>
      </c>
      <c r="C24" s="644" t="s">
        <v>88</v>
      </c>
      <c r="D24" s="645"/>
      <c r="E24" s="645"/>
      <c r="F24" s="645"/>
      <c r="G24" s="645"/>
      <c r="H24" s="645"/>
      <c r="I24" s="645"/>
      <c r="J24" s="645"/>
      <c r="K24" s="645"/>
      <c r="L24" s="645"/>
      <c r="M24" s="645"/>
      <c r="N24" s="646"/>
    </row>
    <row r="25" spans="2:18" ht="30">
      <c r="B25" s="134" t="s">
        <v>78</v>
      </c>
      <c r="C25" s="644" t="s">
        <v>79</v>
      </c>
      <c r="D25" s="645"/>
      <c r="E25" s="645"/>
      <c r="F25" s="645"/>
      <c r="G25" s="645"/>
      <c r="H25" s="645"/>
      <c r="I25" s="645"/>
      <c r="J25" s="645"/>
      <c r="K25" s="645"/>
      <c r="L25" s="645"/>
      <c r="M25" s="645"/>
      <c r="N25" s="646"/>
    </row>
    <row r="26" spans="2:18">
      <c r="B26" s="134" t="s">
        <v>147</v>
      </c>
      <c r="C26" s="644" t="s">
        <v>148</v>
      </c>
      <c r="D26" s="645"/>
      <c r="E26" s="645"/>
      <c r="F26" s="645"/>
      <c r="G26" s="645"/>
      <c r="H26" s="645"/>
      <c r="I26" s="645"/>
      <c r="J26" s="645"/>
      <c r="K26" s="645"/>
      <c r="L26" s="645"/>
      <c r="M26" s="645"/>
      <c r="N26" s="646"/>
    </row>
    <row r="27" spans="2:18">
      <c r="B27" s="134" t="s">
        <v>80</v>
      </c>
      <c r="C27" s="644" t="s">
        <v>81</v>
      </c>
      <c r="D27" s="645"/>
      <c r="E27" s="645"/>
      <c r="F27" s="645"/>
      <c r="G27" s="645"/>
      <c r="H27" s="645"/>
      <c r="I27" s="645"/>
      <c r="J27" s="645"/>
      <c r="K27" s="645"/>
      <c r="L27" s="645"/>
      <c r="M27" s="645"/>
      <c r="N27" s="646"/>
    </row>
    <row r="28" spans="2:18">
      <c r="B28" s="134" t="s">
        <v>82</v>
      </c>
      <c r="C28" s="641" t="s">
        <v>89</v>
      </c>
      <c r="D28" s="642"/>
      <c r="E28" s="642"/>
      <c r="F28" s="642"/>
      <c r="G28" s="642"/>
      <c r="H28" s="642"/>
      <c r="I28" s="642"/>
      <c r="J28" s="642"/>
      <c r="K28" s="642"/>
      <c r="L28" s="642"/>
      <c r="M28" s="642"/>
      <c r="N28" s="643"/>
    </row>
    <row r="29" spans="2:18" ht="323.25" customHeight="1">
      <c r="B29" s="134" t="s">
        <v>178</v>
      </c>
      <c r="C29" s="641" t="s">
        <v>177</v>
      </c>
      <c r="D29" s="642"/>
      <c r="E29" s="642"/>
      <c r="F29" s="642"/>
      <c r="G29" s="642"/>
      <c r="H29" s="642"/>
      <c r="I29" s="642"/>
      <c r="J29" s="642"/>
      <c r="K29" s="642"/>
      <c r="L29" s="642"/>
      <c r="M29" s="642"/>
      <c r="N29" s="643"/>
    </row>
    <row r="30" spans="2:18" ht="48.75" customHeight="1">
      <c r="B30" s="134" t="s">
        <v>136</v>
      </c>
      <c r="C30" s="641" t="s">
        <v>195</v>
      </c>
      <c r="D30" s="642"/>
      <c r="E30" s="642"/>
      <c r="F30" s="642"/>
      <c r="G30" s="642"/>
      <c r="H30" s="642"/>
      <c r="I30" s="642"/>
      <c r="J30" s="642"/>
      <c r="K30" s="642"/>
      <c r="L30" s="642"/>
      <c r="M30" s="642"/>
      <c r="N30" s="643"/>
    </row>
    <row r="31" spans="2:18">
      <c r="B31" s="134" t="s">
        <v>145</v>
      </c>
      <c r="C31" s="641" t="s">
        <v>146</v>
      </c>
      <c r="D31" s="642"/>
      <c r="E31" s="642"/>
      <c r="F31" s="642"/>
      <c r="G31" s="642"/>
      <c r="H31" s="642"/>
      <c r="I31" s="642"/>
      <c r="J31" s="642"/>
      <c r="K31" s="642"/>
      <c r="L31" s="642"/>
      <c r="M31" s="642"/>
      <c r="N31" s="643"/>
    </row>
    <row r="32" spans="2:18" ht="87" customHeight="1">
      <c r="B32" s="134" t="s">
        <v>83</v>
      </c>
      <c r="C32" s="641" t="s">
        <v>84</v>
      </c>
      <c r="D32" s="642"/>
      <c r="E32" s="642"/>
      <c r="F32" s="642"/>
      <c r="G32" s="642"/>
      <c r="H32" s="642"/>
      <c r="I32" s="642"/>
      <c r="J32" s="642"/>
      <c r="K32" s="642"/>
      <c r="L32" s="642"/>
      <c r="M32" s="642"/>
      <c r="N32" s="643"/>
    </row>
    <row r="33" spans="2:14" ht="168" customHeight="1">
      <c r="B33" s="134" t="s">
        <v>87</v>
      </c>
      <c r="C33" s="641" t="s">
        <v>86</v>
      </c>
      <c r="D33" s="642"/>
      <c r="E33" s="642"/>
      <c r="F33" s="642"/>
      <c r="G33" s="642"/>
      <c r="H33" s="642"/>
      <c r="I33" s="642"/>
      <c r="J33" s="642"/>
      <c r="K33" s="642"/>
      <c r="L33" s="642"/>
      <c r="M33" s="642"/>
      <c r="N33" s="643"/>
    </row>
    <row r="34" spans="2:14" ht="119.25" customHeight="1">
      <c r="B34" s="134" t="s">
        <v>151</v>
      </c>
      <c r="C34" s="641" t="s">
        <v>152</v>
      </c>
      <c r="D34" s="642"/>
      <c r="E34" s="642"/>
      <c r="F34" s="642"/>
      <c r="G34" s="642"/>
      <c r="H34" s="642"/>
      <c r="I34" s="642"/>
      <c r="J34" s="642"/>
      <c r="K34" s="642"/>
      <c r="L34" s="642"/>
      <c r="M34" s="642"/>
      <c r="N34" s="643"/>
    </row>
    <row r="35" spans="2:14" ht="87" customHeight="1">
      <c r="B35" s="134" t="s">
        <v>137</v>
      </c>
      <c r="C35" s="641" t="s">
        <v>138</v>
      </c>
      <c r="D35" s="642"/>
      <c r="E35" s="642"/>
      <c r="F35" s="642"/>
      <c r="G35" s="642"/>
      <c r="H35" s="642"/>
      <c r="I35" s="642"/>
      <c r="J35" s="642"/>
      <c r="K35" s="642"/>
      <c r="L35" s="642"/>
      <c r="M35" s="642"/>
      <c r="N35" s="643"/>
    </row>
    <row r="36" spans="2:14" ht="126.75" customHeight="1">
      <c r="B36" s="134" t="s">
        <v>142</v>
      </c>
      <c r="C36" s="641" t="s">
        <v>141</v>
      </c>
      <c r="D36" s="642"/>
      <c r="E36" s="642"/>
      <c r="F36" s="642"/>
      <c r="G36" s="642"/>
      <c r="H36" s="642"/>
      <c r="I36" s="642"/>
      <c r="J36" s="642"/>
      <c r="K36" s="642"/>
      <c r="L36" s="642"/>
      <c r="M36" s="642"/>
      <c r="N36" s="643"/>
    </row>
    <row r="37" spans="2:14" ht="87" customHeight="1">
      <c r="B37" s="199" t="s">
        <v>193</v>
      </c>
      <c r="C37" s="666" t="s">
        <v>194</v>
      </c>
      <c r="D37" s="667"/>
      <c r="E37" s="667"/>
      <c r="F37" s="667"/>
      <c r="G37" s="667"/>
      <c r="H37" s="667"/>
      <c r="I37" s="667"/>
      <c r="J37" s="667"/>
      <c r="K37" s="667"/>
      <c r="L37" s="667"/>
      <c r="M37" s="667"/>
      <c r="N37" s="668"/>
    </row>
    <row r="38" spans="2:14" ht="87" customHeight="1">
      <c r="B38" s="134" t="s">
        <v>136</v>
      </c>
      <c r="C38" s="641" t="s">
        <v>143</v>
      </c>
      <c r="D38" s="642"/>
      <c r="E38" s="642"/>
      <c r="F38" s="642"/>
      <c r="G38" s="642"/>
      <c r="H38" s="642"/>
      <c r="I38" s="642"/>
      <c r="J38" s="642"/>
      <c r="K38" s="642"/>
      <c r="L38" s="642"/>
      <c r="M38" s="642"/>
      <c r="N38" s="643"/>
    </row>
    <row r="39" spans="2:14" ht="87" customHeight="1">
      <c r="B39" s="134" t="s">
        <v>199</v>
      </c>
      <c r="C39" s="641" t="s">
        <v>198</v>
      </c>
      <c r="D39" s="642"/>
      <c r="E39" s="642"/>
      <c r="F39" s="642"/>
      <c r="G39" s="642"/>
      <c r="H39" s="642"/>
      <c r="I39" s="642"/>
      <c r="J39" s="642"/>
      <c r="K39" s="642"/>
      <c r="L39" s="642"/>
      <c r="M39" s="642"/>
      <c r="N39" s="643"/>
    </row>
    <row r="40" spans="2:14">
      <c r="B40" s="134"/>
      <c r="C40" s="641"/>
      <c r="D40" s="642"/>
      <c r="E40" s="642"/>
      <c r="F40" s="642"/>
      <c r="G40" s="642"/>
      <c r="H40" s="642"/>
      <c r="I40" s="642"/>
      <c r="J40" s="642"/>
      <c r="K40" s="642"/>
      <c r="L40" s="642"/>
      <c r="M40" s="642"/>
      <c r="N40" s="643"/>
    </row>
  </sheetData>
  <sheetProtection algorithmName="SHA-512" hashValue="PK8nTymcF7/Knp7US3qWUd3+5N2jkqilpivZ79NSUq/EMpP0rS7ysAwdnD+AEx861WShxQXOcaOotCJWx9ZHJw==" saltValue="3kWDapxHARUDlUUDec3rdA==" spinCount="100000" sheet="1" objects="1" scenarios="1"/>
  <mergeCells count="35">
    <mergeCell ref="C36:N36"/>
    <mergeCell ref="C37:N37"/>
    <mergeCell ref="C38:N38"/>
    <mergeCell ref="C39:N39"/>
    <mergeCell ref="C40:N40"/>
    <mergeCell ref="Q3:S5"/>
    <mergeCell ref="C30:N30"/>
    <mergeCell ref="C31:N31"/>
    <mergeCell ref="C32:N32"/>
    <mergeCell ref="C33:N33"/>
    <mergeCell ref="B18:N18"/>
    <mergeCell ref="C19:N19"/>
    <mergeCell ref="C20:N20"/>
    <mergeCell ref="C21:N21"/>
    <mergeCell ref="C22:N22"/>
    <mergeCell ref="C23:N23"/>
    <mergeCell ref="B11:N11"/>
    <mergeCell ref="J13:K16"/>
    <mergeCell ref="L13:M13"/>
    <mergeCell ref="L14:M14"/>
    <mergeCell ref="L15:M15"/>
    <mergeCell ref="C34:N34"/>
    <mergeCell ref="C35:N35"/>
    <mergeCell ref="C24:N24"/>
    <mergeCell ref="C25:N25"/>
    <mergeCell ref="C26:N26"/>
    <mergeCell ref="C27:N27"/>
    <mergeCell ref="C28:N28"/>
    <mergeCell ref="C29:N29"/>
    <mergeCell ref="L16:M16"/>
    <mergeCell ref="B3:E4"/>
    <mergeCell ref="B6:N6"/>
    <mergeCell ref="B7:N7"/>
    <mergeCell ref="B9:N9"/>
    <mergeCell ref="B10:N10"/>
  </mergeCells>
  <hyperlinks>
    <hyperlink ref="B3" location="'Expense Head'!A1" display="Want to select my Own Expense Heads ??"/>
    <hyperlink ref="N14" r:id="rId1"/>
    <hyperlink ref="N15" r:id="rId2"/>
    <hyperlink ref="N16" r:id="rId3"/>
    <hyperlink ref="Q3:S5" location="'Track Room'!A1" display="Track Room"/>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1"/>
  <sheetViews>
    <sheetView zoomScale="90" zoomScaleNormal="90" workbookViewId="0">
      <selection activeCell="B2" sqref="B2:D4"/>
    </sheetView>
  </sheetViews>
  <sheetFormatPr defaultColWidth="0" defaultRowHeight="15" zeroHeight="1"/>
  <cols>
    <col min="1" max="1" width="3.7109375" style="57" customWidth="1"/>
    <col min="2" max="2" width="7.7109375" style="57" customWidth="1"/>
    <col min="3" max="3" width="4.28515625" style="57" customWidth="1"/>
    <col min="4" max="4" width="6.7109375" style="57" customWidth="1"/>
    <col min="5" max="5" width="5.140625" style="57" customWidth="1"/>
    <col min="6" max="6" width="5.5703125" style="57" customWidth="1"/>
    <col min="7" max="14" width="9.140625" style="34" customWidth="1"/>
    <col min="15" max="18" width="9.140625" style="57" customWidth="1"/>
    <col min="19" max="19" width="13.7109375" style="57" customWidth="1"/>
    <col min="20" max="20" width="31.140625" style="57" customWidth="1"/>
    <col min="21" max="21" width="9.140625" style="57" customWidth="1"/>
    <col min="22" max="16384" width="9.140625" style="58" hidden="1"/>
  </cols>
  <sheetData>
    <row r="1" spans="1:21" ht="15.75" thickBot="1"/>
    <row r="2" spans="1:21" s="61" customFormat="1" ht="28.5" customHeight="1" thickBot="1">
      <c r="A2" s="34"/>
      <c r="B2" s="671" t="s">
        <v>29</v>
      </c>
      <c r="C2" s="671"/>
      <c r="D2" s="671"/>
      <c r="E2" s="34"/>
      <c r="F2" s="679" t="s">
        <v>154</v>
      </c>
      <c r="G2" s="679"/>
      <c r="H2" s="679"/>
      <c r="I2" s="679"/>
      <c r="J2" s="679"/>
      <c r="K2" s="679"/>
      <c r="L2" s="679"/>
      <c r="M2" s="34"/>
      <c r="N2" s="59"/>
      <c r="O2" s="34"/>
      <c r="P2" s="60"/>
      <c r="Q2" s="34"/>
      <c r="R2" s="34"/>
      <c r="S2" s="34"/>
      <c r="T2" s="34"/>
      <c r="U2" s="34"/>
    </row>
    <row r="3" spans="1:21" ht="14.25" customHeight="1">
      <c r="B3" s="671"/>
      <c r="C3" s="671"/>
      <c r="D3" s="671"/>
      <c r="F3" s="62"/>
      <c r="M3" s="63"/>
      <c r="N3" s="64"/>
      <c r="O3" s="64"/>
      <c r="P3" s="64"/>
    </row>
    <row r="4" spans="1:21" s="35" customFormat="1" ht="25.5" customHeight="1">
      <c r="A4" s="56"/>
      <c r="B4" s="671"/>
      <c r="C4" s="671"/>
      <c r="D4" s="671"/>
      <c r="E4" s="65"/>
      <c r="F4" s="118" t="s">
        <v>68</v>
      </c>
      <c r="G4" s="675" t="s">
        <v>61</v>
      </c>
      <c r="H4" s="675"/>
      <c r="I4" s="675"/>
      <c r="J4" s="675"/>
      <c r="K4" s="675"/>
      <c r="L4" s="675"/>
      <c r="M4" s="675"/>
      <c r="N4" s="675"/>
      <c r="O4" s="675"/>
      <c r="P4" s="675"/>
      <c r="Q4" s="675"/>
      <c r="R4" s="675"/>
      <c r="S4" s="675"/>
      <c r="T4" s="675"/>
      <c r="U4" s="56"/>
    </row>
    <row r="5" spans="1:21" s="35" customFormat="1" ht="24.75" customHeight="1">
      <c r="A5" s="56"/>
      <c r="B5" s="67"/>
      <c r="C5" s="67"/>
      <c r="D5" s="67"/>
      <c r="E5" s="56"/>
      <c r="F5" s="66">
        <v>1</v>
      </c>
      <c r="G5" s="672" t="s">
        <v>113</v>
      </c>
      <c r="H5" s="672"/>
      <c r="I5" s="672"/>
      <c r="J5" s="672"/>
      <c r="K5" s="672"/>
      <c r="L5" s="672"/>
      <c r="M5" s="672"/>
      <c r="N5" s="672"/>
      <c r="O5" s="672"/>
      <c r="P5" s="672"/>
      <c r="Q5" s="672"/>
      <c r="R5" s="672"/>
      <c r="S5" s="672"/>
      <c r="T5" s="672"/>
      <c r="U5" s="56"/>
    </row>
    <row r="6" spans="1:21" s="68" customFormat="1" ht="24.75" customHeight="1">
      <c r="A6" s="67"/>
      <c r="B6" s="67"/>
      <c r="C6" s="67"/>
      <c r="D6" s="67"/>
      <c r="E6" s="67"/>
      <c r="F6" s="66">
        <f>+F5+1</f>
        <v>2</v>
      </c>
      <c r="G6" s="672" t="s">
        <v>160</v>
      </c>
      <c r="H6" s="672"/>
      <c r="I6" s="672"/>
      <c r="J6" s="672"/>
      <c r="K6" s="672"/>
      <c r="L6" s="672"/>
      <c r="M6" s="672"/>
      <c r="N6" s="672"/>
      <c r="O6" s="672"/>
      <c r="P6" s="672"/>
      <c r="Q6" s="672"/>
      <c r="R6" s="672"/>
      <c r="S6" s="672"/>
      <c r="T6" s="672"/>
      <c r="U6" s="67"/>
    </row>
    <row r="7" spans="1:21" s="68" customFormat="1" ht="24.75" customHeight="1">
      <c r="A7" s="67"/>
      <c r="B7" s="67"/>
      <c r="C7" s="67"/>
      <c r="D7" s="67"/>
      <c r="E7" s="67"/>
      <c r="F7" s="66">
        <f t="shared" ref="F7:F14" si="0">+F6+1</f>
        <v>3</v>
      </c>
      <c r="G7" s="672" t="s">
        <v>161</v>
      </c>
      <c r="H7" s="672"/>
      <c r="I7" s="672"/>
      <c r="J7" s="672"/>
      <c r="K7" s="672"/>
      <c r="L7" s="672"/>
      <c r="M7" s="672"/>
      <c r="N7" s="672"/>
      <c r="O7" s="672"/>
      <c r="P7" s="672"/>
      <c r="Q7" s="672"/>
      <c r="R7" s="672"/>
      <c r="S7" s="672"/>
      <c r="T7" s="672"/>
      <c r="U7" s="67"/>
    </row>
    <row r="8" spans="1:21" s="68" customFormat="1" ht="24.75" customHeight="1">
      <c r="A8" s="67"/>
      <c r="B8" s="67"/>
      <c r="C8" s="67"/>
      <c r="D8" s="67"/>
      <c r="E8" s="67"/>
      <c r="F8" s="66">
        <f t="shared" si="0"/>
        <v>4</v>
      </c>
      <c r="G8" s="674" t="s">
        <v>69</v>
      </c>
      <c r="H8" s="672"/>
      <c r="I8" s="672"/>
      <c r="J8" s="672"/>
      <c r="K8" s="672"/>
      <c r="L8" s="672"/>
      <c r="M8" s="672"/>
      <c r="N8" s="672"/>
      <c r="O8" s="672"/>
      <c r="P8" s="672"/>
      <c r="Q8" s="672"/>
      <c r="R8" s="672"/>
      <c r="S8" s="672"/>
      <c r="T8" s="672"/>
      <c r="U8" s="67"/>
    </row>
    <row r="9" spans="1:21" s="68" customFormat="1" ht="24.75" customHeight="1">
      <c r="A9" s="67"/>
      <c r="B9" s="67"/>
      <c r="C9" s="67"/>
      <c r="D9" s="67"/>
      <c r="E9" s="67"/>
      <c r="F9" s="66">
        <f t="shared" si="0"/>
        <v>5</v>
      </c>
      <c r="G9" s="672" t="s">
        <v>114</v>
      </c>
      <c r="H9" s="672"/>
      <c r="I9" s="672"/>
      <c r="J9" s="672"/>
      <c r="K9" s="672"/>
      <c r="L9" s="672"/>
      <c r="M9" s="672"/>
      <c r="N9" s="672"/>
      <c r="O9" s="672"/>
      <c r="P9" s="672"/>
      <c r="Q9" s="672"/>
      <c r="R9" s="672"/>
      <c r="S9" s="672"/>
      <c r="T9" s="672"/>
      <c r="U9" s="67"/>
    </row>
    <row r="10" spans="1:21" s="68" customFormat="1" ht="24.75" customHeight="1">
      <c r="A10" s="67"/>
      <c r="B10" s="67"/>
      <c r="C10" s="67"/>
      <c r="D10" s="67"/>
      <c r="E10" s="67"/>
      <c r="F10" s="66">
        <f t="shared" si="0"/>
        <v>6</v>
      </c>
      <c r="G10" s="672" t="s">
        <v>162</v>
      </c>
      <c r="H10" s="672"/>
      <c r="I10" s="672"/>
      <c r="J10" s="672"/>
      <c r="K10" s="672"/>
      <c r="L10" s="672"/>
      <c r="M10" s="672"/>
      <c r="N10" s="672"/>
      <c r="O10" s="672"/>
      <c r="P10" s="672"/>
      <c r="Q10" s="672"/>
      <c r="R10" s="672"/>
      <c r="S10" s="672"/>
      <c r="T10" s="672"/>
      <c r="U10" s="67"/>
    </row>
    <row r="11" spans="1:21" s="68" customFormat="1" ht="24.75" customHeight="1">
      <c r="A11" s="67"/>
      <c r="B11" s="67"/>
      <c r="C11" s="67"/>
      <c r="D11" s="67"/>
      <c r="E11" s="67"/>
      <c r="F11" s="66">
        <f t="shared" si="0"/>
        <v>7</v>
      </c>
      <c r="G11" s="672" t="s">
        <v>115</v>
      </c>
      <c r="H11" s="672"/>
      <c r="I11" s="672"/>
      <c r="J11" s="672"/>
      <c r="K11" s="672"/>
      <c r="L11" s="672"/>
      <c r="M11" s="672"/>
      <c r="N11" s="672"/>
      <c r="O11" s="672"/>
      <c r="P11" s="672"/>
      <c r="Q11" s="672"/>
      <c r="R11" s="672"/>
      <c r="S11" s="672"/>
      <c r="T11" s="672"/>
      <c r="U11" s="67"/>
    </row>
    <row r="12" spans="1:21" s="68" customFormat="1" ht="24.75" customHeight="1">
      <c r="A12" s="67"/>
      <c r="B12" s="67"/>
      <c r="C12" s="67"/>
      <c r="D12" s="67"/>
      <c r="E12" s="67"/>
      <c r="F12" s="66">
        <f t="shared" si="0"/>
        <v>8</v>
      </c>
      <c r="G12" s="676" t="s">
        <v>163</v>
      </c>
      <c r="H12" s="677"/>
      <c r="I12" s="677"/>
      <c r="J12" s="677"/>
      <c r="K12" s="677"/>
      <c r="L12" s="677"/>
      <c r="M12" s="677"/>
      <c r="N12" s="677"/>
      <c r="O12" s="677"/>
      <c r="P12" s="677"/>
      <c r="Q12" s="677"/>
      <c r="R12" s="677"/>
      <c r="S12" s="677"/>
      <c r="T12" s="678"/>
      <c r="U12" s="67"/>
    </row>
    <row r="13" spans="1:21" ht="24.75" customHeight="1">
      <c r="F13" s="66">
        <f t="shared" si="0"/>
        <v>9</v>
      </c>
      <c r="G13" s="672" t="s">
        <v>116</v>
      </c>
      <c r="H13" s="672"/>
      <c r="I13" s="672"/>
      <c r="J13" s="672"/>
      <c r="K13" s="672"/>
      <c r="L13" s="672"/>
      <c r="M13" s="672"/>
      <c r="N13" s="672"/>
      <c r="O13" s="672"/>
      <c r="P13" s="672"/>
      <c r="Q13" s="672"/>
      <c r="R13" s="672"/>
      <c r="S13" s="672"/>
      <c r="T13" s="672"/>
    </row>
    <row r="14" spans="1:21" ht="24.75" customHeight="1">
      <c r="F14" s="66">
        <f t="shared" si="0"/>
        <v>10</v>
      </c>
      <c r="G14" s="673" t="s">
        <v>70</v>
      </c>
      <c r="H14" s="673"/>
      <c r="I14" s="673"/>
      <c r="J14" s="673"/>
      <c r="K14" s="673"/>
      <c r="L14" s="670" t="s">
        <v>71</v>
      </c>
      <c r="M14" s="670"/>
      <c r="N14" s="670"/>
      <c r="O14" s="670"/>
      <c r="P14" s="670"/>
      <c r="Q14" s="670"/>
      <c r="R14" s="670"/>
      <c r="S14" s="670"/>
      <c r="T14" s="670"/>
    </row>
    <row r="15" spans="1:21" ht="12.75" customHeight="1">
      <c r="F15" s="669"/>
      <c r="G15" s="669"/>
      <c r="H15" s="669"/>
      <c r="I15" s="669"/>
      <c r="J15" s="669"/>
      <c r="K15" s="669"/>
      <c r="L15" s="669"/>
      <c r="M15" s="669"/>
      <c r="N15" s="669"/>
      <c r="O15" s="669"/>
      <c r="P15" s="669"/>
      <c r="Q15" s="669"/>
      <c r="R15" s="669"/>
      <c r="S15" s="669"/>
      <c r="T15" s="669"/>
    </row>
    <row r="16" spans="1:21"/>
    <row r="17"/>
    <row r="18"/>
    <row r="19"/>
    <row r="20"/>
    <row r="21"/>
  </sheetData>
  <sheetProtection password="E886" sheet="1" objects="1" scenarios="1"/>
  <mergeCells count="16">
    <mergeCell ref="F15:T15"/>
    <mergeCell ref="L14:P14"/>
    <mergeCell ref="Q14:T14"/>
    <mergeCell ref="B2:D4"/>
    <mergeCell ref="G9:T9"/>
    <mergeCell ref="G11:T11"/>
    <mergeCell ref="G13:T13"/>
    <mergeCell ref="G14:K14"/>
    <mergeCell ref="G8:T8"/>
    <mergeCell ref="G4:T4"/>
    <mergeCell ref="G5:T5"/>
    <mergeCell ref="G6:T6"/>
    <mergeCell ref="G7:T7"/>
    <mergeCell ref="G12:T12"/>
    <mergeCell ref="G10:T10"/>
    <mergeCell ref="F2:L2"/>
  </mergeCells>
  <hyperlinks>
    <hyperlink ref="L14:T14" location="'Jan-14'!A1" display="Click Here "/>
    <hyperlink ref="B2:D4" location="'Track Room'!A1" display="Track Room"/>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BD84"/>
  <sheetViews>
    <sheetView zoomScaleNormal="100" workbookViewId="0">
      <selection activeCell="B3" sqref="B3:D7"/>
    </sheetView>
  </sheetViews>
  <sheetFormatPr defaultColWidth="0" defaultRowHeight="15.75" zeroHeight="1"/>
  <cols>
    <col min="1" max="1" width="1.140625" style="148" customWidth="1"/>
    <col min="2" max="2" width="3.5703125" style="148" customWidth="1"/>
    <col min="3" max="3" width="2.140625" style="148" customWidth="1"/>
    <col min="4" max="4" width="3.5703125" style="148" customWidth="1"/>
    <col min="5" max="5" width="1.140625" style="148" customWidth="1"/>
    <col min="6" max="6" width="9.5703125" style="158" customWidth="1"/>
    <col min="7" max="18" width="11.7109375" style="158" customWidth="1"/>
    <col min="19" max="19" width="8.140625" style="148" customWidth="1"/>
    <col min="20" max="20" width="12.140625" style="148" hidden="1" customWidth="1"/>
    <col min="21" max="56" width="0" style="158" hidden="1" customWidth="1"/>
    <col min="57" max="16384" width="9.140625" style="158" hidden="1"/>
  </cols>
  <sheetData>
    <row r="1" spans="1:56" s="150" customFormat="1" ht="21.75" thickBot="1">
      <c r="A1" s="148"/>
      <c r="B1" s="149" t="str">
        <f>+'Track Room'!D8</f>
        <v>Mr X</v>
      </c>
      <c r="C1" s="148"/>
      <c r="D1" s="148"/>
      <c r="E1" s="148"/>
      <c r="F1" s="148"/>
      <c r="G1" s="219">
        <f>AVERAGE(G4:G9)</f>
        <v>0</v>
      </c>
      <c r="H1" s="219">
        <f>AVERAGE(H4:H9)</f>
        <v>0</v>
      </c>
      <c r="I1" s="219">
        <f t="shared" ref="I1:R1" si="0">AVERAGE(I4:I9)</f>
        <v>0</v>
      </c>
      <c r="J1" s="219">
        <f t="shared" si="0"/>
        <v>0</v>
      </c>
      <c r="K1" s="219">
        <f t="shared" si="0"/>
        <v>0</v>
      </c>
      <c r="L1" s="219">
        <f t="shared" si="0"/>
        <v>0</v>
      </c>
      <c r="M1" s="219">
        <f t="shared" si="0"/>
        <v>0</v>
      </c>
      <c r="N1" s="219">
        <f t="shared" si="0"/>
        <v>0</v>
      </c>
      <c r="O1" s="219">
        <f t="shared" si="0"/>
        <v>0</v>
      </c>
      <c r="P1" s="219">
        <f t="shared" si="0"/>
        <v>0</v>
      </c>
      <c r="Q1" s="219">
        <f t="shared" si="0"/>
        <v>0</v>
      </c>
      <c r="R1" s="219">
        <f t="shared" si="0"/>
        <v>0</v>
      </c>
    </row>
    <row r="2" spans="1:56" s="148" customFormat="1" ht="16.5" thickBot="1"/>
    <row r="3" spans="1:56" s="152" customFormat="1" ht="39" thickBot="1">
      <c r="A3" s="151"/>
      <c r="B3" s="680" t="s">
        <v>29</v>
      </c>
      <c r="C3" s="681"/>
      <c r="D3" s="682"/>
      <c r="E3" s="151"/>
      <c r="F3" s="218" t="s">
        <v>5</v>
      </c>
      <c r="G3" s="218" t="s">
        <v>2</v>
      </c>
      <c r="H3" s="218" t="str">
        <f>+'Expense Head'!K9</f>
        <v>Day to Day - Housing</v>
      </c>
      <c r="I3" s="218" t="str">
        <f>+'Expense Head'!K10</f>
        <v>Car - Bike - Transportation</v>
      </c>
      <c r="J3" s="218" t="str">
        <f>+'Expense Head'!K11</f>
        <v>Food</v>
      </c>
      <c r="K3" s="218" t="str">
        <f>+'Expense Head'!K12</f>
        <v>Personal Care</v>
      </c>
      <c r="L3" s="218" t="str">
        <f>+'Expense Head'!K13</f>
        <v>Entertainment</v>
      </c>
      <c r="M3" s="218" t="str">
        <f>+'Expense Head'!K14</f>
        <v>Medical</v>
      </c>
      <c r="N3" s="218" t="str">
        <f>+'Expense Head'!K15</f>
        <v>Gifts</v>
      </c>
      <c r="O3" s="218" t="str">
        <f>+'Expense Head'!K16</f>
        <v>Studies</v>
      </c>
      <c r="P3" s="218" t="str">
        <f>+'Expense Head'!K17</f>
        <v>Travel  &amp; Pleasure</v>
      </c>
      <c r="Q3" s="218" t="str">
        <f>+'Expense Head'!K18</f>
        <v>Misc</v>
      </c>
      <c r="R3" s="218" t="str">
        <f>+'Expense Head'!K21</f>
        <v>Savings</v>
      </c>
      <c r="S3" s="218" t="s">
        <v>21</v>
      </c>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row>
    <row r="4" spans="1:56" s="156" customFormat="1">
      <c r="A4" s="153"/>
      <c r="B4" s="683"/>
      <c r="C4" s="684"/>
      <c r="D4" s="685"/>
      <c r="E4" s="153"/>
      <c r="F4" s="438">
        <v>43466</v>
      </c>
      <c r="G4" s="154">
        <f>SUM(H4:R4)</f>
        <v>0</v>
      </c>
      <c r="H4" s="154">
        <f>+Jan!E37</f>
        <v>0</v>
      </c>
      <c r="I4" s="154">
        <f>+Jan!F37</f>
        <v>0</v>
      </c>
      <c r="J4" s="154">
        <f>+Jan!G37</f>
        <v>0</v>
      </c>
      <c r="K4" s="154">
        <f>+Jan!H37</f>
        <v>0</v>
      </c>
      <c r="L4" s="154">
        <f>+Jan!I37</f>
        <v>0</v>
      </c>
      <c r="M4" s="154">
        <f>+Jan!J37</f>
        <v>0</v>
      </c>
      <c r="N4" s="154">
        <f>+Jan!K37</f>
        <v>0</v>
      </c>
      <c r="O4" s="154">
        <f>+Jan!L37</f>
        <v>0</v>
      </c>
      <c r="P4" s="154">
        <f>+Jan!M37</f>
        <v>0</v>
      </c>
      <c r="Q4" s="154">
        <f>+Jan!N37</f>
        <v>0</v>
      </c>
      <c r="R4" s="154">
        <f>+Jan!O37</f>
        <v>0</v>
      </c>
      <c r="S4" s="155" t="e">
        <f>(G4*100/$G$16)/100</f>
        <v>#DIV/0!</v>
      </c>
      <c r="T4" s="153"/>
      <c r="U4" s="153"/>
      <c r="V4" s="153"/>
      <c r="W4" s="153"/>
      <c r="X4" s="153"/>
      <c r="Y4" s="153"/>
      <c r="Z4" s="153"/>
      <c r="AA4" s="153"/>
      <c r="AB4" s="153"/>
      <c r="AC4" s="153"/>
      <c r="AD4" s="153"/>
      <c r="AE4" s="153"/>
      <c r="AF4" s="153"/>
      <c r="AG4" s="153"/>
      <c r="AH4" s="153"/>
      <c r="AI4" s="153"/>
      <c r="AJ4" s="153"/>
      <c r="AK4" s="153"/>
      <c r="AL4" s="153"/>
      <c r="AM4" s="153"/>
      <c r="AN4" s="153"/>
      <c r="AO4" s="153"/>
      <c r="AP4" s="153"/>
      <c r="AQ4" s="153"/>
      <c r="AR4" s="153"/>
      <c r="AS4" s="153"/>
      <c r="AT4" s="153"/>
      <c r="AU4" s="153"/>
      <c r="AV4" s="153"/>
      <c r="AW4" s="153"/>
      <c r="AX4" s="153"/>
      <c r="AY4" s="153"/>
      <c r="AZ4" s="153"/>
      <c r="BA4" s="153"/>
      <c r="BB4" s="153"/>
      <c r="BC4" s="153"/>
      <c r="BD4" s="153"/>
    </row>
    <row r="5" spans="1:56" s="156" customFormat="1">
      <c r="A5" s="153"/>
      <c r="B5" s="683"/>
      <c r="C5" s="684"/>
      <c r="D5" s="685"/>
      <c r="E5" s="153"/>
      <c r="F5" s="438">
        <v>43497</v>
      </c>
      <c r="G5" s="154">
        <f t="shared" ref="G5:G15" si="1">SUM(H5:R5)</f>
        <v>0</v>
      </c>
      <c r="H5" s="154">
        <f>+Feb!E37</f>
        <v>0</v>
      </c>
      <c r="I5" s="154">
        <f>+Feb!F37</f>
        <v>0</v>
      </c>
      <c r="J5" s="154">
        <f>+Feb!G37</f>
        <v>0</v>
      </c>
      <c r="K5" s="154">
        <f>+Feb!H37</f>
        <v>0</v>
      </c>
      <c r="L5" s="154">
        <f>+Feb!I37</f>
        <v>0</v>
      </c>
      <c r="M5" s="154">
        <f>+Feb!J37</f>
        <v>0</v>
      </c>
      <c r="N5" s="154">
        <f>+Feb!K37</f>
        <v>0</v>
      </c>
      <c r="O5" s="154">
        <f>+Feb!L37</f>
        <v>0</v>
      </c>
      <c r="P5" s="154">
        <f>+Feb!M37</f>
        <v>0</v>
      </c>
      <c r="Q5" s="154">
        <f>+Feb!N37</f>
        <v>0</v>
      </c>
      <c r="R5" s="154">
        <f>+Feb!O37</f>
        <v>0</v>
      </c>
      <c r="S5" s="155" t="e">
        <f t="shared" ref="S5:S15" si="2">(G5*100/$G$16)/100</f>
        <v>#DIV/0!</v>
      </c>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c r="AW5" s="153"/>
      <c r="AX5" s="153"/>
      <c r="AY5" s="153"/>
      <c r="AZ5" s="153"/>
      <c r="BA5" s="153"/>
      <c r="BB5" s="153"/>
      <c r="BC5" s="153"/>
      <c r="BD5" s="153"/>
    </row>
    <row r="6" spans="1:56" s="156" customFormat="1">
      <c r="A6" s="153"/>
      <c r="B6" s="683"/>
      <c r="C6" s="684"/>
      <c r="D6" s="685"/>
      <c r="E6" s="153"/>
      <c r="F6" s="438">
        <v>43525</v>
      </c>
      <c r="G6" s="154">
        <f t="shared" si="1"/>
        <v>0</v>
      </c>
      <c r="H6" s="154">
        <f>+Mar!E37</f>
        <v>0</v>
      </c>
      <c r="I6" s="154">
        <f>+Mar!F37</f>
        <v>0</v>
      </c>
      <c r="J6" s="154">
        <f>+Mar!G37</f>
        <v>0</v>
      </c>
      <c r="K6" s="154">
        <f>+Mar!H37</f>
        <v>0</v>
      </c>
      <c r="L6" s="154">
        <f>+Mar!I37</f>
        <v>0</v>
      </c>
      <c r="M6" s="154">
        <f>+Mar!J37</f>
        <v>0</v>
      </c>
      <c r="N6" s="154">
        <f>+Mar!K37</f>
        <v>0</v>
      </c>
      <c r="O6" s="154">
        <f>+Mar!L37</f>
        <v>0</v>
      </c>
      <c r="P6" s="154">
        <f>+Mar!M37</f>
        <v>0</v>
      </c>
      <c r="Q6" s="154">
        <f>+Mar!N37</f>
        <v>0</v>
      </c>
      <c r="R6" s="154">
        <f>+Mar!O37</f>
        <v>0</v>
      </c>
      <c r="S6" s="155" t="e">
        <f t="shared" si="2"/>
        <v>#DIV/0!</v>
      </c>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c r="AW6" s="153"/>
      <c r="AX6" s="153"/>
      <c r="AY6" s="153"/>
      <c r="AZ6" s="153"/>
      <c r="BA6" s="153"/>
      <c r="BB6" s="153"/>
      <c r="BC6" s="153"/>
      <c r="BD6" s="153"/>
    </row>
    <row r="7" spans="1:56" s="156" customFormat="1">
      <c r="A7" s="153"/>
      <c r="B7" s="686"/>
      <c r="C7" s="687"/>
      <c r="D7" s="688"/>
      <c r="E7" s="153"/>
      <c r="F7" s="438">
        <v>43556</v>
      </c>
      <c r="G7" s="154">
        <f t="shared" si="1"/>
        <v>0</v>
      </c>
      <c r="H7" s="154">
        <f>+Apr!E37</f>
        <v>0</v>
      </c>
      <c r="I7" s="154">
        <f>+Apr!F37</f>
        <v>0</v>
      </c>
      <c r="J7" s="154">
        <f>+Apr!G37</f>
        <v>0</v>
      </c>
      <c r="K7" s="154">
        <f>+Apr!H37</f>
        <v>0</v>
      </c>
      <c r="L7" s="154">
        <f>+Apr!I37</f>
        <v>0</v>
      </c>
      <c r="M7" s="154">
        <f>+Apr!J37</f>
        <v>0</v>
      </c>
      <c r="N7" s="154">
        <f>+Apr!K37</f>
        <v>0</v>
      </c>
      <c r="O7" s="154">
        <f>+Apr!L37</f>
        <v>0</v>
      </c>
      <c r="P7" s="154">
        <f>+Apr!M37</f>
        <v>0</v>
      </c>
      <c r="Q7" s="154">
        <f>+Apr!N37</f>
        <v>0</v>
      </c>
      <c r="R7" s="154">
        <f>+Apr!O37</f>
        <v>0</v>
      </c>
      <c r="S7" s="155" t="e">
        <f t="shared" si="2"/>
        <v>#DIV/0!</v>
      </c>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c r="AW7" s="153"/>
      <c r="AX7" s="153"/>
      <c r="AY7" s="153"/>
      <c r="AZ7" s="153"/>
      <c r="BA7" s="153"/>
      <c r="BB7" s="153"/>
      <c r="BC7" s="153"/>
      <c r="BD7" s="153"/>
    </row>
    <row r="8" spans="1:56" s="156" customFormat="1">
      <c r="A8" s="153"/>
      <c r="B8" s="148"/>
      <c r="C8" s="148"/>
      <c r="D8" s="148"/>
      <c r="E8" s="153"/>
      <c r="F8" s="438">
        <v>43586</v>
      </c>
      <c r="G8" s="154">
        <f t="shared" si="1"/>
        <v>0</v>
      </c>
      <c r="H8" s="154">
        <f>+May!E37</f>
        <v>0</v>
      </c>
      <c r="I8" s="154">
        <f>+May!F37</f>
        <v>0</v>
      </c>
      <c r="J8" s="154">
        <f>+May!G37</f>
        <v>0</v>
      </c>
      <c r="K8" s="154">
        <f>+May!H37</f>
        <v>0</v>
      </c>
      <c r="L8" s="154">
        <f>+May!I37</f>
        <v>0</v>
      </c>
      <c r="M8" s="154">
        <f>+May!J37</f>
        <v>0</v>
      </c>
      <c r="N8" s="154">
        <f>+May!K37</f>
        <v>0</v>
      </c>
      <c r="O8" s="154">
        <f>+May!L37</f>
        <v>0</v>
      </c>
      <c r="P8" s="154">
        <f>+May!M37</f>
        <v>0</v>
      </c>
      <c r="Q8" s="154">
        <f>+May!N37</f>
        <v>0</v>
      </c>
      <c r="R8" s="154">
        <f>+May!O37</f>
        <v>0</v>
      </c>
      <c r="S8" s="155" t="e">
        <f t="shared" si="2"/>
        <v>#DIV/0!</v>
      </c>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row>
    <row r="9" spans="1:56" s="156" customFormat="1">
      <c r="A9" s="153"/>
      <c r="B9" s="148"/>
      <c r="C9" s="148"/>
      <c r="D9" s="148"/>
      <c r="E9" s="153"/>
      <c r="F9" s="438">
        <v>43617</v>
      </c>
      <c r="G9" s="154">
        <f t="shared" si="1"/>
        <v>0</v>
      </c>
      <c r="H9" s="154">
        <f>+June!E37</f>
        <v>0</v>
      </c>
      <c r="I9" s="154">
        <f>+June!F37</f>
        <v>0</v>
      </c>
      <c r="J9" s="154">
        <f>+June!G37</f>
        <v>0</v>
      </c>
      <c r="K9" s="154">
        <f>+June!H37</f>
        <v>0</v>
      </c>
      <c r="L9" s="154">
        <f>+June!I37</f>
        <v>0</v>
      </c>
      <c r="M9" s="154">
        <f>+June!J37</f>
        <v>0</v>
      </c>
      <c r="N9" s="154">
        <f>+June!K37</f>
        <v>0</v>
      </c>
      <c r="O9" s="154">
        <f>+June!L37</f>
        <v>0</v>
      </c>
      <c r="P9" s="154">
        <f>+June!M37</f>
        <v>0</v>
      </c>
      <c r="Q9" s="154">
        <f>+June!N37</f>
        <v>0</v>
      </c>
      <c r="R9" s="154">
        <f>+June!O37</f>
        <v>0</v>
      </c>
      <c r="S9" s="155" t="e">
        <f t="shared" si="2"/>
        <v>#DIV/0!</v>
      </c>
      <c r="T9" s="157"/>
      <c r="U9" s="157"/>
      <c r="V9" s="157"/>
      <c r="W9" s="157"/>
      <c r="X9" s="157"/>
      <c r="Y9" s="157"/>
      <c r="Z9" s="157"/>
      <c r="AA9" s="157"/>
      <c r="AB9" s="157"/>
      <c r="AC9" s="157"/>
      <c r="AD9" s="157"/>
      <c r="AE9" s="157"/>
      <c r="AF9" s="157"/>
      <c r="AG9" s="157"/>
      <c r="AH9" s="157"/>
      <c r="AI9" s="157"/>
      <c r="AJ9" s="157"/>
      <c r="AK9" s="157"/>
      <c r="AL9" s="157"/>
      <c r="AM9" s="157"/>
      <c r="AN9" s="157"/>
      <c r="AO9" s="157"/>
      <c r="AP9" s="157"/>
      <c r="AQ9" s="157"/>
      <c r="AR9" s="157"/>
      <c r="AS9" s="157"/>
      <c r="AT9" s="157"/>
      <c r="AU9" s="157"/>
      <c r="AV9" s="157"/>
      <c r="AW9" s="157"/>
      <c r="AX9" s="157"/>
      <c r="AY9" s="157"/>
      <c r="AZ9" s="157"/>
      <c r="BA9" s="157"/>
      <c r="BB9" s="157"/>
      <c r="BC9" s="157"/>
      <c r="BD9" s="157"/>
    </row>
    <row r="10" spans="1:56" s="156" customFormat="1">
      <c r="A10" s="153"/>
      <c r="B10" s="148"/>
      <c r="C10" s="148"/>
      <c r="D10" s="148"/>
      <c r="E10" s="153"/>
      <c r="F10" s="438">
        <v>43647</v>
      </c>
      <c r="G10" s="154">
        <f t="shared" si="1"/>
        <v>0</v>
      </c>
      <c r="H10" s="154">
        <f>+July!E37</f>
        <v>0</v>
      </c>
      <c r="I10" s="154">
        <f>+July!F37</f>
        <v>0</v>
      </c>
      <c r="J10" s="154">
        <f>+July!G37</f>
        <v>0</v>
      </c>
      <c r="K10" s="154">
        <f>+July!H37</f>
        <v>0</v>
      </c>
      <c r="L10" s="154">
        <f>+July!I37</f>
        <v>0</v>
      </c>
      <c r="M10" s="154">
        <f>+July!J37</f>
        <v>0</v>
      </c>
      <c r="N10" s="154">
        <f>+July!K37</f>
        <v>0</v>
      </c>
      <c r="O10" s="154">
        <f>+July!L37</f>
        <v>0</v>
      </c>
      <c r="P10" s="154">
        <f>+July!M37</f>
        <v>0</v>
      </c>
      <c r="Q10" s="154">
        <f>+July!N37</f>
        <v>0</v>
      </c>
      <c r="R10" s="154">
        <f>+July!O37</f>
        <v>0</v>
      </c>
      <c r="S10" s="155" t="e">
        <f t="shared" si="2"/>
        <v>#DIV/0!</v>
      </c>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c r="AW10" s="153"/>
      <c r="AX10" s="153"/>
      <c r="AY10" s="153"/>
      <c r="AZ10" s="153"/>
      <c r="BA10" s="153"/>
      <c r="BB10" s="153"/>
      <c r="BC10" s="153"/>
      <c r="BD10" s="153"/>
    </row>
    <row r="11" spans="1:56" s="156" customFormat="1">
      <c r="A11" s="153"/>
      <c r="B11" s="148"/>
      <c r="C11" s="148"/>
      <c r="D11" s="148"/>
      <c r="E11" s="153"/>
      <c r="F11" s="438">
        <v>43678</v>
      </c>
      <c r="G11" s="154">
        <f t="shared" si="1"/>
        <v>0</v>
      </c>
      <c r="H11" s="154">
        <f>+Aug!E37</f>
        <v>0</v>
      </c>
      <c r="I11" s="154">
        <f>+Aug!F37</f>
        <v>0</v>
      </c>
      <c r="J11" s="154">
        <f>+Aug!G37</f>
        <v>0</v>
      </c>
      <c r="K11" s="154">
        <f>+Aug!H37</f>
        <v>0</v>
      </c>
      <c r="L11" s="154">
        <f>+Aug!I37</f>
        <v>0</v>
      </c>
      <c r="M11" s="154">
        <f>+Aug!J37</f>
        <v>0</v>
      </c>
      <c r="N11" s="154">
        <f>+Aug!K37</f>
        <v>0</v>
      </c>
      <c r="O11" s="154">
        <f>+Aug!L37</f>
        <v>0</v>
      </c>
      <c r="P11" s="154">
        <f>+Aug!M37</f>
        <v>0</v>
      </c>
      <c r="Q11" s="154">
        <f>+Aug!N37</f>
        <v>0</v>
      </c>
      <c r="R11" s="154">
        <f>+Aug!O37</f>
        <v>0</v>
      </c>
      <c r="S11" s="155" t="e">
        <f t="shared" si="2"/>
        <v>#DIV/0!</v>
      </c>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row>
    <row r="12" spans="1:56" s="156" customFormat="1">
      <c r="A12" s="153"/>
      <c r="B12" s="153"/>
      <c r="C12" s="153"/>
      <c r="D12" s="153"/>
      <c r="E12" s="153"/>
      <c r="F12" s="438">
        <v>43709</v>
      </c>
      <c r="G12" s="154">
        <f t="shared" si="1"/>
        <v>0</v>
      </c>
      <c r="H12" s="154">
        <f>+Sept!E37</f>
        <v>0</v>
      </c>
      <c r="I12" s="154">
        <f>+Sept!F37</f>
        <v>0</v>
      </c>
      <c r="J12" s="154">
        <f>+Sept!G37</f>
        <v>0</v>
      </c>
      <c r="K12" s="154">
        <f>+Sept!H37</f>
        <v>0</v>
      </c>
      <c r="L12" s="154">
        <f>+Sept!I37</f>
        <v>0</v>
      </c>
      <c r="M12" s="154">
        <f>+Sept!J37</f>
        <v>0</v>
      </c>
      <c r="N12" s="154">
        <f>+Sept!K37</f>
        <v>0</v>
      </c>
      <c r="O12" s="154">
        <f>+Sept!L37</f>
        <v>0</v>
      </c>
      <c r="P12" s="154">
        <f>+Sept!M37</f>
        <v>0</v>
      </c>
      <c r="Q12" s="154">
        <f>+Sept!N37</f>
        <v>0</v>
      </c>
      <c r="R12" s="154">
        <f>+Sept!O37</f>
        <v>0</v>
      </c>
      <c r="S12" s="155" t="e">
        <f t="shared" si="2"/>
        <v>#DIV/0!</v>
      </c>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row>
    <row r="13" spans="1:56" s="156" customFormat="1">
      <c r="A13" s="153"/>
      <c r="B13" s="153"/>
      <c r="C13" s="153"/>
      <c r="D13" s="153"/>
      <c r="E13" s="153"/>
      <c r="F13" s="438">
        <v>43739</v>
      </c>
      <c r="G13" s="154">
        <f t="shared" si="1"/>
        <v>0</v>
      </c>
      <c r="H13" s="154">
        <f>+Oct!E37</f>
        <v>0</v>
      </c>
      <c r="I13" s="154">
        <f>+Oct!F37</f>
        <v>0</v>
      </c>
      <c r="J13" s="154">
        <f>+Oct!G37</f>
        <v>0</v>
      </c>
      <c r="K13" s="154">
        <f>+Oct!H37</f>
        <v>0</v>
      </c>
      <c r="L13" s="154">
        <f>+Oct!I37</f>
        <v>0</v>
      </c>
      <c r="M13" s="154">
        <f>+Oct!J37</f>
        <v>0</v>
      </c>
      <c r="N13" s="154">
        <f>+Oct!K37</f>
        <v>0</v>
      </c>
      <c r="O13" s="154">
        <f>+Oct!L37</f>
        <v>0</v>
      </c>
      <c r="P13" s="154">
        <f>+Oct!M37</f>
        <v>0</v>
      </c>
      <c r="Q13" s="154">
        <f>+Oct!N37</f>
        <v>0</v>
      </c>
      <c r="R13" s="154">
        <f>+Oct!O37</f>
        <v>0</v>
      </c>
      <c r="S13" s="155" t="e">
        <f t="shared" si="2"/>
        <v>#DIV/0!</v>
      </c>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c r="AW13" s="153"/>
      <c r="AX13" s="153"/>
      <c r="AY13" s="153"/>
      <c r="AZ13" s="153"/>
      <c r="BA13" s="153"/>
      <c r="BB13" s="153"/>
      <c r="BC13" s="153"/>
      <c r="BD13" s="153"/>
    </row>
    <row r="14" spans="1:56" s="156" customFormat="1">
      <c r="A14" s="153"/>
      <c r="B14" s="153"/>
      <c r="C14" s="153"/>
      <c r="D14" s="153"/>
      <c r="E14" s="153"/>
      <c r="F14" s="438">
        <v>43770</v>
      </c>
      <c r="G14" s="154">
        <f t="shared" si="1"/>
        <v>0</v>
      </c>
      <c r="H14" s="154">
        <f>+Nov!E37</f>
        <v>0</v>
      </c>
      <c r="I14" s="154">
        <f>+Nov!F37</f>
        <v>0</v>
      </c>
      <c r="J14" s="154">
        <f>+Nov!G37</f>
        <v>0</v>
      </c>
      <c r="K14" s="154">
        <f>+Nov!H37</f>
        <v>0</v>
      </c>
      <c r="L14" s="154">
        <f>+Nov!I37</f>
        <v>0</v>
      </c>
      <c r="M14" s="154">
        <f>+Nov!J37</f>
        <v>0</v>
      </c>
      <c r="N14" s="154">
        <f>+Nov!K37</f>
        <v>0</v>
      </c>
      <c r="O14" s="154">
        <f>+Nov!L37</f>
        <v>0</v>
      </c>
      <c r="P14" s="154">
        <f>+Nov!M37</f>
        <v>0</v>
      </c>
      <c r="Q14" s="154">
        <f>+Nov!N37</f>
        <v>0</v>
      </c>
      <c r="R14" s="154">
        <f>+Nov!O37</f>
        <v>0</v>
      </c>
      <c r="S14" s="155" t="e">
        <f t="shared" si="2"/>
        <v>#DIV/0!</v>
      </c>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c r="AW14" s="153"/>
      <c r="AX14" s="153"/>
      <c r="AY14" s="153"/>
      <c r="AZ14" s="153"/>
      <c r="BA14" s="153"/>
      <c r="BB14" s="153"/>
      <c r="BC14" s="153"/>
      <c r="BD14" s="153"/>
    </row>
    <row r="15" spans="1:56" s="156" customFormat="1" ht="16.5" thickBot="1">
      <c r="A15" s="153"/>
      <c r="B15" s="153"/>
      <c r="C15" s="153"/>
      <c r="D15" s="153"/>
      <c r="E15" s="153"/>
      <c r="F15" s="438">
        <v>43800</v>
      </c>
      <c r="G15" s="154">
        <f t="shared" si="1"/>
        <v>0</v>
      </c>
      <c r="H15" s="154">
        <f>+Dec!E37</f>
        <v>0</v>
      </c>
      <c r="I15" s="154">
        <f>+Dec!F37</f>
        <v>0</v>
      </c>
      <c r="J15" s="154">
        <f>+Dec!G37</f>
        <v>0</v>
      </c>
      <c r="K15" s="154">
        <f>+Dec!H37</f>
        <v>0</v>
      </c>
      <c r="L15" s="154">
        <f>+Dec!I37</f>
        <v>0</v>
      </c>
      <c r="M15" s="154">
        <f>+Dec!J37</f>
        <v>0</v>
      </c>
      <c r="N15" s="154">
        <f>+Dec!K37</f>
        <v>0</v>
      </c>
      <c r="O15" s="154">
        <f>+Dec!L37</f>
        <v>0</v>
      </c>
      <c r="P15" s="154">
        <f>+Dec!M37</f>
        <v>0</v>
      </c>
      <c r="Q15" s="154">
        <f>+Dec!N37</f>
        <v>0</v>
      </c>
      <c r="R15" s="154">
        <f>+Dec!O37</f>
        <v>0</v>
      </c>
      <c r="S15" s="155" t="e">
        <f t="shared" si="2"/>
        <v>#DIV/0!</v>
      </c>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c r="AW15" s="153"/>
      <c r="AX15" s="153"/>
      <c r="AY15" s="153"/>
      <c r="AZ15" s="153"/>
      <c r="BA15" s="153"/>
      <c r="BB15" s="153"/>
      <c r="BC15" s="153"/>
      <c r="BD15" s="153"/>
    </row>
    <row r="16" spans="1:56" ht="16.5" thickBot="1">
      <c r="F16" s="218" t="s">
        <v>2</v>
      </c>
      <c r="G16" s="219">
        <f t="shared" ref="G16:R16" si="3">SUM(G4:G15)</f>
        <v>0</v>
      </c>
      <c r="H16" s="219">
        <f t="shared" si="3"/>
        <v>0</v>
      </c>
      <c r="I16" s="219">
        <f t="shared" si="3"/>
        <v>0</v>
      </c>
      <c r="J16" s="219">
        <f t="shared" si="3"/>
        <v>0</v>
      </c>
      <c r="K16" s="219">
        <f t="shared" si="3"/>
        <v>0</v>
      </c>
      <c r="L16" s="219">
        <f t="shared" si="3"/>
        <v>0</v>
      </c>
      <c r="M16" s="219">
        <f t="shared" si="3"/>
        <v>0</v>
      </c>
      <c r="N16" s="219">
        <f t="shared" si="3"/>
        <v>0</v>
      </c>
      <c r="O16" s="219">
        <f t="shared" si="3"/>
        <v>0</v>
      </c>
      <c r="P16" s="219">
        <f t="shared" si="3"/>
        <v>0</v>
      </c>
      <c r="Q16" s="219">
        <f t="shared" si="3"/>
        <v>0</v>
      </c>
      <c r="R16" s="219">
        <f t="shared" si="3"/>
        <v>0</v>
      </c>
      <c r="S16" s="220"/>
      <c r="U16" s="148"/>
      <c r="V16" s="148"/>
      <c r="W16" s="148"/>
      <c r="X16" s="148"/>
      <c r="Y16" s="148"/>
      <c r="Z16" s="148"/>
      <c r="AA16" s="148"/>
      <c r="AB16" s="148"/>
      <c r="AC16" s="148"/>
      <c r="AD16" s="148"/>
      <c r="AE16" s="148"/>
      <c r="AF16" s="148"/>
      <c r="AG16" s="148"/>
      <c r="AH16" s="148"/>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row>
    <row r="17" spans="1:56" s="160" customFormat="1" ht="15">
      <c r="A17" s="159"/>
      <c r="B17" s="159"/>
      <c r="C17" s="159"/>
      <c r="D17" s="159"/>
      <c r="E17" s="159"/>
      <c r="F17" s="222" t="s">
        <v>21</v>
      </c>
      <c r="G17" s="155" t="e">
        <f>(G16*100/$G$16)/100</f>
        <v>#DIV/0!</v>
      </c>
      <c r="H17" s="155" t="e">
        <f t="shared" ref="H17:R17" si="4">(H16*100/$G$16)/100</f>
        <v>#DIV/0!</v>
      </c>
      <c r="I17" s="155" t="e">
        <f t="shared" si="4"/>
        <v>#DIV/0!</v>
      </c>
      <c r="J17" s="155" t="e">
        <f t="shared" si="4"/>
        <v>#DIV/0!</v>
      </c>
      <c r="K17" s="155" t="e">
        <f t="shared" si="4"/>
        <v>#DIV/0!</v>
      </c>
      <c r="L17" s="155" t="e">
        <f t="shared" si="4"/>
        <v>#DIV/0!</v>
      </c>
      <c r="M17" s="155" t="e">
        <f t="shared" si="4"/>
        <v>#DIV/0!</v>
      </c>
      <c r="N17" s="155" t="e">
        <f t="shared" si="4"/>
        <v>#DIV/0!</v>
      </c>
      <c r="O17" s="155" t="e">
        <f t="shared" si="4"/>
        <v>#DIV/0!</v>
      </c>
      <c r="P17" s="155" t="e">
        <f t="shared" si="4"/>
        <v>#DIV/0!</v>
      </c>
      <c r="Q17" s="155" t="e">
        <f t="shared" si="4"/>
        <v>#DIV/0!</v>
      </c>
      <c r="R17" s="155" t="e">
        <f t="shared" si="4"/>
        <v>#DIV/0!</v>
      </c>
      <c r="S17" s="221"/>
      <c r="T17" s="159"/>
      <c r="U17" s="159"/>
      <c r="V17" s="159"/>
      <c r="W17" s="159"/>
      <c r="X17" s="159"/>
      <c r="Y17" s="159"/>
      <c r="Z17" s="159"/>
      <c r="AA17" s="159"/>
      <c r="AB17" s="159"/>
      <c r="AC17" s="159"/>
      <c r="AD17" s="159"/>
      <c r="AE17" s="159"/>
      <c r="AF17" s="159"/>
      <c r="AG17" s="159"/>
      <c r="AH17" s="159"/>
      <c r="AI17" s="159"/>
      <c r="AJ17" s="159"/>
      <c r="AK17" s="159"/>
      <c r="AL17" s="159"/>
      <c r="AM17" s="159"/>
      <c r="AN17" s="159"/>
      <c r="AO17" s="159"/>
      <c r="AP17" s="159"/>
      <c r="AQ17" s="159"/>
      <c r="AR17" s="159"/>
      <c r="AS17" s="159"/>
      <c r="AT17" s="159"/>
      <c r="AU17" s="159"/>
      <c r="AV17" s="159"/>
      <c r="AW17" s="159"/>
      <c r="AX17" s="159"/>
      <c r="AY17" s="159"/>
      <c r="AZ17" s="159"/>
      <c r="BA17" s="159"/>
      <c r="BB17" s="159"/>
      <c r="BC17" s="159"/>
      <c r="BD17" s="159"/>
    </row>
    <row r="18" spans="1:56" s="153" customFormat="1"/>
    <row r="19" spans="1:56" s="153" customFormat="1"/>
    <row r="20" spans="1:56" s="153" customFormat="1" hidden="1"/>
    <row r="21" spans="1:56" s="153" customFormat="1" hidden="1"/>
    <row r="22" spans="1:56" s="153" customFormat="1" hidden="1"/>
    <row r="23" spans="1:56" s="153" customFormat="1" hidden="1"/>
    <row r="24" spans="1:56" s="153" customFormat="1" hidden="1"/>
    <row r="25" spans="1:56" s="153" customFormat="1" hidden="1"/>
    <row r="26" spans="1:56" s="153" customFormat="1" hidden="1"/>
    <row r="27" spans="1:56" s="153" customFormat="1" hidden="1"/>
    <row r="28" spans="1:56" s="153" customFormat="1" hidden="1"/>
    <row r="29" spans="1:56" s="153" customFormat="1" hidden="1"/>
    <row r="30" spans="1:56" s="153" customFormat="1" hidden="1"/>
    <row r="31" spans="1:56" s="153" customFormat="1" hidden="1"/>
    <row r="32" spans="1:56" s="153" customFormat="1" hidden="1"/>
    <row r="33" s="153" customFormat="1" hidden="1"/>
    <row r="34" s="153" customFormat="1" hidden="1"/>
    <row r="35" s="153" customFormat="1" hidden="1"/>
    <row r="36" s="153" customFormat="1" hidden="1"/>
    <row r="37" s="153" customFormat="1" hidden="1"/>
    <row r="38" s="153" customFormat="1" hidden="1"/>
    <row r="39" s="153" customFormat="1" hidden="1"/>
    <row r="40" s="153" customFormat="1" hidden="1"/>
    <row r="41" s="153" customFormat="1" hidden="1"/>
    <row r="42" s="153" customFormat="1" hidden="1"/>
    <row r="43" s="153" customFormat="1" hidden="1"/>
    <row r="44" s="153" customFormat="1" hidden="1"/>
    <row r="45" s="153" customFormat="1" hidden="1"/>
    <row r="46" s="153" customFormat="1" hidden="1"/>
    <row r="47" s="153" customFormat="1" hidden="1"/>
    <row r="48" s="153" customFormat="1" hidden="1"/>
    <row r="49" s="153" customFormat="1" hidden="1"/>
    <row r="50" s="153" customFormat="1" hidden="1"/>
    <row r="51" s="153" customFormat="1" hidden="1"/>
    <row r="52" s="153" customFormat="1" hidden="1"/>
    <row r="53" s="153" customFormat="1" hidden="1"/>
    <row r="54" s="153" customFormat="1" hidden="1"/>
    <row r="55" s="153" customFormat="1" hidden="1"/>
    <row r="56" s="153" customFormat="1" hidden="1"/>
    <row r="57" s="153" customFormat="1" hidden="1"/>
    <row r="58" s="153" customFormat="1" hidden="1"/>
    <row r="59" s="153" customFormat="1" hidden="1"/>
    <row r="60" s="153" customFormat="1" hidden="1"/>
    <row r="61" s="153" customFormat="1" hidden="1"/>
    <row r="62" s="153" customFormat="1" hidden="1"/>
    <row r="63" s="153" customFormat="1" hidden="1"/>
    <row r="64" s="153" customFormat="1" hidden="1"/>
    <row r="65" s="153" customFormat="1" hidden="1"/>
    <row r="66" s="153" customFormat="1" hidden="1"/>
    <row r="67" s="153" customFormat="1" hidden="1"/>
    <row r="68" s="153" customFormat="1" hidden="1"/>
    <row r="69" s="153" customFormat="1" hidden="1"/>
    <row r="70" s="153" customFormat="1" hidden="1"/>
    <row r="71" s="153" customFormat="1" hidden="1"/>
    <row r="72" s="153" customFormat="1" hidden="1"/>
    <row r="73" s="153" customFormat="1" hidden="1"/>
    <row r="74" s="153" customFormat="1" hidden="1"/>
    <row r="75" s="153" customFormat="1" hidden="1"/>
    <row r="76" s="153" customFormat="1" hidden="1"/>
    <row r="77" s="153" customFormat="1" hidden="1"/>
    <row r="78" s="153" customFormat="1" hidden="1"/>
    <row r="79" s="153" customFormat="1" hidden="1"/>
    <row r="80" s="153" customFormat="1" hidden="1"/>
    <row r="81" s="153" customFormat="1" hidden="1"/>
    <row r="82" s="153" customFormat="1" hidden="1"/>
    <row r="83" s="153" customFormat="1" hidden="1"/>
    <row r="84" s="153" customFormat="1" hidden="1"/>
  </sheetData>
  <sheetProtection algorithmName="SHA-512" hashValue="7UdmwPc1QjsAaYZ3508ZlzPgnsQQdWDr6nTw/WSUyHIfDcmGix8rKyK3H/e85Jt6Jy3GAH8AiNw/tGeZtrayTw==" saltValue="4M2ynjLGmZqXV9OzuynlxQ==" spinCount="100000" sheet="1" objects="1" scenarios="1" formatCells="0" formatColumns="0" formatRows="0" insertColumns="0" insertRows="0" insertHyperlinks="0" deleteColumns="0" deleteRows="0" sort="0" autoFilter="0" pivotTables="0"/>
  <mergeCells count="1">
    <mergeCell ref="B3:D7"/>
  </mergeCells>
  <dataValidations count="1">
    <dataValidation type="textLength" allowBlank="1" errorTitle="Account" error="You must enter the code for the account to which this should be charged." promptTitle="Account" sqref="F4:F15">
      <formula1>0</formula1>
      <formula2>256</formula2>
    </dataValidation>
  </dataValidations>
  <hyperlinks>
    <hyperlink ref="B3:D7" location="'Track Room'!A1" display="Track Room"/>
  </hyperlinks>
  <pageMargins left="0.7" right="0.7" top="0.75" bottom="0.75" header="0.3" footer="0.3"/>
  <pageSetup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B1:R16"/>
  <sheetViews>
    <sheetView zoomScale="110" zoomScaleNormal="110" workbookViewId="0">
      <selection activeCell="T6" sqref="T6"/>
    </sheetView>
  </sheetViews>
  <sheetFormatPr defaultRowHeight="15"/>
  <cols>
    <col min="1" max="1" width="3.7109375" style="31" customWidth="1"/>
    <col min="2" max="2" width="9.140625" style="31"/>
    <col min="3" max="3" width="10.42578125" style="31" customWidth="1"/>
    <col min="4" max="5" width="10.5703125" style="31" customWidth="1"/>
    <col min="6" max="6" width="10.140625" style="31" customWidth="1"/>
    <col min="7" max="14" width="9.140625" style="31"/>
    <col min="15" max="15" width="2.5703125" style="31" customWidth="1"/>
    <col min="16" max="16" width="3.140625" style="31" customWidth="1"/>
    <col min="17" max="18" width="3.85546875" style="31" customWidth="1"/>
    <col min="19" max="19" width="4.5703125" style="31" customWidth="1"/>
    <col min="20" max="21" width="6.28515625" style="31" customWidth="1"/>
    <col min="22" max="22" width="3.28515625" style="31" customWidth="1"/>
    <col min="23" max="16384" width="9.140625" style="31"/>
  </cols>
  <sheetData>
    <row r="1" spans="2:18" ht="15.75" thickBot="1"/>
    <row r="2" spans="2:18" ht="49.5" customHeight="1" thickBot="1">
      <c r="B2" s="346" t="s">
        <v>5</v>
      </c>
      <c r="C2" s="347" t="s">
        <v>283</v>
      </c>
      <c r="D2" s="347" t="s">
        <v>305</v>
      </c>
      <c r="E2" s="347" t="s">
        <v>304</v>
      </c>
      <c r="F2" s="347" t="s">
        <v>285</v>
      </c>
      <c r="G2" s="347" t="s">
        <v>290</v>
      </c>
      <c r="H2" s="347" t="s">
        <v>287</v>
      </c>
      <c r="I2" s="347" t="s">
        <v>288</v>
      </c>
      <c r="J2" s="347" t="s">
        <v>309</v>
      </c>
      <c r="K2" s="347" t="s">
        <v>311</v>
      </c>
      <c r="L2" s="347" t="s">
        <v>306</v>
      </c>
      <c r="M2" s="347" t="s">
        <v>307</v>
      </c>
      <c r="N2" s="347" t="s">
        <v>2</v>
      </c>
      <c r="P2" s="689" t="s">
        <v>29</v>
      </c>
      <c r="Q2" s="690"/>
      <c r="R2" s="691"/>
    </row>
    <row r="3" spans="2:18" ht="15.75" customHeight="1" thickBot="1">
      <c r="B3" s="348">
        <v>43466</v>
      </c>
      <c r="C3" s="412"/>
      <c r="D3" s="413"/>
      <c r="E3" s="413"/>
      <c r="F3" s="413"/>
      <c r="G3" s="413"/>
      <c r="H3" s="413"/>
      <c r="I3" s="413"/>
      <c r="J3" s="413"/>
      <c r="K3" s="413"/>
      <c r="L3" s="413"/>
      <c r="M3" s="413"/>
      <c r="N3" s="320">
        <f>SUM(C3:M3)</f>
        <v>0</v>
      </c>
      <c r="P3" s="692"/>
      <c r="Q3" s="693"/>
      <c r="R3" s="694"/>
    </row>
    <row r="4" spans="2:18" ht="15.75" customHeight="1" thickBot="1">
      <c r="B4" s="348">
        <v>43497</v>
      </c>
      <c r="C4" s="412"/>
      <c r="D4" s="413"/>
      <c r="E4" s="413"/>
      <c r="F4" s="413"/>
      <c r="G4" s="413"/>
      <c r="H4" s="413"/>
      <c r="I4" s="413"/>
      <c r="J4" s="413"/>
      <c r="K4" s="413"/>
      <c r="L4" s="413"/>
      <c r="M4" s="413"/>
      <c r="N4" s="320">
        <f t="shared" ref="N4:N14" si="0">SUM(C4:M4)</f>
        <v>0</v>
      </c>
      <c r="P4" s="695"/>
      <c r="Q4" s="696"/>
      <c r="R4" s="697"/>
    </row>
    <row r="5" spans="2:18" ht="15.75" thickBot="1">
      <c r="B5" s="348">
        <v>43525</v>
      </c>
      <c r="C5" s="412"/>
      <c r="D5" s="413"/>
      <c r="E5" s="413"/>
      <c r="F5" s="413"/>
      <c r="G5" s="413"/>
      <c r="H5" s="413"/>
      <c r="I5" s="413"/>
      <c r="J5" s="413"/>
      <c r="K5" s="413"/>
      <c r="L5" s="413"/>
      <c r="M5" s="413"/>
      <c r="N5" s="320">
        <f t="shared" si="0"/>
        <v>0</v>
      </c>
    </row>
    <row r="6" spans="2:18" ht="15.75" thickBot="1">
      <c r="B6" s="348">
        <v>43556</v>
      </c>
      <c r="C6" s="412"/>
      <c r="D6" s="413"/>
      <c r="E6" s="413"/>
      <c r="F6" s="413"/>
      <c r="G6" s="413"/>
      <c r="H6" s="413"/>
      <c r="I6" s="413"/>
      <c r="J6" s="413"/>
      <c r="K6" s="413"/>
      <c r="L6" s="413"/>
      <c r="M6" s="413"/>
      <c r="N6" s="320">
        <f t="shared" si="0"/>
        <v>0</v>
      </c>
    </row>
    <row r="7" spans="2:18" ht="15.75" thickBot="1">
      <c r="B7" s="348">
        <v>43586</v>
      </c>
      <c r="C7" s="412"/>
      <c r="D7" s="413"/>
      <c r="E7" s="413"/>
      <c r="F7" s="413"/>
      <c r="G7" s="413"/>
      <c r="H7" s="413"/>
      <c r="I7" s="413"/>
      <c r="J7" s="413"/>
      <c r="K7" s="413"/>
      <c r="L7" s="413"/>
      <c r="M7" s="413"/>
      <c r="N7" s="320">
        <f t="shared" si="0"/>
        <v>0</v>
      </c>
    </row>
    <row r="8" spans="2:18" ht="15.75" thickBot="1">
      <c r="B8" s="348">
        <v>43617</v>
      </c>
      <c r="C8" s="412"/>
      <c r="D8" s="413"/>
      <c r="E8" s="413"/>
      <c r="F8" s="413"/>
      <c r="G8" s="413"/>
      <c r="H8" s="413"/>
      <c r="I8" s="413"/>
      <c r="J8" s="413"/>
      <c r="K8" s="413"/>
      <c r="L8" s="413"/>
      <c r="M8" s="413"/>
      <c r="N8" s="320">
        <f t="shared" si="0"/>
        <v>0</v>
      </c>
    </row>
    <row r="9" spans="2:18" ht="15.75" thickBot="1">
      <c r="B9" s="348">
        <v>43647</v>
      </c>
      <c r="C9" s="412"/>
      <c r="D9" s="413"/>
      <c r="E9" s="413"/>
      <c r="F9" s="413"/>
      <c r="G9" s="413"/>
      <c r="H9" s="413"/>
      <c r="I9" s="413"/>
      <c r="J9" s="413"/>
      <c r="K9" s="413"/>
      <c r="L9" s="413"/>
      <c r="M9" s="413"/>
      <c r="N9" s="320">
        <f t="shared" si="0"/>
        <v>0</v>
      </c>
    </row>
    <row r="10" spans="2:18" ht="15.75" thickBot="1">
      <c r="B10" s="348">
        <v>43678</v>
      </c>
      <c r="C10" s="412"/>
      <c r="D10" s="413"/>
      <c r="E10" s="413"/>
      <c r="F10" s="413"/>
      <c r="G10" s="413"/>
      <c r="H10" s="413"/>
      <c r="I10" s="413"/>
      <c r="J10" s="413"/>
      <c r="K10" s="413"/>
      <c r="L10" s="413"/>
      <c r="M10" s="413"/>
      <c r="N10" s="320">
        <f t="shared" si="0"/>
        <v>0</v>
      </c>
    </row>
    <row r="11" spans="2:18" ht="15.75" thickBot="1">
      <c r="B11" s="348">
        <v>43709</v>
      </c>
      <c r="C11" s="412"/>
      <c r="D11" s="413"/>
      <c r="E11" s="413"/>
      <c r="F11" s="413"/>
      <c r="G11" s="413"/>
      <c r="H11" s="413"/>
      <c r="I11" s="413"/>
      <c r="J11" s="413"/>
      <c r="K11" s="413"/>
      <c r="L11" s="413"/>
      <c r="M11" s="413"/>
      <c r="N11" s="320">
        <f t="shared" ref="N11" si="1">SUM(C11:M11)</f>
        <v>0</v>
      </c>
    </row>
    <row r="12" spans="2:18" ht="15.75" thickBot="1">
      <c r="B12" s="348">
        <v>43739</v>
      </c>
      <c r="C12" s="412"/>
      <c r="D12" s="413"/>
      <c r="E12" s="413"/>
      <c r="F12" s="413"/>
      <c r="G12" s="413"/>
      <c r="H12" s="413"/>
      <c r="I12" s="413"/>
      <c r="J12" s="413"/>
      <c r="K12" s="413"/>
      <c r="L12" s="413"/>
      <c r="M12" s="413"/>
      <c r="N12" s="320">
        <f t="shared" si="0"/>
        <v>0</v>
      </c>
    </row>
    <row r="13" spans="2:18" ht="15.75" thickBot="1">
      <c r="B13" s="348">
        <v>43770</v>
      </c>
      <c r="C13" s="412"/>
      <c r="D13" s="413"/>
      <c r="E13" s="413"/>
      <c r="F13" s="413"/>
      <c r="G13" s="413"/>
      <c r="H13" s="413"/>
      <c r="I13" s="413"/>
      <c r="J13" s="413"/>
      <c r="K13" s="413"/>
      <c r="L13" s="413"/>
      <c r="M13" s="413"/>
      <c r="N13" s="320">
        <f t="shared" si="0"/>
        <v>0</v>
      </c>
    </row>
    <row r="14" spans="2:18" ht="15.75" thickBot="1">
      <c r="B14" s="348">
        <v>43800</v>
      </c>
      <c r="C14" s="412"/>
      <c r="D14" s="413"/>
      <c r="E14" s="413"/>
      <c r="F14" s="413"/>
      <c r="G14" s="413"/>
      <c r="H14" s="413"/>
      <c r="I14" s="413"/>
      <c r="J14" s="413"/>
      <c r="K14" s="413"/>
      <c r="L14" s="413"/>
      <c r="M14" s="413"/>
      <c r="N14" s="320">
        <f t="shared" si="0"/>
        <v>0</v>
      </c>
    </row>
    <row r="15" spans="2:18" ht="15.75" thickBot="1">
      <c r="B15" s="349" t="s">
        <v>2</v>
      </c>
      <c r="C15" s="345">
        <f t="shared" ref="C15:M15" si="2">SUM(C3:C14)</f>
        <v>0</v>
      </c>
      <c r="D15" s="344">
        <f t="shared" si="2"/>
        <v>0</v>
      </c>
      <c r="E15" s="344">
        <f t="shared" si="2"/>
        <v>0</v>
      </c>
      <c r="F15" s="344">
        <f t="shared" si="2"/>
        <v>0</v>
      </c>
      <c r="G15" s="344">
        <f t="shared" si="2"/>
        <v>0</v>
      </c>
      <c r="H15" s="344">
        <f t="shared" si="2"/>
        <v>0</v>
      </c>
      <c r="I15" s="344">
        <f t="shared" si="2"/>
        <v>0</v>
      </c>
      <c r="J15" s="344">
        <f t="shared" ref="J15:K15" si="3">SUM(J3:J14)</f>
        <v>0</v>
      </c>
      <c r="K15" s="344">
        <f t="shared" si="3"/>
        <v>0</v>
      </c>
      <c r="L15" s="344">
        <f t="shared" si="2"/>
        <v>0</v>
      </c>
      <c r="M15" s="344">
        <f t="shared" si="2"/>
        <v>0</v>
      </c>
      <c r="N15" s="344">
        <f>SUM(N3:N14)</f>
        <v>0</v>
      </c>
    </row>
    <row r="16" spans="2:18" ht="15.75" thickBot="1">
      <c r="B16" s="350" t="s">
        <v>21</v>
      </c>
      <c r="C16" s="351" t="e">
        <f t="shared" ref="C16:D16" si="4">+C15/$N$15</f>
        <v>#DIV/0!</v>
      </c>
      <c r="D16" s="352" t="e">
        <f t="shared" si="4"/>
        <v>#DIV/0!</v>
      </c>
      <c r="E16" s="353" t="e">
        <f>+E15/$N$15</f>
        <v>#DIV/0!</v>
      </c>
      <c r="F16" s="354" t="e">
        <f t="shared" ref="F16:N16" si="5">+F15/$N$15</f>
        <v>#DIV/0!</v>
      </c>
      <c r="G16" s="354" t="e">
        <f t="shared" si="5"/>
        <v>#DIV/0!</v>
      </c>
      <c r="H16" s="354" t="e">
        <f t="shared" si="5"/>
        <v>#DIV/0!</v>
      </c>
      <c r="I16" s="354" t="e">
        <f t="shared" si="5"/>
        <v>#DIV/0!</v>
      </c>
      <c r="J16" s="354" t="e">
        <f t="shared" ref="J16:K16" si="6">+J15/$N$15</f>
        <v>#DIV/0!</v>
      </c>
      <c r="K16" s="354" t="e">
        <f t="shared" si="6"/>
        <v>#DIV/0!</v>
      </c>
      <c r="L16" s="354" t="e">
        <f t="shared" si="5"/>
        <v>#DIV/0!</v>
      </c>
      <c r="M16" s="354" t="e">
        <f t="shared" si="5"/>
        <v>#DIV/0!</v>
      </c>
      <c r="N16" s="354" t="e">
        <f t="shared" si="5"/>
        <v>#DIV/0!</v>
      </c>
    </row>
  </sheetData>
  <sheetProtection algorithmName="SHA-512" hashValue="KKjbxxDO7CpHSwO73/UN4JcQke6AvdiDA/TdAVjsFEGkXBmrJ/+wtNnqIWz9FQilht8gd/BRjL70lC2Ouf13/g==" saltValue="HNdzRZXOPQ2rz/9cAgNEWg==" spinCount="100000" sheet="1" objects="1" scenarios="1"/>
  <mergeCells count="1">
    <mergeCell ref="P2:R4"/>
  </mergeCells>
  <dataValidations disablePrompts="1" count="1">
    <dataValidation type="textLength" allowBlank="1" errorTitle="Account" error="You must enter the code for the account to which this should be charged." promptTitle="Account" sqref="B3:B14">
      <formula1>0</formula1>
      <formula2>256</formula2>
    </dataValidation>
  </dataValidations>
  <hyperlinks>
    <hyperlink ref="P2:R4" location="'Track Room'!A1" display="Track Room"/>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249977111117893"/>
  </sheetPr>
  <dimension ref="B1:W48"/>
  <sheetViews>
    <sheetView topLeftCell="B1" zoomScale="90" zoomScaleNormal="90" workbookViewId="0">
      <selection activeCell="E14" sqref="E14:H18"/>
    </sheetView>
  </sheetViews>
  <sheetFormatPr defaultColWidth="0" defaultRowHeight="18.75" zeroHeight="1"/>
  <cols>
    <col min="1" max="1" width="9.140625" style="18" hidden="1" customWidth="1"/>
    <col min="2" max="2" width="5.140625" style="43" customWidth="1"/>
    <col min="3" max="3" width="0.5703125" style="43" customWidth="1"/>
    <col min="4" max="4" width="5.140625" style="43" customWidth="1"/>
    <col min="5" max="5" width="20.5703125" style="43" customWidth="1"/>
    <col min="6" max="8" width="9" style="43" customWidth="1"/>
    <col min="9" max="9" width="2.140625" style="43" customWidth="1"/>
    <col min="10" max="10" width="14.7109375" style="43" customWidth="1"/>
    <col min="11" max="11" width="29.7109375" style="43" customWidth="1"/>
    <col min="12" max="12" width="5.42578125" style="43" customWidth="1"/>
    <col min="13" max="13" width="0.5703125" style="43" customWidth="1"/>
    <col min="14" max="14" width="5.42578125" style="43" customWidth="1"/>
    <col min="15" max="15" width="11.5703125" style="43" customWidth="1"/>
    <col min="16" max="16" width="47.28515625" style="43" customWidth="1"/>
    <col min="17" max="17" width="8.85546875" style="43" customWidth="1"/>
    <col min="18" max="18" width="12.28515625" style="18" customWidth="1"/>
    <col min="19" max="21" width="9.140625" style="18" customWidth="1"/>
    <col min="22" max="23" width="0" style="18" hidden="1" customWidth="1"/>
    <col min="24" max="16384" width="9.140625" style="18" hidden="1"/>
  </cols>
  <sheetData>
    <row r="1" spans="3:23"/>
    <row r="2" spans="3:23" ht="18.75" customHeight="1">
      <c r="C2" s="568" t="s">
        <v>170</v>
      </c>
      <c r="D2" s="568"/>
      <c r="E2" s="568"/>
      <c r="F2" s="568"/>
      <c r="G2" s="568"/>
      <c r="H2" s="568"/>
      <c r="I2" s="568"/>
      <c r="J2" s="568"/>
      <c r="K2" s="568"/>
      <c r="L2" s="568"/>
      <c r="M2" s="568"/>
    </row>
    <row r="3" spans="3:23" ht="18.75" customHeight="1">
      <c r="C3" s="568"/>
      <c r="D3" s="568"/>
      <c r="E3" s="568"/>
      <c r="F3" s="568"/>
      <c r="G3" s="568"/>
      <c r="H3" s="568"/>
      <c r="I3" s="568"/>
      <c r="J3" s="568"/>
      <c r="K3" s="568"/>
      <c r="L3" s="568"/>
      <c r="M3" s="568"/>
    </row>
    <row r="4" spans="3:23">
      <c r="C4" s="43">
        <v>0.5</v>
      </c>
    </row>
    <row r="5" spans="3:23" ht="2.1" customHeight="1">
      <c r="C5" s="567"/>
      <c r="D5" s="567"/>
      <c r="E5" s="567"/>
      <c r="F5" s="567"/>
      <c r="G5" s="567"/>
      <c r="H5" s="567"/>
      <c r="I5" s="567"/>
      <c r="J5" s="567"/>
      <c r="K5" s="567"/>
      <c r="L5" s="567"/>
      <c r="M5" s="567"/>
    </row>
    <row r="6" spans="3:23">
      <c r="C6" s="567"/>
      <c r="M6" s="567"/>
    </row>
    <row r="7" spans="3:23">
      <c r="C7" s="567"/>
      <c r="E7" s="69" t="s">
        <v>72</v>
      </c>
      <c r="F7" s="561" t="s">
        <v>395</v>
      </c>
      <c r="G7" s="561"/>
      <c r="H7" s="561"/>
      <c r="J7" s="564" t="s">
        <v>180</v>
      </c>
      <c r="K7" s="564"/>
      <c r="M7" s="567"/>
      <c r="O7" s="566" t="s">
        <v>112</v>
      </c>
      <c r="P7" s="566"/>
    </row>
    <row r="8" spans="3:23">
      <c r="C8" s="567"/>
      <c r="J8" s="564" t="s">
        <v>28</v>
      </c>
      <c r="K8" s="564"/>
      <c r="M8" s="567"/>
      <c r="O8" s="566"/>
      <c r="P8" s="566"/>
    </row>
    <row r="9" spans="3:23">
      <c r="C9" s="567"/>
      <c r="E9" s="562" t="s">
        <v>104</v>
      </c>
      <c r="F9" s="47" t="s">
        <v>108</v>
      </c>
      <c r="G9" s="47" t="s">
        <v>109</v>
      </c>
      <c r="H9" s="47" t="s">
        <v>110</v>
      </c>
      <c r="J9" s="123">
        <v>1</v>
      </c>
      <c r="K9" s="100" t="s">
        <v>367</v>
      </c>
      <c r="M9" s="567"/>
      <c r="O9" s="566"/>
      <c r="P9" s="566"/>
    </row>
    <row r="10" spans="3:23">
      <c r="C10" s="567"/>
      <c r="E10" s="563"/>
      <c r="F10" s="101">
        <v>17</v>
      </c>
      <c r="G10" s="101">
        <v>2</v>
      </c>
      <c r="H10" s="101">
        <v>1989</v>
      </c>
      <c r="I10" s="125"/>
      <c r="J10" s="123">
        <v>2</v>
      </c>
      <c r="K10" s="100" t="s">
        <v>378</v>
      </c>
      <c r="L10" s="44"/>
      <c r="M10" s="567"/>
      <c r="N10" s="44"/>
      <c r="O10" s="566"/>
      <c r="P10" s="566"/>
    </row>
    <row r="11" spans="3:23" ht="19.5" customHeight="1">
      <c r="C11" s="567"/>
      <c r="I11" s="44"/>
      <c r="J11" s="123">
        <v>3</v>
      </c>
      <c r="K11" s="100" t="s">
        <v>354</v>
      </c>
      <c r="L11" s="44"/>
      <c r="M11" s="567"/>
      <c r="N11" s="44"/>
      <c r="O11" s="565" t="s">
        <v>15</v>
      </c>
      <c r="P11" s="565"/>
    </row>
    <row r="12" spans="3:23">
      <c r="C12" s="567"/>
      <c r="I12" s="44"/>
      <c r="J12" s="123">
        <v>4</v>
      </c>
      <c r="K12" s="100" t="s">
        <v>365</v>
      </c>
      <c r="L12" s="44"/>
      <c r="M12" s="567"/>
      <c r="N12" s="44"/>
      <c r="O12" s="565"/>
      <c r="P12" s="565"/>
    </row>
    <row r="13" spans="3:23" ht="18.75" customHeight="1">
      <c r="C13" s="567"/>
      <c r="I13" s="44"/>
      <c r="J13" s="123">
        <v>5</v>
      </c>
      <c r="K13" s="100" t="s">
        <v>366</v>
      </c>
      <c r="L13" s="44"/>
      <c r="M13" s="567"/>
      <c r="N13" s="44"/>
      <c r="O13" s="121" t="s">
        <v>13</v>
      </c>
      <c r="P13" s="121" t="s">
        <v>7</v>
      </c>
      <c r="R13" s="560"/>
      <c r="S13" s="560"/>
      <c r="T13" s="560"/>
      <c r="U13" s="55"/>
      <c r="V13" s="55"/>
      <c r="W13" s="55"/>
    </row>
    <row r="14" spans="3:23" ht="18.75" customHeight="1">
      <c r="C14" s="567"/>
      <c r="E14" s="569" t="s">
        <v>29</v>
      </c>
      <c r="F14" s="570"/>
      <c r="G14" s="570"/>
      <c r="H14" s="571"/>
      <c r="I14" s="44"/>
      <c r="J14" s="123">
        <v>6</v>
      </c>
      <c r="K14" s="100" t="s">
        <v>4</v>
      </c>
      <c r="L14" s="44"/>
      <c r="M14" s="567"/>
      <c r="N14" s="44"/>
      <c r="O14" s="45">
        <v>1</v>
      </c>
      <c r="P14" s="46" t="s">
        <v>9</v>
      </c>
      <c r="R14" s="560"/>
      <c r="S14" s="560"/>
      <c r="T14" s="560"/>
    </row>
    <row r="15" spans="3:23" ht="18.75" customHeight="1">
      <c r="C15" s="567"/>
      <c r="E15" s="572"/>
      <c r="F15" s="573"/>
      <c r="G15" s="573"/>
      <c r="H15" s="574"/>
      <c r="I15" s="44"/>
      <c r="J15" s="123">
        <v>7</v>
      </c>
      <c r="K15" s="100" t="s">
        <v>165</v>
      </c>
      <c r="L15" s="44"/>
      <c r="M15" s="567"/>
      <c r="N15" s="44"/>
      <c r="O15" s="45">
        <f t="shared" ref="O15:O26" si="0">+O14+1</f>
        <v>2</v>
      </c>
      <c r="P15" s="46" t="s">
        <v>8</v>
      </c>
    </row>
    <row r="16" spans="3:23" ht="18.75" customHeight="1">
      <c r="C16" s="567"/>
      <c r="E16" s="572"/>
      <c r="F16" s="573"/>
      <c r="G16" s="573"/>
      <c r="H16" s="574"/>
      <c r="I16" s="44"/>
      <c r="J16" s="123">
        <v>8</v>
      </c>
      <c r="K16" s="100" t="s">
        <v>310</v>
      </c>
      <c r="L16" s="44"/>
      <c r="M16" s="567"/>
      <c r="N16" s="44"/>
      <c r="O16" s="45">
        <f t="shared" si="0"/>
        <v>3</v>
      </c>
      <c r="P16" s="46" t="s">
        <v>12</v>
      </c>
    </row>
    <row r="17" spans="3:16" ht="18.75" customHeight="1">
      <c r="C17" s="567"/>
      <c r="E17" s="572"/>
      <c r="F17" s="573"/>
      <c r="G17" s="573"/>
      <c r="H17" s="574"/>
      <c r="I17" s="44"/>
      <c r="J17" s="123">
        <v>9</v>
      </c>
      <c r="K17" s="100" t="s">
        <v>404</v>
      </c>
      <c r="L17" s="44"/>
      <c r="M17" s="567"/>
      <c r="N17" s="44"/>
      <c r="O17" s="45">
        <f t="shared" si="0"/>
        <v>4</v>
      </c>
      <c r="P17" s="46" t="s">
        <v>169</v>
      </c>
    </row>
    <row r="18" spans="3:16" ht="18.75" customHeight="1">
      <c r="C18" s="567"/>
      <c r="E18" s="575"/>
      <c r="F18" s="576"/>
      <c r="G18" s="576"/>
      <c r="H18" s="577"/>
      <c r="I18" s="44"/>
      <c r="J18" s="123">
        <v>10</v>
      </c>
      <c r="K18" s="46" t="s">
        <v>314</v>
      </c>
      <c r="L18" s="44"/>
      <c r="M18" s="567"/>
      <c r="N18" s="44"/>
      <c r="O18" s="45">
        <f t="shared" si="0"/>
        <v>5</v>
      </c>
      <c r="P18" s="46" t="s">
        <v>10</v>
      </c>
    </row>
    <row r="19" spans="3:16" ht="19.5" customHeight="1">
      <c r="C19" s="567"/>
      <c r="I19" s="44"/>
      <c r="L19" s="44"/>
      <c r="M19" s="567"/>
      <c r="N19" s="44"/>
      <c r="O19" s="45">
        <f t="shared" si="0"/>
        <v>6</v>
      </c>
      <c r="P19" s="46" t="s">
        <v>26</v>
      </c>
    </row>
    <row r="20" spans="3:16">
      <c r="C20" s="567"/>
      <c r="I20" s="44"/>
      <c r="L20" s="44"/>
      <c r="M20" s="567"/>
      <c r="N20" s="44"/>
      <c r="O20" s="45">
        <f t="shared" si="0"/>
        <v>7</v>
      </c>
      <c r="P20" s="46" t="s">
        <v>11</v>
      </c>
    </row>
    <row r="21" spans="3:16">
      <c r="C21" s="567"/>
      <c r="I21" s="44"/>
      <c r="J21" s="122">
        <v>11</v>
      </c>
      <c r="K21" s="124" t="s">
        <v>144</v>
      </c>
      <c r="L21" s="44"/>
      <c r="M21" s="567"/>
      <c r="N21" s="44"/>
      <c r="O21" s="45">
        <f t="shared" si="0"/>
        <v>8</v>
      </c>
      <c r="P21" s="46" t="s">
        <v>14</v>
      </c>
    </row>
    <row r="22" spans="3:16">
      <c r="C22" s="567"/>
      <c r="I22" s="44"/>
      <c r="J22" s="44"/>
      <c r="K22" s="44"/>
      <c r="L22" s="44"/>
      <c r="M22" s="567"/>
      <c r="N22" s="44"/>
      <c r="O22" s="45">
        <f t="shared" si="0"/>
        <v>9</v>
      </c>
      <c r="P22" s="46" t="s">
        <v>164</v>
      </c>
    </row>
    <row r="23" spans="3:16" ht="18.75" customHeight="1">
      <c r="C23" s="567"/>
      <c r="E23" s="1"/>
      <c r="F23" s="1"/>
      <c r="G23" s="1"/>
      <c r="H23" s="1"/>
      <c r="M23" s="567"/>
      <c r="O23" s="45">
        <f t="shared" si="0"/>
        <v>10</v>
      </c>
      <c r="P23" s="46" t="s">
        <v>192</v>
      </c>
    </row>
    <row r="24" spans="3:16" ht="18.75" customHeight="1">
      <c r="C24" s="567"/>
      <c r="E24" s="1"/>
      <c r="F24" s="1"/>
      <c r="G24" s="1"/>
      <c r="H24" s="1"/>
      <c r="M24" s="567"/>
      <c r="O24" s="45">
        <f t="shared" si="0"/>
        <v>11</v>
      </c>
      <c r="P24" s="46" t="s">
        <v>165</v>
      </c>
    </row>
    <row r="25" spans="3:16" ht="18.75" customHeight="1">
      <c r="C25" s="567"/>
      <c r="E25" s="1"/>
      <c r="F25" s="1"/>
      <c r="G25" s="1"/>
      <c r="H25" s="1"/>
      <c r="M25" s="567"/>
      <c r="O25" s="45">
        <f t="shared" si="0"/>
        <v>12</v>
      </c>
      <c r="P25" s="46" t="s">
        <v>168</v>
      </c>
    </row>
    <row r="26" spans="3:16" ht="18.75" customHeight="1">
      <c r="C26" s="567"/>
      <c r="M26" s="567"/>
      <c r="O26" s="45">
        <f t="shared" si="0"/>
        <v>13</v>
      </c>
      <c r="P26" s="46" t="s">
        <v>4</v>
      </c>
    </row>
    <row r="27" spans="3:16" ht="2.1" customHeight="1">
      <c r="C27" s="567"/>
      <c r="D27" s="567"/>
      <c r="E27" s="567"/>
      <c r="F27" s="567"/>
      <c r="G27" s="567"/>
      <c r="H27" s="567"/>
      <c r="I27" s="567"/>
      <c r="J27" s="567"/>
      <c r="K27" s="567"/>
      <c r="L27" s="567"/>
      <c r="M27" s="567"/>
      <c r="O27" s="18"/>
      <c r="P27" s="18"/>
    </row>
    <row r="28" spans="3:16">
      <c r="O28" s="45">
        <f>+O26+1</f>
        <v>14</v>
      </c>
      <c r="P28" s="46" t="s">
        <v>166</v>
      </c>
    </row>
    <row r="29" spans="3:16">
      <c r="O29" s="45">
        <f>+O28+1</f>
        <v>15</v>
      </c>
      <c r="P29" s="46" t="s">
        <v>167</v>
      </c>
    </row>
    <row r="30" spans="3:16">
      <c r="O30" s="45">
        <f t="shared" ref="O30:O35" si="1">+O29+1</f>
        <v>16</v>
      </c>
      <c r="P30" s="46" t="s">
        <v>4</v>
      </c>
    </row>
    <row r="31" spans="3:16">
      <c r="O31" s="45">
        <f t="shared" si="1"/>
        <v>17</v>
      </c>
      <c r="P31" s="46" t="s">
        <v>23</v>
      </c>
    </row>
    <row r="32" spans="3:16">
      <c r="O32" s="45">
        <f t="shared" si="1"/>
        <v>18</v>
      </c>
      <c r="P32" s="46" t="s">
        <v>52</v>
      </c>
    </row>
    <row r="33" spans="15:16">
      <c r="O33" s="45">
        <f t="shared" si="1"/>
        <v>19</v>
      </c>
      <c r="P33" s="46" t="s">
        <v>22</v>
      </c>
    </row>
    <row r="34" spans="15:16">
      <c r="O34" s="45">
        <f t="shared" si="1"/>
        <v>20</v>
      </c>
      <c r="P34" s="46" t="s">
        <v>19</v>
      </c>
    </row>
    <row r="35" spans="15:16">
      <c r="O35" s="45">
        <f t="shared" si="1"/>
        <v>21</v>
      </c>
      <c r="P35" s="46" t="s">
        <v>27</v>
      </c>
    </row>
    <row r="36" spans="15:16">
      <c r="O36" s="18"/>
      <c r="P36" s="18"/>
    </row>
    <row r="37" spans="15:16"/>
    <row r="38" spans="15:16" hidden="1"/>
    <row r="39" spans="15:16" hidden="1"/>
    <row r="40" spans="15:16" hidden="1"/>
    <row r="41" spans="15:16" hidden="1"/>
    <row r="42" spans="15:16" hidden="1"/>
    <row r="43" spans="15:16" hidden="1"/>
    <row r="44" spans="15:16" hidden="1"/>
    <row r="45" spans="15:16" hidden="1"/>
    <row r="46" spans="15:16"/>
    <row r="47" spans="15:16"/>
    <row r="48" spans="15:16"/>
  </sheetData>
  <mergeCells count="13">
    <mergeCell ref="C27:M27"/>
    <mergeCell ref="C5:M5"/>
    <mergeCell ref="C6:C26"/>
    <mergeCell ref="M6:M26"/>
    <mergeCell ref="C2:M3"/>
    <mergeCell ref="E14:H18"/>
    <mergeCell ref="R13:T14"/>
    <mergeCell ref="F7:H7"/>
    <mergeCell ref="E9:E10"/>
    <mergeCell ref="J8:K8"/>
    <mergeCell ref="O11:P12"/>
    <mergeCell ref="O7:P10"/>
    <mergeCell ref="J7:K7"/>
  </mergeCells>
  <conditionalFormatting sqref="J9:J18 J21">
    <cfRule type="colorScale" priority="55">
      <colorScale>
        <cfvo type="min"/>
        <cfvo type="percentile" val="50"/>
        <cfvo type="max"/>
        <color rgb="FFF8696B"/>
        <color rgb="FFFFEB84"/>
        <color rgb="FF63BE7B"/>
      </colorScale>
    </cfRule>
  </conditionalFormatting>
  <conditionalFormatting sqref="J9:J18 J21">
    <cfRule type="colorScale" priority="57">
      <colorScale>
        <cfvo type="min"/>
        <cfvo type="max"/>
        <color rgb="FF33CCFF"/>
        <color rgb="FFFFEF9C"/>
      </colorScale>
    </cfRule>
  </conditionalFormatting>
  <hyperlinks>
    <hyperlink ref="E14:G18" location="'Track Room'!A1" display="Track Room"/>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S34"/>
  <sheetViews>
    <sheetView zoomScale="110" zoomScaleNormal="110" workbookViewId="0">
      <selection activeCell="P5" sqref="P5:R9"/>
    </sheetView>
  </sheetViews>
  <sheetFormatPr defaultColWidth="9.140625" defaultRowHeight="15" zeroHeight="1"/>
  <cols>
    <col min="1" max="1" width="1.7109375" customWidth="1"/>
    <col min="2" max="2" width="4.140625" customWidth="1"/>
    <col min="3" max="3" width="7.28515625" style="120" customWidth="1"/>
    <col min="4" max="4" width="8.5703125" style="120" bestFit="1" customWidth="1"/>
    <col min="5" max="5" width="9.140625" style="120" customWidth="1"/>
    <col min="6" max="7" width="11.28515625" customWidth="1"/>
    <col min="8" max="10" width="11.28515625" style="39" customWidth="1"/>
    <col min="11" max="11" width="11.28515625" customWidth="1"/>
    <col min="12" max="14" width="11.28515625" style="120" customWidth="1"/>
    <col min="15" max="15" width="4.42578125" style="39" customWidth="1"/>
    <col min="16" max="16" width="5" style="39" customWidth="1"/>
    <col min="17" max="18" width="5" customWidth="1"/>
    <col min="19" max="19" width="4.42578125" customWidth="1"/>
    <col min="20" max="21" width="9.140625" customWidth="1"/>
  </cols>
  <sheetData>
    <row r="1" spans="1:19" s="1" customFormat="1">
      <c r="C1" s="161"/>
      <c r="D1" s="161"/>
      <c r="E1" s="161"/>
      <c r="L1" s="161"/>
      <c r="M1" s="161"/>
      <c r="N1" s="161"/>
    </row>
    <row r="2" spans="1:19" s="40" customFormat="1" ht="18.75">
      <c r="C2" s="162" t="str">
        <f>+Summary!B1</f>
        <v>Mr X</v>
      </c>
      <c r="D2" s="163"/>
      <c r="E2" s="164"/>
      <c r="G2" s="164" t="s">
        <v>97</v>
      </c>
      <c r="H2" s="164"/>
      <c r="L2" s="163"/>
      <c r="M2" s="163"/>
      <c r="N2" s="163"/>
      <c r="Q2" s="1"/>
      <c r="R2" s="1"/>
      <c r="S2" s="1"/>
    </row>
    <row r="3" spans="1:19" s="26" customFormat="1" ht="18.75" customHeight="1">
      <c r="A3" s="24"/>
      <c r="B3" s="24"/>
      <c r="C3" s="165"/>
      <c r="D3" s="165"/>
      <c r="E3" s="165"/>
      <c r="F3" s="24"/>
      <c r="G3" s="24"/>
      <c r="H3" s="24"/>
      <c r="I3" s="24"/>
      <c r="J3" s="24"/>
      <c r="K3" s="24"/>
      <c r="L3" s="166"/>
      <c r="M3" s="166"/>
      <c r="N3" s="166"/>
      <c r="O3" s="25"/>
      <c r="P3" s="25"/>
    </row>
    <row r="4" spans="1:19" s="167" customFormat="1" ht="31.5" customHeight="1" thickBot="1">
      <c r="C4" s="288" t="s">
        <v>30</v>
      </c>
      <c r="D4" s="288" t="s">
        <v>16</v>
      </c>
      <c r="E4" s="288" t="s">
        <v>18</v>
      </c>
      <c r="F4" s="288" t="s">
        <v>62</v>
      </c>
      <c r="G4" s="288" t="s">
        <v>351</v>
      </c>
      <c r="H4" s="288" t="s">
        <v>291</v>
      </c>
      <c r="I4" s="288" t="s">
        <v>301</v>
      </c>
      <c r="J4" s="288" t="s">
        <v>302</v>
      </c>
      <c r="K4" s="288" t="s">
        <v>284</v>
      </c>
      <c r="L4" s="288" t="s">
        <v>64</v>
      </c>
      <c r="M4" s="288" t="s">
        <v>55</v>
      </c>
      <c r="N4" s="288" t="s">
        <v>144</v>
      </c>
      <c r="O4" s="168"/>
      <c r="P4" s="168"/>
    </row>
    <row r="5" spans="1:19" s="42" customFormat="1" ht="16.5" customHeight="1">
      <c r="C5" s="275">
        <v>1</v>
      </c>
      <c r="D5" s="289">
        <v>43466</v>
      </c>
      <c r="E5" s="274">
        <f>+'Track Room'!H18</f>
        <v>0</v>
      </c>
      <c r="F5" s="139"/>
      <c r="G5" s="139"/>
      <c r="H5" s="139"/>
      <c r="I5" s="139"/>
      <c r="J5" s="139"/>
      <c r="K5" s="139"/>
      <c r="L5" s="274">
        <f>SUM(F5:K5)</f>
        <v>0</v>
      </c>
      <c r="M5" s="274">
        <f>+'Track Room'!I18</f>
        <v>0</v>
      </c>
      <c r="N5" s="274">
        <f>+L5-M5</f>
        <v>0</v>
      </c>
      <c r="O5" s="71"/>
      <c r="P5" s="698" t="s">
        <v>29</v>
      </c>
      <c r="Q5" s="699"/>
      <c r="R5" s="700"/>
    </row>
    <row r="6" spans="1:19" s="41" customFormat="1" ht="15" customHeight="1">
      <c r="C6" s="275">
        <f t="shared" ref="C6:C16" si="0">+C5+1</f>
        <v>2</v>
      </c>
      <c r="D6" s="289">
        <v>43497</v>
      </c>
      <c r="E6" s="274">
        <f>+'Track Room'!H19</f>
        <v>0</v>
      </c>
      <c r="F6" s="139"/>
      <c r="G6" s="139"/>
      <c r="H6" s="139"/>
      <c r="I6" s="139"/>
      <c r="J6" s="139"/>
      <c r="K6" s="139"/>
      <c r="L6" s="274">
        <f t="shared" ref="L6:L16" si="1">SUM(F6:K6)</f>
        <v>0</v>
      </c>
      <c r="M6" s="274">
        <f>+'Track Room'!I19</f>
        <v>0</v>
      </c>
      <c r="N6" s="274">
        <f t="shared" ref="N6:N7" si="2">+L6-M6</f>
        <v>0</v>
      </c>
      <c r="O6" s="71"/>
      <c r="P6" s="701"/>
      <c r="Q6" s="702"/>
      <c r="R6" s="703"/>
    </row>
    <row r="7" spans="1:19" s="41" customFormat="1" ht="15.75" customHeight="1">
      <c r="C7" s="275">
        <f t="shared" si="0"/>
        <v>3</v>
      </c>
      <c r="D7" s="289">
        <v>43525</v>
      </c>
      <c r="E7" s="274">
        <f>+'Track Room'!H20</f>
        <v>0</v>
      </c>
      <c r="F7" s="139"/>
      <c r="G7" s="139"/>
      <c r="H7" s="139"/>
      <c r="I7" s="139"/>
      <c r="J7" s="139"/>
      <c r="K7" s="139"/>
      <c r="L7" s="274">
        <f t="shared" si="1"/>
        <v>0</v>
      </c>
      <c r="M7" s="274">
        <f>+'Track Room'!I20</f>
        <v>0</v>
      </c>
      <c r="N7" s="274">
        <f t="shared" si="2"/>
        <v>0</v>
      </c>
      <c r="O7" s="71"/>
      <c r="P7" s="701"/>
      <c r="Q7" s="702"/>
      <c r="R7" s="703"/>
    </row>
    <row r="8" spans="1:19" s="41" customFormat="1">
      <c r="C8" s="275">
        <f t="shared" si="0"/>
        <v>4</v>
      </c>
      <c r="D8" s="289">
        <v>43556</v>
      </c>
      <c r="E8" s="274">
        <f>+'Track Room'!H21</f>
        <v>0</v>
      </c>
      <c r="F8" s="139"/>
      <c r="G8" s="139"/>
      <c r="H8" s="139"/>
      <c r="I8" s="139"/>
      <c r="J8" s="139"/>
      <c r="K8" s="139"/>
      <c r="L8" s="274">
        <f t="shared" si="1"/>
        <v>0</v>
      </c>
      <c r="M8" s="274">
        <f>+'Track Room'!I21</f>
        <v>0</v>
      </c>
      <c r="N8" s="274">
        <f>+'Track Room'!J21</f>
        <v>0</v>
      </c>
      <c r="O8" s="71"/>
      <c r="P8" s="701"/>
      <c r="Q8" s="702"/>
      <c r="R8" s="703"/>
    </row>
    <row r="9" spans="1:19" s="41" customFormat="1" ht="15" customHeight="1" thickBot="1">
      <c r="C9" s="275">
        <f t="shared" si="0"/>
        <v>5</v>
      </c>
      <c r="D9" s="289">
        <v>43586</v>
      </c>
      <c r="E9" s="274">
        <f>+'Track Room'!H22</f>
        <v>0</v>
      </c>
      <c r="F9" s="139"/>
      <c r="G9" s="139"/>
      <c r="H9" s="139"/>
      <c r="I9" s="139"/>
      <c r="J9" s="139"/>
      <c r="K9" s="139"/>
      <c r="L9" s="274">
        <f t="shared" si="1"/>
        <v>0</v>
      </c>
      <c r="M9" s="274">
        <f>+'Track Room'!I22</f>
        <v>0</v>
      </c>
      <c r="N9" s="274">
        <f>+'Track Room'!J22</f>
        <v>0</v>
      </c>
      <c r="O9" s="71"/>
      <c r="P9" s="704"/>
      <c r="Q9" s="705"/>
      <c r="R9" s="706"/>
    </row>
    <row r="10" spans="1:19" s="41" customFormat="1" ht="15.75" customHeight="1">
      <c r="C10" s="275">
        <f t="shared" si="0"/>
        <v>6</v>
      </c>
      <c r="D10" s="289">
        <v>43617</v>
      </c>
      <c r="E10" s="274">
        <f>+'Track Room'!H23</f>
        <v>0</v>
      </c>
      <c r="F10" s="139"/>
      <c r="G10" s="139"/>
      <c r="H10" s="139"/>
      <c r="I10" s="139"/>
      <c r="J10" s="139"/>
      <c r="K10" s="139"/>
      <c r="L10" s="274">
        <f t="shared" si="1"/>
        <v>0</v>
      </c>
      <c r="M10" s="274">
        <f>+'Track Room'!I23</f>
        <v>0</v>
      </c>
      <c r="N10" s="274">
        <f>+'Track Room'!J23</f>
        <v>0</v>
      </c>
      <c r="O10" s="71"/>
      <c r="P10" s="71"/>
      <c r="Q10" s="48"/>
    </row>
    <row r="11" spans="1:19" s="41" customFormat="1" ht="15" customHeight="1">
      <c r="C11" s="275">
        <f t="shared" si="0"/>
        <v>7</v>
      </c>
      <c r="D11" s="289">
        <v>43647</v>
      </c>
      <c r="E11" s="274">
        <f>+'Track Room'!H24</f>
        <v>0</v>
      </c>
      <c r="F11" s="139"/>
      <c r="G11" s="139"/>
      <c r="H11" s="139"/>
      <c r="I11" s="139"/>
      <c r="J11" s="139"/>
      <c r="K11" s="139"/>
      <c r="L11" s="274">
        <f t="shared" si="1"/>
        <v>0</v>
      </c>
      <c r="M11" s="274">
        <f>+'Track Room'!I24</f>
        <v>0</v>
      </c>
      <c r="N11" s="274">
        <f>+'Track Room'!J24</f>
        <v>0</v>
      </c>
      <c r="O11" s="71"/>
      <c r="P11" s="71"/>
      <c r="Q11" s="48"/>
    </row>
    <row r="12" spans="1:19" s="41" customFormat="1" ht="15" customHeight="1">
      <c r="C12" s="275">
        <f t="shared" si="0"/>
        <v>8</v>
      </c>
      <c r="D12" s="289">
        <v>43678</v>
      </c>
      <c r="E12" s="274">
        <f>+'Track Room'!H25</f>
        <v>0</v>
      </c>
      <c r="F12" s="139"/>
      <c r="G12" s="139"/>
      <c r="H12" s="139"/>
      <c r="I12" s="139"/>
      <c r="J12" s="139"/>
      <c r="K12" s="139"/>
      <c r="L12" s="274">
        <f t="shared" si="1"/>
        <v>0</v>
      </c>
      <c r="M12" s="274">
        <f>+'Track Room'!I25</f>
        <v>0</v>
      </c>
      <c r="N12" s="274">
        <f>+'Track Room'!J25</f>
        <v>0</v>
      </c>
      <c r="O12" s="71"/>
      <c r="P12" s="71"/>
      <c r="Q12" s="48"/>
    </row>
    <row r="13" spans="1:19" s="41" customFormat="1" ht="15" customHeight="1">
      <c r="C13" s="275">
        <f t="shared" si="0"/>
        <v>9</v>
      </c>
      <c r="D13" s="289">
        <v>43709</v>
      </c>
      <c r="E13" s="274">
        <f>+'Track Room'!H26</f>
        <v>0</v>
      </c>
      <c r="F13" s="139"/>
      <c r="G13" s="139"/>
      <c r="H13" s="139"/>
      <c r="I13" s="139"/>
      <c r="J13" s="139"/>
      <c r="K13" s="139"/>
      <c r="L13" s="274">
        <f t="shared" si="1"/>
        <v>0</v>
      </c>
      <c r="M13" s="274">
        <f>+'Track Room'!I26</f>
        <v>0</v>
      </c>
      <c r="N13" s="274">
        <f>+'Track Room'!J26</f>
        <v>0</v>
      </c>
      <c r="O13" s="71"/>
      <c r="P13" s="71"/>
      <c r="Q13" s="48"/>
    </row>
    <row r="14" spans="1:19" s="41" customFormat="1" ht="15" customHeight="1">
      <c r="C14" s="275">
        <f t="shared" si="0"/>
        <v>10</v>
      </c>
      <c r="D14" s="289">
        <v>43739</v>
      </c>
      <c r="E14" s="274">
        <f>+'Track Room'!H27</f>
        <v>0</v>
      </c>
      <c r="F14" s="139"/>
      <c r="G14" s="139"/>
      <c r="H14" s="139"/>
      <c r="I14" s="139"/>
      <c r="J14" s="139"/>
      <c r="K14" s="139"/>
      <c r="L14" s="274">
        <f t="shared" si="1"/>
        <v>0</v>
      </c>
      <c r="M14" s="274">
        <f>+'Track Room'!I27</f>
        <v>0</v>
      </c>
      <c r="N14" s="274">
        <f>+'Track Room'!J27</f>
        <v>0</v>
      </c>
      <c r="O14" s="71"/>
      <c r="P14" s="71"/>
      <c r="Q14" s="48"/>
    </row>
    <row r="15" spans="1:19" s="41" customFormat="1" ht="15" customHeight="1">
      <c r="C15" s="275">
        <f t="shared" si="0"/>
        <v>11</v>
      </c>
      <c r="D15" s="289">
        <v>43770</v>
      </c>
      <c r="E15" s="274">
        <f>+'Track Room'!H28</f>
        <v>0</v>
      </c>
      <c r="F15" s="139"/>
      <c r="G15" s="139"/>
      <c r="H15" s="139"/>
      <c r="I15" s="139"/>
      <c r="J15" s="139"/>
      <c r="K15" s="139"/>
      <c r="L15" s="274">
        <f t="shared" si="1"/>
        <v>0</v>
      </c>
      <c r="M15" s="274">
        <f>+'Track Room'!I28</f>
        <v>0</v>
      </c>
      <c r="N15" s="274">
        <f>+'Track Room'!J28</f>
        <v>0</v>
      </c>
      <c r="O15" s="71"/>
      <c r="P15" s="71"/>
      <c r="Q15" s="48"/>
    </row>
    <row r="16" spans="1:19" s="41" customFormat="1" ht="15" customHeight="1">
      <c r="C16" s="275">
        <f t="shared" si="0"/>
        <v>12</v>
      </c>
      <c r="D16" s="289">
        <v>43800</v>
      </c>
      <c r="E16" s="274">
        <f>+'Track Room'!H29</f>
        <v>0</v>
      </c>
      <c r="F16" s="139"/>
      <c r="G16" s="139"/>
      <c r="H16" s="139"/>
      <c r="I16" s="139"/>
      <c r="J16" s="139"/>
      <c r="K16" s="139"/>
      <c r="L16" s="274">
        <f t="shared" si="1"/>
        <v>0</v>
      </c>
      <c r="M16" s="274">
        <f>+'Track Room'!I29</f>
        <v>0</v>
      </c>
      <c r="N16" s="274">
        <f>+'Track Room'!J29</f>
        <v>0</v>
      </c>
      <c r="O16" s="71"/>
      <c r="P16" s="71"/>
      <c r="Q16" s="48"/>
    </row>
    <row r="17" spans="3:18" s="148" customFormat="1" ht="9.75" customHeight="1">
      <c r="C17" s="710" t="s">
        <v>2</v>
      </c>
      <c r="D17" s="711"/>
      <c r="E17" s="707">
        <f t="shared" ref="E17:G17" si="3">SUM(E5:E16)</f>
        <v>0</v>
      </c>
      <c r="F17" s="707">
        <f t="shared" si="3"/>
        <v>0</v>
      </c>
      <c r="G17" s="707">
        <f t="shared" si="3"/>
        <v>0</v>
      </c>
      <c r="H17" s="707">
        <f>SUM(H5:H16)</f>
        <v>0</v>
      </c>
      <c r="I17" s="707">
        <f t="shared" ref="I17:N17" si="4">SUM(I5:I16)</f>
        <v>0</v>
      </c>
      <c r="J17" s="707">
        <f t="shared" ref="J17" si="5">SUM(J5:J16)</f>
        <v>0</v>
      </c>
      <c r="K17" s="707">
        <f t="shared" si="4"/>
        <v>0</v>
      </c>
      <c r="L17" s="707">
        <f t="shared" si="4"/>
        <v>0</v>
      </c>
      <c r="M17" s="707">
        <f t="shared" si="4"/>
        <v>0</v>
      </c>
      <c r="N17" s="707">
        <f t="shared" si="4"/>
        <v>0</v>
      </c>
      <c r="O17" s="336"/>
      <c r="P17" s="716">
        <f>+L19-M19-N19</f>
        <v>0</v>
      </c>
      <c r="Q17" s="717"/>
      <c r="R17" s="717"/>
    </row>
    <row r="18" spans="3:18" s="148" customFormat="1" ht="9.75" customHeight="1">
      <c r="C18" s="712"/>
      <c r="D18" s="713"/>
      <c r="E18" s="708"/>
      <c r="F18" s="708"/>
      <c r="G18" s="708"/>
      <c r="H18" s="708"/>
      <c r="I18" s="708"/>
      <c r="J18" s="708"/>
      <c r="K18" s="708"/>
      <c r="L18" s="708"/>
      <c r="M18" s="708"/>
      <c r="N18" s="708"/>
      <c r="O18" s="336"/>
      <c r="P18" s="716"/>
      <c r="Q18" s="717"/>
      <c r="R18" s="717"/>
    </row>
    <row r="19" spans="3:18" s="148" customFormat="1" ht="9.75" customHeight="1">
      <c r="C19" s="714"/>
      <c r="D19" s="715"/>
      <c r="E19" s="709"/>
      <c r="F19" s="709"/>
      <c r="G19" s="709"/>
      <c r="H19" s="709"/>
      <c r="I19" s="709"/>
      <c r="J19" s="709"/>
      <c r="K19" s="709"/>
      <c r="L19" s="709"/>
      <c r="M19" s="709"/>
      <c r="N19" s="709"/>
      <c r="O19" s="336"/>
      <c r="P19" s="716"/>
      <c r="Q19" s="717"/>
      <c r="R19" s="717"/>
    </row>
    <row r="20" spans="3:18" s="20" customFormat="1" ht="18.75" customHeight="1">
      <c r="C20" s="148"/>
      <c r="D20" s="148"/>
      <c r="E20" s="165"/>
      <c r="F20" s="24"/>
      <c r="L20" s="148"/>
      <c r="M20" s="148"/>
      <c r="N20" s="148"/>
    </row>
    <row r="21" spans="3:18" s="20" customFormat="1" ht="15.75" hidden="1" customHeight="1">
      <c r="C21" s="148"/>
      <c r="D21" s="148"/>
      <c r="E21" s="148"/>
      <c r="L21" s="148"/>
      <c r="M21" s="148"/>
      <c r="N21" s="148"/>
    </row>
    <row r="22" spans="3:18" s="1" customFormat="1" hidden="1">
      <c r="C22" s="161"/>
      <c r="D22" s="161"/>
      <c r="E22" s="161"/>
      <c r="L22" s="161"/>
      <c r="M22" s="161"/>
      <c r="N22" s="161"/>
    </row>
    <row r="23" spans="3:18" s="1" customFormat="1" hidden="1">
      <c r="C23" s="161"/>
      <c r="D23" s="161"/>
      <c r="E23" s="161"/>
      <c r="L23" s="161"/>
      <c r="M23" s="161"/>
      <c r="N23" s="161"/>
    </row>
    <row r="24" spans="3:18" s="1" customFormat="1" hidden="1">
      <c r="C24" s="161"/>
      <c r="D24" s="161"/>
      <c r="E24" s="161"/>
      <c r="L24" s="161"/>
      <c r="M24" s="161"/>
      <c r="N24" s="161"/>
    </row>
    <row r="25" spans="3:18" s="1" customFormat="1" hidden="1">
      <c r="C25" s="161"/>
      <c r="D25" s="161"/>
      <c r="E25" s="161"/>
      <c r="L25" s="161"/>
      <c r="M25" s="161"/>
      <c r="N25" s="161"/>
    </row>
    <row r="26" spans="3:18" s="1" customFormat="1" hidden="1">
      <c r="C26" s="161"/>
      <c r="D26" s="161"/>
      <c r="E26" s="161"/>
      <c r="L26" s="161"/>
      <c r="M26" s="161"/>
      <c r="N26" s="161"/>
    </row>
    <row r="27" spans="3:18" s="1" customFormat="1" hidden="1">
      <c r="C27" s="161"/>
      <c r="D27" s="161"/>
      <c r="E27" s="161"/>
      <c r="L27" s="161"/>
      <c r="M27" s="161"/>
      <c r="N27" s="161"/>
    </row>
    <row r="28" spans="3:18" s="1" customFormat="1" hidden="1">
      <c r="C28" s="161"/>
      <c r="D28" s="161"/>
      <c r="E28" s="161"/>
      <c r="L28" s="161"/>
      <c r="M28" s="161"/>
      <c r="N28" s="161"/>
    </row>
    <row r="29" spans="3:18" s="1" customFormat="1" hidden="1">
      <c r="C29" s="161"/>
      <c r="D29" s="161"/>
      <c r="E29" s="161"/>
      <c r="L29" s="161"/>
      <c r="M29" s="161"/>
      <c r="N29" s="161"/>
    </row>
    <row r="30" spans="3:18" s="1" customFormat="1" hidden="1">
      <c r="C30" s="161"/>
      <c r="D30" s="161"/>
      <c r="E30" s="161"/>
      <c r="L30" s="161"/>
      <c r="M30" s="161"/>
      <c r="N30" s="161"/>
    </row>
    <row r="31" spans="3:18" s="1" customFormat="1" hidden="1">
      <c r="C31" s="161"/>
      <c r="D31" s="161"/>
      <c r="E31" s="161"/>
      <c r="L31" s="161"/>
      <c r="M31" s="161"/>
      <c r="N31" s="161"/>
    </row>
    <row r="32" spans="3:18" s="1" customFormat="1" hidden="1">
      <c r="C32" s="161"/>
      <c r="D32" s="161"/>
      <c r="E32" s="161"/>
      <c r="L32" s="161"/>
      <c r="M32" s="161"/>
      <c r="N32" s="161"/>
    </row>
    <row r="33" spans="3:14" s="1" customFormat="1" hidden="1">
      <c r="C33" s="161"/>
      <c r="D33" s="161"/>
      <c r="E33" s="161"/>
      <c r="L33" s="161"/>
      <c r="M33" s="161"/>
      <c r="N33" s="161"/>
    </row>
    <row r="34" spans="3:14" s="1" customFormat="1" hidden="1">
      <c r="C34" s="161"/>
      <c r="D34" s="161"/>
      <c r="E34" s="161"/>
      <c r="L34" s="161"/>
      <c r="M34" s="161"/>
      <c r="N34" s="161"/>
    </row>
  </sheetData>
  <mergeCells count="13">
    <mergeCell ref="P5:R9"/>
    <mergeCell ref="M17:M19"/>
    <mergeCell ref="N17:N19"/>
    <mergeCell ref="L17:L19"/>
    <mergeCell ref="C17:D19"/>
    <mergeCell ref="E17:E19"/>
    <mergeCell ref="F17:F19"/>
    <mergeCell ref="G17:G19"/>
    <mergeCell ref="K17:K19"/>
    <mergeCell ref="I17:I19"/>
    <mergeCell ref="H17:H19"/>
    <mergeCell ref="P17:R19"/>
    <mergeCell ref="J17:J19"/>
  </mergeCells>
  <dataValidations count="1">
    <dataValidation type="textLength" allowBlank="1" errorTitle="Account" error="You must enter the code for the account to which this should be charged." promptTitle="Account" sqref="D5:D16">
      <formula1>0</formula1>
      <formula2>256</formula2>
    </dataValidation>
  </dataValidations>
  <hyperlinks>
    <hyperlink ref="Q2" location="'Control Panel'!A1" display="Control Panel"/>
    <hyperlink ref="Q2:R2" location="'Track Room'!A1" display="Control Panel"/>
    <hyperlink ref="P5:R9" location="'Track Room'!A1" display="Track Room"/>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A34"/>
  <sheetViews>
    <sheetView workbookViewId="0">
      <selection activeCell="L2" sqref="L2:N2"/>
    </sheetView>
  </sheetViews>
  <sheetFormatPr defaultColWidth="0" defaultRowHeight="15" zeroHeight="1"/>
  <cols>
    <col min="1" max="1" width="9.140625" style="1" customWidth="1"/>
    <col min="2" max="2" width="7.28515625" style="120" customWidth="1"/>
    <col min="3" max="3" width="8.5703125" style="120" bestFit="1" customWidth="1"/>
    <col min="4" max="9" width="12" style="39" customWidth="1"/>
    <col min="10" max="10" width="12" style="120" customWidth="1"/>
    <col min="11" max="11" width="12" style="1" customWidth="1"/>
    <col min="12" max="14" width="12" customWidth="1"/>
    <col min="15" max="15" width="9.140625" style="1" customWidth="1"/>
    <col min="16" max="24" width="0" style="1" hidden="1" customWidth="1"/>
    <col min="25" max="27" width="0" hidden="1" customWidth="1"/>
    <col min="28" max="16384" width="9.140625" hidden="1"/>
  </cols>
  <sheetData>
    <row r="1" spans="2:14" s="1" customFormat="1">
      <c r="B1" s="161"/>
      <c r="C1" s="161"/>
      <c r="J1" s="161"/>
    </row>
    <row r="2" spans="2:14" s="19" customFormat="1" ht="29.25" customHeight="1">
      <c r="B2" s="478" t="s">
        <v>190</v>
      </c>
      <c r="C2" s="479"/>
      <c r="D2" s="443"/>
      <c r="E2" s="480" t="s">
        <v>97</v>
      </c>
      <c r="F2" s="480"/>
      <c r="G2" s="443"/>
      <c r="H2" s="721" t="s">
        <v>209</v>
      </c>
      <c r="I2" s="722"/>
      <c r="J2" s="723"/>
      <c r="L2" s="718" t="s">
        <v>29</v>
      </c>
      <c r="M2" s="719"/>
      <c r="N2" s="720"/>
    </row>
    <row r="3" spans="2:14" s="1" customFormat="1" ht="23.25" customHeight="1">
      <c r="B3" s="165"/>
      <c r="C3" s="165"/>
      <c r="D3" s="24"/>
      <c r="E3" s="24"/>
      <c r="F3" s="24"/>
      <c r="G3" s="24"/>
      <c r="H3" s="24"/>
      <c r="I3" s="24"/>
      <c r="J3" s="477"/>
    </row>
    <row r="4" spans="2:14" ht="33" customHeight="1">
      <c r="B4" s="288" t="s">
        <v>30</v>
      </c>
      <c r="C4" s="288" t="s">
        <v>16</v>
      </c>
      <c r="D4" s="288" t="s">
        <v>62</v>
      </c>
      <c r="E4" s="288" t="s">
        <v>351</v>
      </c>
      <c r="F4" s="288" t="s">
        <v>291</v>
      </c>
      <c r="G4" s="288" t="s">
        <v>393</v>
      </c>
      <c r="H4" s="288" t="s">
        <v>392</v>
      </c>
      <c r="I4" s="288" t="s">
        <v>407</v>
      </c>
      <c r="J4" s="288" t="s">
        <v>284</v>
      </c>
      <c r="K4" s="288" t="s">
        <v>406</v>
      </c>
      <c r="L4" s="288" t="s">
        <v>63</v>
      </c>
      <c r="M4" s="288" t="s">
        <v>396</v>
      </c>
      <c r="N4" s="288" t="s">
        <v>64</v>
      </c>
    </row>
    <row r="5" spans="2:14" ht="15" customHeight="1">
      <c r="B5" s="275">
        <v>1</v>
      </c>
      <c r="C5" s="289">
        <v>43466</v>
      </c>
      <c r="D5" s="139">
        <v>2000</v>
      </c>
      <c r="E5" s="139">
        <v>0</v>
      </c>
      <c r="F5" s="139">
        <v>0</v>
      </c>
      <c r="G5" s="139">
        <v>0</v>
      </c>
      <c r="H5" s="139">
        <v>0</v>
      </c>
      <c r="I5" s="139">
        <v>0</v>
      </c>
      <c r="J5" s="139">
        <v>0</v>
      </c>
      <c r="K5" s="139">
        <v>0</v>
      </c>
      <c r="L5" s="139">
        <v>0</v>
      </c>
      <c r="M5" s="139">
        <v>0</v>
      </c>
      <c r="N5" s="274">
        <f>SUM(D5:M5)</f>
        <v>2000</v>
      </c>
    </row>
    <row r="6" spans="2:14" ht="15" customHeight="1">
      <c r="B6" s="275">
        <f t="shared" ref="B6:B16" si="0">+B5+1</f>
        <v>2</v>
      </c>
      <c r="C6" s="289">
        <v>43497</v>
      </c>
      <c r="D6" s="139">
        <v>0</v>
      </c>
      <c r="E6" s="139">
        <v>0</v>
      </c>
      <c r="F6" s="139">
        <v>0</v>
      </c>
      <c r="G6" s="139">
        <v>0</v>
      </c>
      <c r="H6" s="139">
        <v>0</v>
      </c>
      <c r="I6" s="139">
        <v>0</v>
      </c>
      <c r="J6" s="139">
        <v>0</v>
      </c>
      <c r="K6" s="139">
        <v>0</v>
      </c>
      <c r="L6" s="139">
        <v>0</v>
      </c>
      <c r="M6" s="139">
        <v>0</v>
      </c>
      <c r="N6" s="274">
        <f t="shared" ref="N6:N16" si="1">SUM(D6:M6)</f>
        <v>0</v>
      </c>
    </row>
    <row r="7" spans="2:14" ht="15" customHeight="1">
      <c r="B7" s="275">
        <f t="shared" si="0"/>
        <v>3</v>
      </c>
      <c r="C7" s="289">
        <v>43525</v>
      </c>
      <c r="D7" s="139">
        <v>0</v>
      </c>
      <c r="E7" s="139">
        <v>0</v>
      </c>
      <c r="F7" s="139">
        <v>0</v>
      </c>
      <c r="G7" s="139">
        <v>0</v>
      </c>
      <c r="H7" s="139">
        <v>50</v>
      </c>
      <c r="I7" s="139">
        <v>0</v>
      </c>
      <c r="J7" s="139">
        <v>100</v>
      </c>
      <c r="K7" s="139">
        <v>0</v>
      </c>
      <c r="L7" s="139">
        <v>0</v>
      </c>
      <c r="M7" s="139">
        <v>0</v>
      </c>
      <c r="N7" s="274">
        <f t="shared" si="1"/>
        <v>150</v>
      </c>
    </row>
    <row r="8" spans="2:14" ht="15.75" customHeight="1">
      <c r="B8" s="275">
        <f t="shared" si="0"/>
        <v>4</v>
      </c>
      <c r="C8" s="289">
        <v>43556</v>
      </c>
      <c r="D8" s="139">
        <v>0</v>
      </c>
      <c r="E8" s="139">
        <v>0</v>
      </c>
      <c r="F8" s="139">
        <v>0</v>
      </c>
      <c r="G8" s="139">
        <v>0</v>
      </c>
      <c r="H8" s="139">
        <v>0</v>
      </c>
      <c r="I8" s="139">
        <v>0</v>
      </c>
      <c r="J8" s="139">
        <v>0</v>
      </c>
      <c r="K8" s="139">
        <v>0</v>
      </c>
      <c r="L8" s="139">
        <v>0</v>
      </c>
      <c r="M8" s="139">
        <v>0</v>
      </c>
      <c r="N8" s="274">
        <f t="shared" si="1"/>
        <v>0</v>
      </c>
    </row>
    <row r="9" spans="2:14">
      <c r="B9" s="275">
        <f t="shared" si="0"/>
        <v>5</v>
      </c>
      <c r="C9" s="289">
        <v>43586</v>
      </c>
      <c r="D9" s="139">
        <v>2000</v>
      </c>
      <c r="E9" s="139">
        <v>0</v>
      </c>
      <c r="F9" s="139">
        <v>0</v>
      </c>
      <c r="G9" s="139">
        <v>0</v>
      </c>
      <c r="H9" s="139">
        <v>0</v>
      </c>
      <c r="I9" s="139">
        <v>0</v>
      </c>
      <c r="J9" s="139">
        <v>0</v>
      </c>
      <c r="K9" s="139">
        <v>0</v>
      </c>
      <c r="L9" s="139">
        <v>0</v>
      </c>
      <c r="M9" s="139">
        <v>0</v>
      </c>
      <c r="N9" s="274">
        <f t="shared" si="1"/>
        <v>2000</v>
      </c>
    </row>
    <row r="10" spans="2:14">
      <c r="B10" s="275">
        <f t="shared" si="0"/>
        <v>6</v>
      </c>
      <c r="C10" s="289">
        <v>43617</v>
      </c>
      <c r="D10" s="139">
        <v>0</v>
      </c>
      <c r="E10" s="139">
        <v>0</v>
      </c>
      <c r="F10" s="139">
        <v>0</v>
      </c>
      <c r="G10" s="139">
        <v>0</v>
      </c>
      <c r="H10" s="139">
        <v>0</v>
      </c>
      <c r="I10" s="139">
        <v>0</v>
      </c>
      <c r="J10" s="139">
        <v>0</v>
      </c>
      <c r="K10" s="139">
        <v>0</v>
      </c>
      <c r="L10" s="139">
        <v>0</v>
      </c>
      <c r="M10" s="139">
        <v>0</v>
      </c>
      <c r="N10" s="274">
        <f t="shared" si="1"/>
        <v>0</v>
      </c>
    </row>
    <row r="11" spans="2:14">
      <c r="B11" s="275">
        <f t="shared" si="0"/>
        <v>7</v>
      </c>
      <c r="C11" s="289">
        <v>43647</v>
      </c>
      <c r="D11" s="139">
        <v>0</v>
      </c>
      <c r="E11" s="139">
        <v>0</v>
      </c>
      <c r="F11" s="139">
        <v>0</v>
      </c>
      <c r="G11" s="139">
        <v>0</v>
      </c>
      <c r="H11" s="139">
        <v>0</v>
      </c>
      <c r="I11" s="139">
        <v>0</v>
      </c>
      <c r="J11" s="139">
        <v>0</v>
      </c>
      <c r="K11" s="139">
        <v>0</v>
      </c>
      <c r="L11" s="139">
        <v>0</v>
      </c>
      <c r="M11" s="139">
        <v>0</v>
      </c>
      <c r="N11" s="274">
        <f t="shared" si="1"/>
        <v>0</v>
      </c>
    </row>
    <row r="12" spans="2:14">
      <c r="B12" s="275">
        <f t="shared" si="0"/>
        <v>8</v>
      </c>
      <c r="C12" s="289">
        <v>43678</v>
      </c>
      <c r="D12" s="139">
        <v>0</v>
      </c>
      <c r="E12" s="139">
        <v>0</v>
      </c>
      <c r="F12" s="139">
        <v>0</v>
      </c>
      <c r="G12" s="139">
        <v>0</v>
      </c>
      <c r="H12" s="139">
        <v>0</v>
      </c>
      <c r="I12" s="139">
        <v>0</v>
      </c>
      <c r="J12" s="139">
        <v>0</v>
      </c>
      <c r="K12" s="139">
        <v>0</v>
      </c>
      <c r="L12" s="139">
        <v>0</v>
      </c>
      <c r="M12" s="139">
        <v>0</v>
      </c>
      <c r="N12" s="274">
        <f t="shared" si="1"/>
        <v>0</v>
      </c>
    </row>
    <row r="13" spans="2:14">
      <c r="B13" s="275">
        <f t="shared" si="0"/>
        <v>9</v>
      </c>
      <c r="C13" s="289">
        <v>43709</v>
      </c>
      <c r="D13" s="139">
        <v>0</v>
      </c>
      <c r="E13" s="139">
        <v>0</v>
      </c>
      <c r="F13" s="139">
        <v>0</v>
      </c>
      <c r="G13" s="139">
        <v>0</v>
      </c>
      <c r="H13" s="139">
        <v>0</v>
      </c>
      <c r="I13" s="139">
        <v>0</v>
      </c>
      <c r="J13" s="139">
        <v>0</v>
      </c>
      <c r="K13" s="139">
        <v>0</v>
      </c>
      <c r="L13" s="139">
        <v>0</v>
      </c>
      <c r="M13" s="139">
        <v>0</v>
      </c>
      <c r="N13" s="274">
        <f t="shared" si="1"/>
        <v>0</v>
      </c>
    </row>
    <row r="14" spans="2:14">
      <c r="B14" s="275">
        <f t="shared" si="0"/>
        <v>10</v>
      </c>
      <c r="C14" s="289">
        <v>43739</v>
      </c>
      <c r="D14" s="139">
        <v>0</v>
      </c>
      <c r="E14" s="139">
        <v>0</v>
      </c>
      <c r="F14" s="139">
        <v>0</v>
      </c>
      <c r="G14" s="139">
        <v>0</v>
      </c>
      <c r="H14" s="139">
        <v>0</v>
      </c>
      <c r="I14" s="139">
        <v>0</v>
      </c>
      <c r="J14" s="139">
        <v>0</v>
      </c>
      <c r="K14" s="139">
        <v>0</v>
      </c>
      <c r="L14" s="139">
        <v>0</v>
      </c>
      <c r="M14" s="139">
        <v>0</v>
      </c>
      <c r="N14" s="274">
        <f t="shared" si="1"/>
        <v>0</v>
      </c>
    </row>
    <row r="15" spans="2:14">
      <c r="B15" s="275">
        <f t="shared" si="0"/>
        <v>11</v>
      </c>
      <c r="C15" s="289">
        <v>43770</v>
      </c>
      <c r="D15" s="139">
        <v>0</v>
      </c>
      <c r="E15" s="139">
        <v>0</v>
      </c>
      <c r="F15" s="139">
        <v>0</v>
      </c>
      <c r="G15" s="139">
        <v>0</v>
      </c>
      <c r="H15" s="139">
        <v>0</v>
      </c>
      <c r="I15" s="139">
        <v>0</v>
      </c>
      <c r="J15" s="139">
        <v>0</v>
      </c>
      <c r="K15" s="139">
        <v>0</v>
      </c>
      <c r="L15" s="139">
        <v>0</v>
      </c>
      <c r="M15" s="139">
        <v>0</v>
      </c>
      <c r="N15" s="274">
        <f t="shared" si="1"/>
        <v>0</v>
      </c>
    </row>
    <row r="16" spans="2:14">
      <c r="B16" s="275">
        <f t="shared" si="0"/>
        <v>12</v>
      </c>
      <c r="C16" s="289">
        <v>43800</v>
      </c>
      <c r="D16" s="139">
        <v>0</v>
      </c>
      <c r="E16" s="139">
        <v>0</v>
      </c>
      <c r="F16" s="139">
        <v>0</v>
      </c>
      <c r="G16" s="139">
        <v>0</v>
      </c>
      <c r="H16" s="139">
        <v>0</v>
      </c>
      <c r="I16" s="139">
        <v>0</v>
      </c>
      <c r="J16" s="139">
        <v>0</v>
      </c>
      <c r="K16" s="139">
        <v>0</v>
      </c>
      <c r="L16" s="139">
        <v>0</v>
      </c>
      <c r="M16" s="139">
        <v>0</v>
      </c>
      <c r="N16" s="274">
        <f t="shared" si="1"/>
        <v>0</v>
      </c>
    </row>
    <row r="17" spans="2:14" ht="15" customHeight="1">
      <c r="B17" s="710" t="s">
        <v>2</v>
      </c>
      <c r="C17" s="711"/>
      <c r="D17" s="707">
        <f t="shared" ref="D17:I17" si="2">SUM(D5:D16)</f>
        <v>4000</v>
      </c>
      <c r="E17" s="707">
        <f t="shared" si="2"/>
        <v>0</v>
      </c>
      <c r="F17" s="707">
        <f t="shared" si="2"/>
        <v>0</v>
      </c>
      <c r="G17" s="707">
        <f t="shared" si="2"/>
        <v>0</v>
      </c>
      <c r="H17" s="707">
        <f t="shared" si="2"/>
        <v>50</v>
      </c>
      <c r="I17" s="707">
        <f t="shared" si="2"/>
        <v>0</v>
      </c>
      <c r="J17" s="707">
        <f t="shared" ref="J17:M17" si="3">SUM(J5:J16)</f>
        <v>100</v>
      </c>
      <c r="K17" s="707">
        <f t="shared" si="3"/>
        <v>0</v>
      </c>
      <c r="L17" s="707">
        <f t="shared" si="3"/>
        <v>0</v>
      </c>
      <c r="M17" s="707">
        <f t="shared" si="3"/>
        <v>0</v>
      </c>
      <c r="N17" s="707">
        <f>SUM(N5:N16)</f>
        <v>4150</v>
      </c>
    </row>
    <row r="18" spans="2:14" ht="15" customHeight="1">
      <c r="B18" s="712"/>
      <c r="C18" s="713"/>
      <c r="D18" s="708"/>
      <c r="E18" s="708"/>
      <c r="F18" s="708"/>
      <c r="G18" s="708"/>
      <c r="H18" s="708"/>
      <c r="I18" s="708"/>
      <c r="J18" s="708"/>
      <c r="K18" s="708"/>
      <c r="L18" s="708"/>
      <c r="M18" s="708"/>
      <c r="N18" s="708"/>
    </row>
    <row r="19" spans="2:14" ht="15" customHeight="1">
      <c r="B19" s="714"/>
      <c r="C19" s="715"/>
      <c r="D19" s="709"/>
      <c r="E19" s="709"/>
      <c r="F19" s="709"/>
      <c r="G19" s="709"/>
      <c r="H19" s="709"/>
      <c r="I19" s="709"/>
      <c r="J19" s="709"/>
      <c r="K19" s="709"/>
      <c r="L19" s="709"/>
      <c r="M19" s="709"/>
      <c r="N19" s="709"/>
    </row>
    <row r="20" spans="2:14" ht="15.75">
      <c r="B20" s="148"/>
      <c r="C20" s="148"/>
      <c r="D20" s="24"/>
      <c r="E20" s="20"/>
      <c r="F20" s="20"/>
      <c r="G20" s="20"/>
      <c r="H20" s="20"/>
      <c r="I20" s="20"/>
      <c r="J20" s="148"/>
      <c r="L20" s="1"/>
      <c r="M20" s="1"/>
      <c r="N20" s="1"/>
    </row>
    <row r="21" spans="2:14" ht="15.75">
      <c r="B21" s="148"/>
      <c r="C21" s="148"/>
      <c r="D21" s="20"/>
      <c r="E21" s="20"/>
      <c r="F21" s="20"/>
      <c r="G21" s="20"/>
      <c r="H21" s="20"/>
      <c r="I21" s="20"/>
      <c r="J21" s="148"/>
      <c r="L21" s="1"/>
      <c r="M21" s="1"/>
      <c r="N21" s="1"/>
    </row>
    <row r="22" spans="2:14">
      <c r="B22" s="161"/>
      <c r="C22" s="161"/>
      <c r="D22" s="1"/>
      <c r="E22" s="1"/>
      <c r="F22" s="1"/>
      <c r="G22" s="1"/>
      <c r="H22" s="1"/>
      <c r="I22" s="1"/>
      <c r="J22" s="161"/>
      <c r="L22" s="1"/>
      <c r="M22" s="1"/>
      <c r="N22" s="1"/>
    </row>
    <row r="23" spans="2:14" hidden="1">
      <c r="B23" s="161"/>
      <c r="C23" s="161"/>
      <c r="D23" s="1"/>
      <c r="E23" s="1"/>
      <c r="F23" s="1"/>
      <c r="G23" s="1"/>
      <c r="H23" s="1"/>
      <c r="I23" s="1"/>
      <c r="J23" s="161"/>
      <c r="L23" s="1"/>
      <c r="M23" s="1"/>
      <c r="N23" s="1"/>
    </row>
    <row r="24" spans="2:14" hidden="1">
      <c r="B24" s="161"/>
      <c r="C24" s="161"/>
      <c r="D24" s="1"/>
      <c r="E24" s="1"/>
      <c r="F24" s="1"/>
      <c r="G24" s="1"/>
      <c r="H24" s="1"/>
      <c r="I24" s="1"/>
      <c r="J24" s="161"/>
      <c r="L24" s="1"/>
      <c r="M24" s="1"/>
      <c r="N24" s="1"/>
    </row>
    <row r="25" spans="2:14" hidden="1">
      <c r="B25" s="161"/>
      <c r="C25" s="161"/>
      <c r="D25" s="1"/>
      <c r="E25" s="1"/>
      <c r="F25" s="1"/>
      <c r="G25" s="1"/>
      <c r="H25" s="1"/>
      <c r="I25" s="1"/>
      <c r="J25" s="161"/>
      <c r="L25" s="1"/>
      <c r="M25" s="1"/>
      <c r="N25" s="1"/>
    </row>
    <row r="26" spans="2:14" hidden="1">
      <c r="B26" s="161"/>
      <c r="C26" s="161"/>
      <c r="D26" s="1"/>
      <c r="E26" s="1"/>
      <c r="F26" s="1"/>
      <c r="G26" s="1"/>
      <c r="H26" s="1"/>
      <c r="I26" s="1"/>
      <c r="J26" s="161"/>
      <c r="L26" s="1"/>
      <c r="M26" s="1"/>
      <c r="N26" s="1"/>
    </row>
    <row r="27" spans="2:14" hidden="1">
      <c r="B27" s="161"/>
      <c r="C27" s="161"/>
      <c r="D27" s="1"/>
      <c r="E27" s="1"/>
      <c r="F27" s="1"/>
      <c r="G27" s="1"/>
      <c r="H27" s="1"/>
      <c r="I27" s="1"/>
      <c r="J27" s="161"/>
      <c r="L27" s="1"/>
      <c r="M27" s="1"/>
      <c r="N27" s="1"/>
    </row>
    <row r="28" spans="2:14" hidden="1">
      <c r="B28" s="161"/>
      <c r="C28" s="161"/>
      <c r="D28" s="1"/>
      <c r="E28" s="1"/>
      <c r="F28" s="1"/>
      <c r="G28" s="1"/>
      <c r="H28" s="1"/>
      <c r="I28" s="1"/>
      <c r="J28" s="161"/>
      <c r="L28" s="1"/>
      <c r="M28" s="1"/>
      <c r="N28" s="1"/>
    </row>
    <row r="29" spans="2:14" hidden="1">
      <c r="B29" s="161"/>
      <c r="C29" s="161"/>
      <c r="D29" s="1"/>
      <c r="E29" s="1"/>
      <c r="F29" s="1"/>
      <c r="G29" s="1"/>
      <c r="H29" s="1"/>
      <c r="I29" s="1"/>
      <c r="J29" s="161"/>
      <c r="L29" s="1"/>
      <c r="M29" s="1"/>
      <c r="N29" s="1"/>
    </row>
    <row r="30" spans="2:14" hidden="1">
      <c r="B30" s="161"/>
      <c r="C30" s="161"/>
      <c r="D30" s="1"/>
      <c r="E30" s="1"/>
      <c r="F30" s="1"/>
      <c r="G30" s="1"/>
      <c r="H30" s="1"/>
      <c r="I30" s="1"/>
      <c r="J30" s="161"/>
      <c r="L30" s="1"/>
      <c r="M30" s="1"/>
      <c r="N30" s="1"/>
    </row>
    <row r="31" spans="2:14" hidden="1">
      <c r="B31" s="161"/>
      <c r="C31" s="161"/>
      <c r="D31" s="1"/>
      <c r="E31" s="1"/>
      <c r="F31" s="1"/>
      <c r="G31" s="1"/>
      <c r="H31" s="1"/>
      <c r="I31" s="1"/>
      <c r="J31" s="161"/>
      <c r="L31" s="1"/>
      <c r="M31" s="1"/>
      <c r="N31" s="1"/>
    </row>
    <row r="32" spans="2:14" hidden="1">
      <c r="B32" s="161"/>
      <c r="C32" s="161"/>
      <c r="D32" s="1"/>
      <c r="E32" s="1"/>
      <c r="F32" s="1"/>
      <c r="G32" s="1"/>
      <c r="H32" s="1"/>
      <c r="I32" s="1"/>
      <c r="J32" s="161"/>
      <c r="L32" s="1"/>
      <c r="M32" s="1"/>
      <c r="N32" s="1"/>
    </row>
    <row r="33" spans="2:10" hidden="1">
      <c r="B33" s="161"/>
      <c r="C33" s="161"/>
      <c r="D33" s="1"/>
      <c r="E33" s="1"/>
      <c r="F33" s="1"/>
      <c r="G33" s="1"/>
      <c r="H33" s="1"/>
      <c r="I33" s="1"/>
      <c r="J33" s="161"/>
    </row>
    <row r="34" spans="2:10" hidden="1">
      <c r="B34" s="161"/>
      <c r="C34" s="161"/>
      <c r="D34" s="1"/>
      <c r="E34" s="1"/>
      <c r="F34" s="1"/>
      <c r="G34" s="1"/>
      <c r="H34" s="1"/>
      <c r="I34" s="1"/>
      <c r="J34" s="161"/>
    </row>
  </sheetData>
  <mergeCells count="14">
    <mergeCell ref="B17:C19"/>
    <mergeCell ref="D17:D19"/>
    <mergeCell ref="E17:E19"/>
    <mergeCell ref="F17:F19"/>
    <mergeCell ref="G17:G19"/>
    <mergeCell ref="L2:N2"/>
    <mergeCell ref="J17:J19"/>
    <mergeCell ref="M17:M19"/>
    <mergeCell ref="H2:J2"/>
    <mergeCell ref="H17:H19"/>
    <mergeCell ref="I17:I19"/>
    <mergeCell ref="N17:N19"/>
    <mergeCell ref="K17:K19"/>
    <mergeCell ref="L17:L19"/>
  </mergeCells>
  <dataValidations disablePrompts="1" count="1">
    <dataValidation type="textLength" allowBlank="1" errorTitle="Account" error="You must enter the code for the account to which this should be charged." promptTitle="Account" sqref="C5:C16">
      <formula1>0</formula1>
      <formula2>256</formula2>
    </dataValidation>
  </dataValidations>
  <hyperlinks>
    <hyperlink ref="L2:N2" location="'Track Room'!A1" display="Track Room"/>
    <hyperlink ref="H2:J2" location="'Total Budget - actual'!A1" display="Budget"/>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W31"/>
  <sheetViews>
    <sheetView zoomScale="90" zoomScaleNormal="90" workbookViewId="0">
      <selection activeCell="B2" sqref="B2:E3"/>
    </sheetView>
  </sheetViews>
  <sheetFormatPr defaultColWidth="0" defaultRowHeight="15" zeroHeight="1"/>
  <cols>
    <col min="1" max="1" width="9.140625" style="31" customWidth="1"/>
    <col min="2" max="2" width="8.28515625" style="31" bestFit="1" customWidth="1"/>
    <col min="3" max="3" width="8.140625" style="31" bestFit="1" customWidth="1"/>
    <col min="4" max="4" width="9.28515625" style="31" bestFit="1" customWidth="1"/>
    <col min="5" max="5" width="12" style="31" bestFit="1" customWidth="1"/>
    <col min="6" max="6" width="9.140625" style="31" customWidth="1"/>
    <col min="7" max="7" width="12" style="31" bestFit="1" customWidth="1"/>
    <col min="8" max="11" width="9.140625" style="31" customWidth="1"/>
    <col min="12" max="12" width="5.7109375" style="31" customWidth="1"/>
    <col min="13" max="22" width="9.140625" style="31" customWidth="1"/>
    <col min="23" max="23" width="0" style="31" hidden="1" customWidth="1"/>
    <col min="24" max="16384" width="9.140625" style="31" hidden="1"/>
  </cols>
  <sheetData>
    <row r="1" spans="2:7"/>
    <row r="2" spans="2:7" ht="21" customHeight="1">
      <c r="B2" s="724" t="s">
        <v>29</v>
      </c>
      <c r="C2" s="725"/>
      <c r="D2" s="725"/>
      <c r="E2" s="726"/>
      <c r="G2" s="209" t="str">
        <f>+'Track Room'!D8</f>
        <v>Mr X</v>
      </c>
    </row>
    <row r="3" spans="2:7" ht="15" customHeight="1">
      <c r="B3" s="727"/>
      <c r="C3" s="728"/>
      <c r="D3" s="728"/>
      <c r="E3" s="729"/>
    </row>
    <row r="4" spans="2:7" ht="15.75" thickBot="1">
      <c r="B4" s="191" t="s">
        <v>5</v>
      </c>
      <c r="C4" s="192" t="s">
        <v>57</v>
      </c>
      <c r="D4" s="193" t="s">
        <v>60</v>
      </c>
      <c r="E4" s="191" t="s">
        <v>144</v>
      </c>
    </row>
    <row r="5" spans="2:7">
      <c r="B5" s="194">
        <f>+Summary!F4</f>
        <v>43466</v>
      </c>
      <c r="C5" s="195">
        <f>+'Track Room'!K18</f>
        <v>0</v>
      </c>
      <c r="D5" s="196">
        <f>+'Track Room'!I18</f>
        <v>0</v>
      </c>
      <c r="E5" s="197">
        <f>+'Track Room'!J18</f>
        <v>0</v>
      </c>
    </row>
    <row r="6" spans="2:7">
      <c r="B6" s="194">
        <f>+Summary!F5</f>
        <v>43497</v>
      </c>
      <c r="C6" s="195">
        <f>+'Track Room'!K19</f>
        <v>0</v>
      </c>
      <c r="D6" s="196">
        <f>+'Track Room'!I19</f>
        <v>0</v>
      </c>
      <c r="E6" s="197">
        <f>+'Track Room'!J19</f>
        <v>0</v>
      </c>
    </row>
    <row r="7" spans="2:7">
      <c r="B7" s="194">
        <f>+Summary!F6</f>
        <v>43525</v>
      </c>
      <c r="C7" s="195">
        <f>+'Track Room'!K20</f>
        <v>0</v>
      </c>
      <c r="D7" s="196">
        <f>+'Track Room'!I20</f>
        <v>0</v>
      </c>
      <c r="E7" s="197">
        <f>+'Track Room'!J20</f>
        <v>0</v>
      </c>
    </row>
    <row r="8" spans="2:7">
      <c r="B8" s="194">
        <f>+Summary!F7</f>
        <v>43556</v>
      </c>
      <c r="C8" s="195">
        <f>+'Track Room'!K21</f>
        <v>0</v>
      </c>
      <c r="D8" s="196">
        <f>+'Track Room'!I21</f>
        <v>0</v>
      </c>
      <c r="E8" s="197">
        <f>+'Track Room'!J21</f>
        <v>0</v>
      </c>
    </row>
    <row r="9" spans="2:7">
      <c r="B9" s="194">
        <f>+Summary!F8</f>
        <v>43586</v>
      </c>
      <c r="C9" s="195">
        <f>+'Track Room'!K22</f>
        <v>0</v>
      </c>
      <c r="D9" s="196">
        <f>+'Track Room'!I22</f>
        <v>0</v>
      </c>
      <c r="E9" s="197">
        <f>+'Track Room'!J22</f>
        <v>0</v>
      </c>
    </row>
    <row r="10" spans="2:7">
      <c r="B10" s="194">
        <f>+Summary!F9</f>
        <v>43617</v>
      </c>
      <c r="C10" s="195">
        <f>+'Track Room'!K23</f>
        <v>0</v>
      </c>
      <c r="D10" s="196">
        <f>+'Track Room'!I23</f>
        <v>0</v>
      </c>
      <c r="E10" s="197">
        <f>+'Track Room'!J23</f>
        <v>0</v>
      </c>
    </row>
    <row r="11" spans="2:7">
      <c r="B11" s="194">
        <f>+Summary!F10</f>
        <v>43647</v>
      </c>
      <c r="C11" s="195">
        <f>+'Track Room'!K24</f>
        <v>0</v>
      </c>
      <c r="D11" s="196">
        <f>+'Track Room'!I24</f>
        <v>0</v>
      </c>
      <c r="E11" s="197">
        <f>+'Track Room'!J24</f>
        <v>0</v>
      </c>
    </row>
    <row r="12" spans="2:7">
      <c r="B12" s="194">
        <f>+Summary!F11</f>
        <v>43678</v>
      </c>
      <c r="C12" s="195">
        <f>+'Track Room'!K25</f>
        <v>0</v>
      </c>
      <c r="D12" s="196">
        <f>+'Track Room'!I25</f>
        <v>0</v>
      </c>
      <c r="E12" s="197">
        <f>+'Track Room'!J25</f>
        <v>0</v>
      </c>
    </row>
    <row r="13" spans="2:7">
      <c r="B13" s="194">
        <f>+Summary!F12</f>
        <v>43709</v>
      </c>
      <c r="C13" s="195">
        <f>+'Track Room'!K26</f>
        <v>0</v>
      </c>
      <c r="D13" s="196">
        <f>+'Track Room'!I26</f>
        <v>0</v>
      </c>
      <c r="E13" s="197">
        <f>+'Track Room'!J26</f>
        <v>0</v>
      </c>
    </row>
    <row r="14" spans="2:7">
      <c r="B14" s="194">
        <f>+Summary!F13</f>
        <v>43739</v>
      </c>
      <c r="C14" s="195">
        <f>+'Track Room'!K27</f>
        <v>0</v>
      </c>
      <c r="D14" s="196">
        <f>+'Track Room'!I27</f>
        <v>0</v>
      </c>
      <c r="E14" s="197">
        <f>+'Track Room'!J27</f>
        <v>0</v>
      </c>
    </row>
    <row r="15" spans="2:7">
      <c r="B15" s="194">
        <f>+Summary!F14</f>
        <v>43770</v>
      </c>
      <c r="C15" s="195">
        <f>+'Track Room'!K28</f>
        <v>0</v>
      </c>
      <c r="D15" s="196">
        <f>+'Track Room'!I28</f>
        <v>0</v>
      </c>
      <c r="E15" s="197">
        <f>+'Track Room'!J28</f>
        <v>0</v>
      </c>
    </row>
    <row r="16" spans="2:7">
      <c r="B16" s="198">
        <f>+Summary!F15</f>
        <v>43800</v>
      </c>
      <c r="C16" s="195">
        <f>+'Track Room'!K29</f>
        <v>0</v>
      </c>
      <c r="D16" s="196">
        <f>+'Track Room'!I29</f>
        <v>0</v>
      </c>
      <c r="E16" s="197">
        <f>+'Track Room'!J29</f>
        <v>0</v>
      </c>
    </row>
    <row r="17" spans="3:3">
      <c r="C17" s="32"/>
    </row>
    <row r="18" spans="3:3"/>
    <row r="19" spans="3:3"/>
    <row r="20" spans="3:3"/>
    <row r="21" spans="3:3"/>
    <row r="22" spans="3:3"/>
    <row r="23" spans="3:3"/>
    <row r="24" spans="3:3"/>
    <row r="25" spans="3:3"/>
    <row r="26" spans="3:3"/>
    <row r="27" spans="3:3"/>
    <row r="28" spans="3:3"/>
    <row r="29" spans="3:3"/>
    <row r="30" spans="3:3"/>
    <row r="31" spans="3:3"/>
  </sheetData>
  <mergeCells count="1">
    <mergeCell ref="B2:E3"/>
  </mergeCells>
  <hyperlinks>
    <hyperlink ref="B2:E3" location="'Track Room'!A1" display="Go to Track Room"/>
    <hyperlink ref="B2" location="'Control Panel'!A1" display="Control Panel"/>
  </hyperlink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249977111117893"/>
  </sheetPr>
  <dimension ref="A1:Z30"/>
  <sheetViews>
    <sheetView zoomScale="80" zoomScaleNormal="80" workbookViewId="0">
      <selection activeCell="B8" sqref="B8:D12"/>
    </sheetView>
  </sheetViews>
  <sheetFormatPr defaultColWidth="0" defaultRowHeight="15.75" zeroHeight="1"/>
  <cols>
    <col min="1" max="1" width="4" style="1" customWidth="1"/>
    <col min="2" max="2" width="9.140625" style="50" customWidth="1"/>
    <col min="3" max="5" width="9.140625" style="40" customWidth="1"/>
    <col min="6" max="17" width="9.140625" style="1" customWidth="1"/>
    <col min="18" max="18" width="3.42578125" style="3" customWidth="1"/>
    <col min="19" max="26" width="9.140625" style="1" customWidth="1"/>
    <col min="27" max="16384" width="9.140625" style="1" hidden="1"/>
  </cols>
  <sheetData>
    <row r="1" spans="2:25"/>
    <row r="2" spans="2:25" s="40" customFormat="1" ht="18.75">
      <c r="B2" s="736" t="s">
        <v>97</v>
      </c>
      <c r="C2" s="736"/>
      <c r="D2" s="736"/>
      <c r="E2" s="736"/>
      <c r="F2" s="730" t="s">
        <v>175</v>
      </c>
      <c r="G2" s="731"/>
      <c r="H2" s="731"/>
      <c r="I2" s="731"/>
      <c r="J2" s="731"/>
      <c r="K2" s="731"/>
      <c r="L2" s="731"/>
      <c r="M2" s="731"/>
      <c r="N2" s="731"/>
      <c r="O2" s="732"/>
      <c r="P2" s="49"/>
      <c r="R2" s="730" t="s">
        <v>176</v>
      </c>
      <c r="S2" s="731"/>
      <c r="T2" s="731"/>
      <c r="U2" s="731"/>
      <c r="V2" s="731"/>
      <c r="W2" s="731"/>
      <c r="X2" s="731"/>
      <c r="Y2" s="732"/>
    </row>
    <row r="3" spans="2:25" s="40" customFormat="1">
      <c r="B3" s="50"/>
      <c r="F3" s="733"/>
      <c r="G3" s="734"/>
      <c r="H3" s="734"/>
      <c r="I3" s="734"/>
      <c r="J3" s="734"/>
      <c r="K3" s="734"/>
      <c r="L3" s="734"/>
      <c r="M3" s="734"/>
      <c r="N3" s="734"/>
      <c r="O3" s="735"/>
      <c r="P3" s="49"/>
      <c r="R3" s="733"/>
      <c r="S3" s="734"/>
      <c r="T3" s="734"/>
      <c r="U3" s="734"/>
      <c r="V3" s="734"/>
      <c r="W3" s="734"/>
      <c r="X3" s="734"/>
      <c r="Y3" s="735"/>
    </row>
    <row r="4" spans="2:25" s="40" customFormat="1" ht="21">
      <c r="B4" s="51" t="str">
        <f>+'Tower Chart - 2'!G2</f>
        <v>Mr X</v>
      </c>
      <c r="R4" s="3"/>
    </row>
    <row r="5" spans="2:25"/>
    <row r="6" spans="2:25" ht="18.75">
      <c r="B6" s="38"/>
    </row>
    <row r="7" spans="2:25" ht="16.5" thickBot="1">
      <c r="B7" s="37"/>
    </row>
    <row r="8" spans="2:25" ht="21">
      <c r="B8" s="737" t="s">
        <v>29</v>
      </c>
      <c r="C8" s="738"/>
      <c r="D8" s="739"/>
      <c r="E8" s="52"/>
    </row>
    <row r="9" spans="2:25" ht="15">
      <c r="B9" s="740"/>
      <c r="C9" s="741"/>
      <c r="D9" s="742"/>
    </row>
    <row r="10" spans="2:25" ht="15">
      <c r="B10" s="740"/>
      <c r="C10" s="741"/>
      <c r="D10" s="742"/>
    </row>
    <row r="11" spans="2:25" ht="15">
      <c r="B11" s="740"/>
      <c r="C11" s="741"/>
      <c r="D11" s="742"/>
    </row>
    <row r="12" spans="2:25" thickBot="1">
      <c r="B12" s="743"/>
      <c r="C12" s="744"/>
      <c r="D12" s="745"/>
    </row>
    <row r="13" spans="2:25"/>
    <row r="14" spans="2:25"/>
    <row r="15" spans="2:25"/>
    <row r="16" spans="2:25"/>
    <row r="17"/>
    <row r="18"/>
    <row r="19"/>
    <row r="20"/>
    <row r="21"/>
    <row r="22"/>
    <row r="23"/>
    <row r="24"/>
    <row r="25"/>
    <row r="26"/>
    <row r="27"/>
    <row r="28"/>
    <row r="29"/>
    <row r="30"/>
  </sheetData>
  <sheetProtection password="E886" sheet="1" objects="1" scenarios="1" formatCells="0" formatColumns="0" formatRows="0" insertColumns="0" insertRows="0" insertHyperlinks="0" deleteColumns="0" deleteRows="0" sort="0" autoFilter="0" pivotTables="0"/>
  <mergeCells count="4">
    <mergeCell ref="F2:O3"/>
    <mergeCell ref="R2:Y3"/>
    <mergeCell ref="B2:E2"/>
    <mergeCell ref="B8:D12"/>
  </mergeCells>
  <hyperlinks>
    <hyperlink ref="B8:D12" location="'Track Room'!A1" display="Track Room"/>
  </hyperlink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O34"/>
  <sheetViews>
    <sheetView zoomScale="80" zoomScaleNormal="80" workbookViewId="0">
      <selection activeCell="B2" sqref="B2:D9"/>
    </sheetView>
  </sheetViews>
  <sheetFormatPr defaultColWidth="0" defaultRowHeight="15" zeroHeight="1"/>
  <cols>
    <col min="1" max="1" width="1.85546875" style="161" customWidth="1"/>
    <col min="2" max="3" width="7.7109375" style="171" customWidth="1"/>
    <col min="4" max="4" width="1.5703125" style="171" customWidth="1"/>
    <col min="5" max="5" width="7.140625" style="161" customWidth="1"/>
    <col min="6" max="6" width="7.28515625" style="171" customWidth="1"/>
    <col min="7" max="9" width="13.85546875" style="171" customWidth="1"/>
    <col min="10" max="10" width="6.5703125" style="171" customWidth="1"/>
    <col min="11" max="11" width="5" style="171" customWidth="1"/>
    <col min="12" max="12" width="6.140625" style="171" hidden="1" customWidth="1"/>
    <col min="13" max="13" width="5" style="171" hidden="1" customWidth="1"/>
    <col min="14" max="14" width="1.85546875" style="163" hidden="1" customWidth="1"/>
    <col min="15" max="16" width="14.42578125" style="182" hidden="1" customWidth="1"/>
    <col min="17" max="17" width="11.28515625" style="182" hidden="1" customWidth="1"/>
    <col min="18" max="18" width="10.7109375" style="182" hidden="1" customWidth="1"/>
    <col min="19" max="19" width="11.42578125" style="182" hidden="1" customWidth="1"/>
    <col min="20" max="20" width="14.42578125" style="182" hidden="1" customWidth="1"/>
    <col min="21" max="21" width="11.140625" style="182" hidden="1" customWidth="1"/>
    <col min="22" max="22" width="14.42578125" style="182" hidden="1" customWidth="1"/>
    <col min="23" max="23" width="12.5703125" style="182" hidden="1" customWidth="1"/>
    <col min="24" max="24" width="12.85546875" style="182" hidden="1" customWidth="1"/>
    <col min="25" max="25" width="35.5703125" style="215" customWidth="1"/>
    <col min="26" max="26" width="9.140625" style="171" hidden="1" customWidth="1"/>
    <col min="27" max="28" width="0" style="120" hidden="1" customWidth="1"/>
    <col min="29" max="33" width="9.140625" style="120" hidden="1" customWidth="1"/>
    <col min="34" max="35" width="0" style="120" hidden="1" customWidth="1"/>
    <col min="36" max="36" width="9.140625" style="120" hidden="1" customWidth="1"/>
    <col min="37" max="41" width="0" style="120" hidden="1" customWidth="1"/>
    <col min="42" max="16384" width="9.140625" style="120" hidden="1"/>
  </cols>
  <sheetData>
    <row r="1" spans="2:25" s="161" customFormat="1">
      <c r="N1" s="163"/>
      <c r="O1" s="163"/>
      <c r="P1" s="163"/>
      <c r="Q1" s="163"/>
      <c r="R1" s="163"/>
      <c r="S1" s="163"/>
      <c r="T1" s="163"/>
      <c r="U1" s="163"/>
      <c r="V1" s="163"/>
      <c r="W1" s="163"/>
      <c r="X1" s="163"/>
      <c r="Y1" s="190"/>
    </row>
    <row r="2" spans="2:25" ht="30.75" customHeight="1">
      <c r="B2" s="757" t="s">
        <v>29</v>
      </c>
      <c r="C2" s="758"/>
      <c r="D2" s="759"/>
      <c r="F2" s="768" t="s">
        <v>156</v>
      </c>
      <c r="G2" s="768"/>
      <c r="H2" s="768"/>
      <c r="I2" s="768"/>
      <c r="J2" s="768"/>
      <c r="K2" s="161"/>
      <c r="L2" s="161"/>
      <c r="M2" s="161"/>
      <c r="O2" s="170" t="s">
        <v>105</v>
      </c>
      <c r="P2" s="170" t="s">
        <v>53</v>
      </c>
      <c r="Q2" s="170" t="s">
        <v>24</v>
      </c>
      <c r="R2" s="170" t="s">
        <v>56</v>
      </c>
      <c r="S2" s="170" t="s">
        <v>20</v>
      </c>
      <c r="T2" s="170" t="s">
        <v>58</v>
      </c>
      <c r="U2" s="170" t="s">
        <v>25</v>
      </c>
      <c r="V2" s="170" t="s">
        <v>54</v>
      </c>
      <c r="W2" s="170" t="s">
        <v>103</v>
      </c>
      <c r="X2" s="170" t="s">
        <v>17</v>
      </c>
      <c r="Y2" s="214"/>
    </row>
    <row r="3" spans="2:25">
      <c r="B3" s="760"/>
      <c r="C3" s="761"/>
      <c r="D3" s="762"/>
      <c r="F3" s="768"/>
      <c r="G3" s="768"/>
      <c r="H3" s="768"/>
      <c r="I3" s="768"/>
      <c r="J3" s="768"/>
      <c r="K3" s="161"/>
      <c r="L3" s="161"/>
      <c r="M3" s="161"/>
      <c r="O3" s="172" t="e">
        <f>+VLOOKUP(L16,Summary!F4:H15,3,FALSE)</f>
        <v>#N/A</v>
      </c>
      <c r="P3" s="172" t="e">
        <f>+VLOOKUP(L16,Summary!F4:I15,4,FALSE)</f>
        <v>#N/A</v>
      </c>
      <c r="Q3" s="172" t="e">
        <f>+VLOOKUP(L16,Summary!F4:J15,5,FALSE)</f>
        <v>#N/A</v>
      </c>
      <c r="R3" s="172" t="e">
        <f>+VLOOKUP(L16,Summary!F4:K15,6,FALSE)</f>
        <v>#N/A</v>
      </c>
      <c r="S3" s="172" t="e">
        <f>+VLOOKUP(L16,Summary!F4:L15,7,FALSE)</f>
        <v>#N/A</v>
      </c>
      <c r="T3" s="172" t="e">
        <f>+VLOOKUP(L16,Summary!F4:M15,8,FALSE)</f>
        <v>#N/A</v>
      </c>
      <c r="U3" s="172" t="e">
        <f>+VLOOKUP(L16,Summary!F4:N15,9,FALSE)</f>
        <v>#N/A</v>
      </c>
      <c r="V3" s="172" t="e">
        <f>+VLOOKUP(L16,Summary!F4:O15,10,FALSE)</f>
        <v>#N/A</v>
      </c>
      <c r="W3" s="172" t="e">
        <f>+VLOOKUP(L16,Summary!F4:P15,11,FALSE)</f>
        <v>#N/A</v>
      </c>
      <c r="X3" s="172" t="e">
        <f>+VLOOKUP(L16,Summary!F4:Q15,12,FALSE)</f>
        <v>#N/A</v>
      </c>
      <c r="Y3" s="214">
        <v>43466</v>
      </c>
    </row>
    <row r="4" spans="2:25" ht="18.75">
      <c r="B4" s="760"/>
      <c r="C4" s="761"/>
      <c r="D4" s="762"/>
      <c r="E4" s="171"/>
      <c r="F4" s="201"/>
      <c r="G4" s="201"/>
      <c r="H4" s="201"/>
      <c r="I4" s="201"/>
      <c r="J4" s="201"/>
      <c r="L4" s="161"/>
      <c r="M4" s="161"/>
      <c r="O4" s="200"/>
      <c r="P4" s="200"/>
      <c r="Q4" s="200"/>
      <c r="R4" s="200"/>
      <c r="S4" s="200"/>
      <c r="T4" s="200"/>
      <c r="U4" s="200"/>
      <c r="V4" s="200"/>
      <c r="W4" s="200"/>
      <c r="X4" s="200"/>
      <c r="Y4" s="214">
        <v>43497</v>
      </c>
    </row>
    <row r="5" spans="2:25" ht="18.75">
      <c r="B5" s="760"/>
      <c r="C5" s="761"/>
      <c r="D5" s="762"/>
      <c r="E5" s="171"/>
      <c r="F5" s="201"/>
      <c r="G5" s="201"/>
      <c r="H5" s="201"/>
      <c r="I5" s="201"/>
      <c r="J5" s="201"/>
      <c r="L5" s="161"/>
      <c r="M5" s="161"/>
      <c r="O5" s="200"/>
      <c r="P5" s="200"/>
      <c r="Q5" s="200"/>
      <c r="R5" s="200"/>
      <c r="S5" s="200"/>
      <c r="T5" s="200"/>
      <c r="U5" s="200"/>
      <c r="V5" s="200"/>
      <c r="W5" s="200"/>
      <c r="X5" s="200"/>
      <c r="Y5" s="214">
        <v>43525</v>
      </c>
    </row>
    <row r="6" spans="2:25" ht="18.75">
      <c r="B6" s="760"/>
      <c r="C6" s="761"/>
      <c r="D6" s="762"/>
      <c r="E6" s="171"/>
      <c r="F6" s="201"/>
      <c r="G6" s="201"/>
      <c r="H6" s="201"/>
      <c r="I6" s="201"/>
      <c r="J6" s="201"/>
      <c r="L6" s="161"/>
      <c r="M6" s="161"/>
      <c r="O6" s="200"/>
      <c r="P6" s="200"/>
      <c r="Q6" s="200"/>
      <c r="R6" s="200"/>
      <c r="S6" s="200"/>
      <c r="T6" s="200"/>
      <c r="U6" s="200"/>
      <c r="V6" s="200"/>
      <c r="W6" s="200"/>
      <c r="X6" s="200"/>
      <c r="Y6" s="214">
        <v>43556</v>
      </c>
    </row>
    <row r="7" spans="2:25">
      <c r="B7" s="760"/>
      <c r="C7" s="761"/>
      <c r="D7" s="762"/>
      <c r="F7" s="161"/>
      <c r="G7" s="161"/>
      <c r="H7" s="161"/>
      <c r="I7" s="161"/>
      <c r="J7" s="161"/>
      <c r="K7" s="161"/>
      <c r="L7" s="161"/>
      <c r="M7" s="161"/>
      <c r="N7" s="173"/>
      <c r="O7" s="174"/>
      <c r="P7" s="174"/>
      <c r="Q7" s="174"/>
      <c r="R7" s="174"/>
      <c r="S7" s="174"/>
      <c r="T7" s="174"/>
      <c r="U7" s="175"/>
      <c r="V7" s="175"/>
      <c r="W7" s="174"/>
      <c r="X7" s="174"/>
      <c r="Y7" s="214">
        <v>43586</v>
      </c>
    </row>
    <row r="8" spans="2:25" ht="15" customHeight="1">
      <c r="B8" s="760"/>
      <c r="C8" s="761"/>
      <c r="D8" s="762"/>
      <c r="F8" s="161"/>
      <c r="G8" s="161"/>
      <c r="H8" s="161"/>
      <c r="I8" s="161"/>
      <c r="J8" s="161"/>
      <c r="K8" s="161"/>
      <c r="L8" s="161"/>
      <c r="M8" s="161"/>
      <c r="N8" s="176"/>
      <c r="O8" s="174"/>
      <c r="P8" s="174"/>
      <c r="Q8" s="174"/>
      <c r="R8" s="174"/>
      <c r="S8" s="174"/>
      <c r="T8" s="174"/>
      <c r="U8" s="174"/>
      <c r="V8" s="174"/>
      <c r="W8" s="174"/>
      <c r="X8" s="174"/>
      <c r="Y8" s="214">
        <v>43617</v>
      </c>
    </row>
    <row r="9" spans="2:25" ht="15" customHeight="1">
      <c r="B9" s="763"/>
      <c r="C9" s="764"/>
      <c r="D9" s="765"/>
      <c r="F9" s="161"/>
      <c r="G9" s="161"/>
      <c r="H9" s="161"/>
      <c r="I9" s="161"/>
      <c r="J9" s="161"/>
      <c r="K9" s="161"/>
      <c r="L9" s="161"/>
      <c r="M9" s="161"/>
      <c r="N9" s="176"/>
      <c r="O9" s="174"/>
      <c r="P9" s="174"/>
      <c r="Q9" s="174"/>
      <c r="R9" s="174"/>
      <c r="S9" s="174"/>
      <c r="T9" s="174"/>
      <c r="U9" s="174"/>
      <c r="V9" s="174"/>
      <c r="W9" s="174"/>
      <c r="X9" s="174"/>
      <c r="Y9" s="214">
        <v>43647</v>
      </c>
    </row>
    <row r="10" spans="2:25" ht="15" customHeight="1">
      <c r="B10" s="161"/>
      <c r="C10" s="161"/>
      <c r="D10" s="161"/>
      <c r="K10" s="161"/>
      <c r="L10" s="161"/>
      <c r="M10" s="161"/>
      <c r="N10" s="176"/>
      <c r="O10" s="174"/>
      <c r="P10" s="174"/>
      <c r="Q10" s="174"/>
      <c r="R10" s="174"/>
      <c r="S10" s="174"/>
      <c r="T10" s="174"/>
      <c r="U10" s="174"/>
      <c r="V10" s="174"/>
      <c r="W10" s="174"/>
      <c r="X10" s="174"/>
      <c r="Y10" s="214">
        <v>43678</v>
      </c>
    </row>
    <row r="11" spans="2:25" ht="15" customHeight="1">
      <c r="B11" s="161"/>
      <c r="C11" s="161"/>
      <c r="D11" s="161"/>
      <c r="K11" s="161"/>
      <c r="L11" s="161"/>
      <c r="M11" s="161"/>
      <c r="N11" s="176"/>
      <c r="O11" s="174"/>
      <c r="P11" s="174"/>
      <c r="Q11" s="174"/>
      <c r="R11" s="174"/>
      <c r="S11" s="174"/>
      <c r="T11" s="174"/>
      <c r="U11" s="174"/>
      <c r="V11" s="174"/>
      <c r="W11" s="174"/>
      <c r="X11" s="174"/>
      <c r="Y11" s="214">
        <v>43709</v>
      </c>
    </row>
    <row r="12" spans="2:25" ht="15.75" customHeight="1">
      <c r="B12" s="161"/>
      <c r="C12" s="161"/>
      <c r="D12" s="161"/>
      <c r="K12" s="161"/>
      <c r="L12" s="161"/>
      <c r="M12" s="161"/>
      <c r="N12" s="176"/>
      <c r="O12" s="174"/>
      <c r="P12" s="174"/>
      <c r="Q12" s="174"/>
      <c r="R12" s="174"/>
      <c r="S12" s="174"/>
      <c r="T12" s="174"/>
      <c r="U12" s="174"/>
      <c r="V12" s="174"/>
      <c r="W12" s="174"/>
      <c r="X12" s="174"/>
      <c r="Y12" s="214">
        <v>43739</v>
      </c>
    </row>
    <row r="13" spans="2:25">
      <c r="B13" s="161"/>
      <c r="C13" s="161"/>
      <c r="D13" s="161"/>
      <c r="K13" s="161"/>
      <c r="L13" s="161"/>
      <c r="M13" s="161"/>
      <c r="N13" s="176"/>
      <c r="O13" s="174"/>
      <c r="P13" s="174"/>
      <c r="Q13" s="174"/>
      <c r="R13" s="174"/>
      <c r="S13" s="174"/>
      <c r="T13" s="174"/>
      <c r="U13" s="174"/>
      <c r="V13" s="174"/>
      <c r="W13" s="174"/>
      <c r="X13" s="174"/>
      <c r="Y13" s="214">
        <v>43770</v>
      </c>
    </row>
    <row r="14" spans="2:25" ht="15" customHeight="1">
      <c r="B14" s="766" t="s">
        <v>5</v>
      </c>
      <c r="C14" s="766"/>
      <c r="D14" s="161"/>
      <c r="K14" s="161"/>
      <c r="L14" s="752" t="s">
        <v>5</v>
      </c>
      <c r="M14" s="753"/>
      <c r="N14" s="176"/>
      <c r="O14" s="174"/>
      <c r="P14" s="174"/>
      <c r="Q14" s="174"/>
      <c r="R14" s="174"/>
      <c r="S14" s="174"/>
      <c r="T14" s="174"/>
      <c r="U14" s="174"/>
      <c r="V14" s="174"/>
      <c r="W14" s="174"/>
      <c r="X14" s="174"/>
      <c r="Y14" s="214">
        <v>43801</v>
      </c>
    </row>
    <row r="15" spans="2:25" ht="15" customHeight="1">
      <c r="B15" s="767"/>
      <c r="C15" s="767"/>
      <c r="D15" s="161"/>
      <c r="K15" s="161"/>
      <c r="L15" s="754"/>
      <c r="M15" s="755"/>
      <c r="N15" s="176"/>
      <c r="O15" s="174"/>
      <c r="P15" s="174"/>
      <c r="Q15" s="174"/>
      <c r="R15" s="174"/>
      <c r="S15" s="174"/>
      <c r="T15" s="174"/>
      <c r="U15" s="174"/>
      <c r="V15" s="174"/>
      <c r="W15" s="174"/>
      <c r="X15" s="174"/>
    </row>
    <row r="16" spans="2:25" ht="18.75" customHeight="1">
      <c r="B16" s="756">
        <v>43525</v>
      </c>
      <c r="C16" s="756"/>
      <c r="D16" s="161"/>
      <c r="K16" s="161"/>
      <c r="L16" s="746">
        <v>42186</v>
      </c>
      <c r="M16" s="747"/>
      <c r="N16" s="176"/>
      <c r="O16" s="174"/>
      <c r="P16" s="174"/>
      <c r="Q16" s="174"/>
      <c r="R16" s="174"/>
      <c r="S16" s="174"/>
      <c r="T16" s="174"/>
      <c r="U16" s="174"/>
      <c r="V16" s="174"/>
      <c r="W16" s="174"/>
      <c r="X16" s="174"/>
    </row>
    <row r="17" spans="1:26" ht="18.75" customHeight="1">
      <c r="B17" s="756"/>
      <c r="C17" s="756"/>
      <c r="D17" s="161"/>
      <c r="K17" s="161"/>
      <c r="L17" s="748"/>
      <c r="M17" s="749"/>
      <c r="N17" s="176"/>
      <c r="O17" s="174"/>
      <c r="P17" s="174"/>
      <c r="Q17" s="174"/>
      <c r="R17" s="174"/>
      <c r="S17" s="174"/>
      <c r="T17" s="174"/>
      <c r="U17" s="174"/>
      <c r="V17" s="174"/>
      <c r="W17" s="174"/>
      <c r="X17" s="174"/>
    </row>
    <row r="18" spans="1:26" ht="18.75" customHeight="1">
      <c r="B18" s="756"/>
      <c r="C18" s="756"/>
      <c r="D18" s="161"/>
      <c r="K18" s="161"/>
      <c r="L18" s="750"/>
      <c r="M18" s="751"/>
      <c r="N18" s="174"/>
      <c r="O18" s="174"/>
      <c r="P18" s="174"/>
      <c r="Q18" s="174"/>
      <c r="R18" s="174"/>
      <c r="S18" s="174"/>
      <c r="T18" s="174"/>
      <c r="U18" s="174"/>
      <c r="V18" s="174"/>
      <c r="W18" s="174"/>
      <c r="X18" s="174"/>
      <c r="Y18" s="189"/>
    </row>
    <row r="19" spans="1:26">
      <c r="B19" s="161"/>
      <c r="C19" s="161"/>
      <c r="D19" s="161"/>
      <c r="K19" s="161"/>
      <c r="L19" s="161"/>
      <c r="M19" s="161"/>
      <c r="N19" s="174"/>
      <c r="O19" s="174"/>
      <c r="P19" s="174"/>
      <c r="Q19" s="174"/>
      <c r="R19" s="174"/>
      <c r="S19" s="174"/>
      <c r="T19" s="174"/>
      <c r="U19" s="174"/>
      <c r="V19" s="174"/>
      <c r="W19" s="174"/>
      <c r="X19" s="174"/>
      <c r="Y19" s="189"/>
    </row>
    <row r="20" spans="1:26">
      <c r="B20" s="161"/>
      <c r="C20" s="161"/>
      <c r="D20" s="161"/>
      <c r="K20" s="161"/>
      <c r="L20" s="161"/>
      <c r="M20" s="161"/>
      <c r="O20" s="163"/>
      <c r="P20" s="163"/>
      <c r="Q20" s="163"/>
      <c r="R20" s="163"/>
      <c r="S20" s="163"/>
      <c r="T20" s="163"/>
      <c r="U20" s="163"/>
      <c r="V20" s="163"/>
      <c r="W20" s="163"/>
      <c r="X20" s="163"/>
      <c r="Y20" s="189"/>
    </row>
    <row r="21" spans="1:26">
      <c r="B21" s="161"/>
      <c r="C21" s="161"/>
      <c r="D21" s="161"/>
      <c r="K21" s="161"/>
      <c r="L21" s="161"/>
      <c r="M21" s="161"/>
      <c r="O21" s="163"/>
      <c r="P21" s="163"/>
      <c r="Q21" s="163"/>
      <c r="R21" s="163"/>
      <c r="S21" s="163"/>
      <c r="T21" s="163"/>
      <c r="U21" s="163"/>
      <c r="V21" s="163"/>
      <c r="W21" s="163"/>
      <c r="X21" s="163"/>
      <c r="Y21" s="189"/>
    </row>
    <row r="22" spans="1:26">
      <c r="B22" s="161"/>
      <c r="C22" s="161"/>
      <c r="D22" s="161"/>
      <c r="K22" s="161"/>
      <c r="L22" s="161"/>
      <c r="M22" s="161"/>
      <c r="O22" s="163"/>
      <c r="P22" s="163"/>
      <c r="Q22" s="163"/>
      <c r="R22" s="163"/>
      <c r="S22" s="163"/>
      <c r="T22" s="163"/>
      <c r="U22" s="163"/>
      <c r="V22" s="163"/>
      <c r="W22" s="163"/>
      <c r="X22" s="163"/>
      <c r="Y22" s="189"/>
    </row>
    <row r="23" spans="1:26">
      <c r="B23" s="161"/>
      <c r="C23" s="161"/>
      <c r="D23" s="161"/>
      <c r="K23" s="161"/>
      <c r="L23" s="161"/>
      <c r="M23" s="161"/>
      <c r="O23" s="163"/>
      <c r="P23" s="163"/>
      <c r="Q23" s="163"/>
      <c r="R23" s="163"/>
      <c r="S23" s="163"/>
      <c r="T23" s="163"/>
      <c r="U23" s="163"/>
      <c r="V23" s="163"/>
      <c r="W23" s="163"/>
      <c r="X23" s="163"/>
      <c r="Y23" s="189"/>
    </row>
    <row r="24" spans="1:26">
      <c r="B24" s="161"/>
      <c r="C24" s="161"/>
      <c r="D24" s="161"/>
      <c r="K24" s="161"/>
      <c r="L24" s="161"/>
      <c r="M24" s="161"/>
      <c r="O24" s="163"/>
      <c r="P24" s="163"/>
      <c r="Q24" s="163"/>
      <c r="R24" s="163"/>
      <c r="S24" s="163"/>
      <c r="T24" s="163"/>
      <c r="U24" s="163"/>
      <c r="V24" s="163"/>
      <c r="W24" s="163"/>
      <c r="X24" s="163"/>
      <c r="Y24" s="216"/>
    </row>
    <row r="25" spans="1:26">
      <c r="B25" s="161"/>
      <c r="C25" s="161"/>
      <c r="D25" s="161"/>
      <c r="K25" s="161"/>
      <c r="L25" s="161"/>
      <c r="M25" s="161"/>
      <c r="O25" s="163"/>
      <c r="P25" s="163"/>
      <c r="Q25" s="163"/>
      <c r="R25" s="163"/>
      <c r="S25" s="163"/>
      <c r="T25" s="163"/>
      <c r="U25" s="163"/>
      <c r="V25" s="163"/>
      <c r="W25" s="163"/>
      <c r="X25" s="163"/>
      <c r="Y25" s="216"/>
    </row>
    <row r="26" spans="1:26">
      <c r="B26" s="161"/>
      <c r="C26" s="161"/>
      <c r="D26" s="161"/>
      <c r="K26" s="161"/>
      <c r="L26" s="161"/>
      <c r="M26" s="161"/>
      <c r="O26" s="163"/>
      <c r="P26" s="163"/>
      <c r="Q26" s="163"/>
      <c r="R26" s="163"/>
      <c r="S26" s="163"/>
      <c r="T26" s="163"/>
      <c r="U26" s="163"/>
      <c r="V26" s="163"/>
      <c r="W26" s="163"/>
      <c r="X26" s="163"/>
      <c r="Y26" s="216"/>
    </row>
    <row r="27" spans="1:26">
      <c r="B27" s="161"/>
      <c r="C27" s="161"/>
      <c r="D27" s="161"/>
      <c r="K27" s="161"/>
      <c r="L27" s="161"/>
      <c r="M27" s="161"/>
      <c r="O27" s="163"/>
      <c r="P27" s="163"/>
      <c r="Q27" s="163"/>
      <c r="R27" s="163"/>
      <c r="S27" s="163"/>
      <c r="T27" s="163"/>
      <c r="U27" s="163"/>
      <c r="V27" s="163"/>
      <c r="W27" s="163"/>
      <c r="X27" s="163"/>
      <c r="Y27" s="216"/>
    </row>
    <row r="28" spans="1:26" ht="15.75">
      <c r="B28" s="161"/>
      <c r="C28" s="161"/>
      <c r="D28" s="161"/>
      <c r="F28" s="161"/>
      <c r="G28" s="177"/>
      <c r="H28" s="177"/>
      <c r="I28" s="177"/>
      <c r="J28" s="177"/>
      <c r="K28" s="177"/>
      <c r="L28" s="161"/>
      <c r="M28" s="161"/>
      <c r="O28" s="163"/>
      <c r="P28" s="163"/>
      <c r="Q28" s="163"/>
      <c r="R28" s="163"/>
      <c r="S28" s="163"/>
      <c r="T28" s="163"/>
      <c r="U28" s="163"/>
      <c r="V28" s="163"/>
      <c r="W28" s="163"/>
      <c r="X28" s="163"/>
      <c r="Y28" s="216"/>
    </row>
    <row r="29" spans="1:26" s="180" customFormat="1" ht="21">
      <c r="A29" s="177"/>
      <c r="B29" s="177"/>
      <c r="C29" s="177"/>
      <c r="D29" s="177"/>
      <c r="E29" s="177"/>
      <c r="F29" s="161"/>
      <c r="G29" s="223" t="s">
        <v>57</v>
      </c>
      <c r="H29" s="223" t="s">
        <v>60</v>
      </c>
      <c r="I29" s="223" t="s">
        <v>144</v>
      </c>
      <c r="J29" s="177"/>
      <c r="K29" s="177"/>
      <c r="L29" s="177"/>
      <c r="M29" s="177"/>
      <c r="N29" s="178"/>
      <c r="O29" s="178"/>
      <c r="P29" s="178"/>
      <c r="Q29" s="178"/>
      <c r="R29" s="178"/>
      <c r="S29" s="178"/>
      <c r="T29" s="178"/>
      <c r="U29" s="163"/>
      <c r="V29" s="163"/>
      <c r="W29" s="178"/>
      <c r="X29" s="178"/>
      <c r="Y29" s="217"/>
      <c r="Z29" s="179"/>
    </row>
    <row r="30" spans="1:26" s="180" customFormat="1" ht="42.75" customHeight="1">
      <c r="A30" s="177"/>
      <c r="B30" s="177"/>
      <c r="C30" s="177"/>
      <c r="D30" s="177"/>
      <c r="E30" s="177"/>
      <c r="F30" s="161"/>
      <c r="G30" s="181">
        <f>+VLOOKUP(B16,'Track Room'!G18:K29,5,FALSE)</f>
        <v>0</v>
      </c>
      <c r="H30" s="181">
        <f>+VLOOKUP(B16,'Track Room'!G18:I29,3,FALSE)</f>
        <v>0</v>
      </c>
      <c r="I30" s="181">
        <f>+VLOOKUP(B16,'Track Room'!G18:J29,4,FALSE)</f>
        <v>0</v>
      </c>
      <c r="J30" s="177"/>
      <c r="K30" s="177"/>
      <c r="L30" s="177"/>
      <c r="M30" s="177"/>
      <c r="N30" s="178"/>
      <c r="O30" s="178"/>
      <c r="P30" s="178"/>
      <c r="Q30" s="178"/>
      <c r="R30" s="178"/>
      <c r="S30" s="178"/>
      <c r="T30" s="178"/>
      <c r="U30" s="178"/>
      <c r="V30" s="178"/>
      <c r="W30" s="178"/>
      <c r="X30" s="178"/>
      <c r="Y30" s="217"/>
      <c r="Z30" s="179"/>
    </row>
    <row r="31" spans="1:26" s="161" customFormat="1">
      <c r="N31" s="163"/>
      <c r="O31" s="163"/>
      <c r="P31" s="163"/>
      <c r="Q31" s="163"/>
      <c r="R31" s="163"/>
      <c r="S31" s="163"/>
      <c r="T31" s="163"/>
      <c r="U31" s="163"/>
      <c r="V31" s="163"/>
      <c r="W31" s="163"/>
      <c r="X31" s="163"/>
      <c r="Y31" s="216"/>
    </row>
    <row r="32" spans="1:26" s="161" customFormat="1" hidden="1">
      <c r="N32" s="163"/>
      <c r="O32" s="163"/>
      <c r="P32" s="163"/>
      <c r="Q32" s="163"/>
      <c r="R32" s="163"/>
      <c r="S32" s="163"/>
      <c r="T32" s="163"/>
      <c r="U32" s="163"/>
      <c r="V32" s="163"/>
      <c r="W32" s="163"/>
      <c r="X32" s="163"/>
      <c r="Y32" s="216"/>
    </row>
    <row r="33" spans="14:25" s="161" customFormat="1" hidden="1">
      <c r="N33" s="163"/>
      <c r="O33" s="163"/>
      <c r="P33" s="163"/>
      <c r="Q33" s="163"/>
      <c r="R33" s="163"/>
      <c r="S33" s="163"/>
      <c r="T33" s="163"/>
      <c r="U33" s="163"/>
      <c r="V33" s="163"/>
      <c r="W33" s="163"/>
      <c r="X33" s="163"/>
      <c r="Y33" s="216"/>
    </row>
    <row r="34" spans="14:25" s="161" customFormat="1">
      <c r="N34" s="163"/>
      <c r="O34" s="163"/>
      <c r="P34" s="163"/>
      <c r="Q34" s="163"/>
      <c r="R34" s="163"/>
      <c r="S34" s="163"/>
      <c r="T34" s="163"/>
      <c r="U34" s="163"/>
      <c r="V34" s="163"/>
      <c r="W34" s="163"/>
      <c r="X34" s="163"/>
      <c r="Y34" s="216"/>
    </row>
  </sheetData>
  <mergeCells count="6">
    <mergeCell ref="L16:M18"/>
    <mergeCell ref="L14:M15"/>
    <mergeCell ref="B16:C18"/>
    <mergeCell ref="B2:D9"/>
    <mergeCell ref="B14:C15"/>
    <mergeCell ref="F2:J3"/>
  </mergeCells>
  <dataValidations count="1">
    <dataValidation type="list" allowBlank="1" showInputMessage="1" showErrorMessage="1" sqref="B16:C18 L16">
      <formula1>$Y$3:$Y$14</formula1>
    </dataValidation>
  </dataValidations>
  <hyperlinks>
    <hyperlink ref="B2:D9" location="'Track Room'!A1" display="Track Room"/>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O44"/>
  <sheetViews>
    <sheetView zoomScale="85" zoomScaleNormal="85" workbookViewId="0">
      <selection activeCell="B2" sqref="B2:D6"/>
    </sheetView>
  </sheetViews>
  <sheetFormatPr defaultColWidth="0" defaultRowHeight="15" customHeight="1" zeroHeight="1"/>
  <cols>
    <col min="1" max="1" width="1.85546875" style="161" customWidth="1"/>
    <col min="2" max="3" width="5" style="171" customWidth="1"/>
    <col min="4" max="4" width="2.7109375" style="171" customWidth="1"/>
    <col min="5" max="5" width="1.85546875" style="161" customWidth="1"/>
    <col min="6" max="6" width="14.5703125" style="171" hidden="1" customWidth="1"/>
    <col min="7" max="7" width="4.140625" style="171" hidden="1" customWidth="1"/>
    <col min="8" max="8" width="16.85546875" style="171" hidden="1" customWidth="1"/>
    <col min="9" max="9" width="4.140625" style="171" hidden="1" customWidth="1"/>
    <col min="10" max="10" width="14.42578125" style="171" hidden="1" customWidth="1"/>
    <col min="11" max="11" width="8.28515625" style="171" hidden="1" customWidth="1"/>
    <col min="12" max="12" width="9.7109375" style="171" customWidth="1"/>
    <col min="13" max="13" width="3.7109375" style="171" customWidth="1"/>
    <col min="14" max="14" width="1.85546875" style="163" customWidth="1"/>
    <col min="15" max="16" width="14.42578125" style="182" customWidth="1"/>
    <col min="17" max="17" width="11.28515625" style="182" customWidth="1"/>
    <col min="18" max="18" width="10.7109375" style="182" customWidth="1"/>
    <col min="19" max="19" width="11.42578125" style="182" customWidth="1"/>
    <col min="20" max="20" width="14.42578125" style="182" customWidth="1"/>
    <col min="21" max="21" width="11.140625" style="182" customWidth="1"/>
    <col min="22" max="22" width="14.42578125" style="182" customWidth="1"/>
    <col min="23" max="23" width="12.5703125" style="182" customWidth="1"/>
    <col min="24" max="24" width="12.85546875" style="182" customWidth="1"/>
    <col min="25" max="25" width="8.28515625" style="163" customWidth="1"/>
    <col min="26" max="26" width="9.7109375" style="216" customWidth="1"/>
    <col min="27" max="27" width="9.140625" style="171" hidden="1" customWidth="1"/>
    <col min="28" max="29" width="0" style="120" hidden="1" customWidth="1"/>
    <col min="30" max="34" width="9.140625" style="120" hidden="1" customWidth="1"/>
    <col min="35" max="36" width="0" style="120" hidden="1" customWidth="1"/>
    <col min="37" max="37" width="9.140625" style="120" hidden="1" customWidth="1"/>
    <col min="38" max="41" width="0" style="120" hidden="1" customWidth="1"/>
    <col min="42" max="16384" width="9.140625" style="120" hidden="1"/>
  </cols>
  <sheetData>
    <row r="1" spans="1:41" ht="15" customHeight="1">
      <c r="L1" s="161"/>
      <c r="M1" s="161"/>
    </row>
    <row r="2" spans="1:41" ht="15" customHeight="1">
      <c r="B2" s="770" t="s">
        <v>29</v>
      </c>
      <c r="C2" s="771"/>
      <c r="D2" s="772"/>
      <c r="L2" s="161"/>
      <c r="M2" s="161"/>
      <c r="O2" s="769" t="s">
        <v>159</v>
      </c>
      <c r="P2" s="769"/>
      <c r="Q2" s="769"/>
      <c r="R2" s="769"/>
      <c r="S2" s="769"/>
      <c r="T2" s="769"/>
      <c r="U2" s="769"/>
      <c r="V2" s="769"/>
      <c r="W2" s="769"/>
      <c r="X2" s="769"/>
    </row>
    <row r="3" spans="1:41" ht="15" customHeight="1">
      <c r="B3" s="773"/>
      <c r="C3" s="774"/>
      <c r="D3" s="775"/>
      <c r="L3" s="161"/>
      <c r="M3" s="161"/>
      <c r="O3" s="769"/>
      <c r="P3" s="769"/>
      <c r="Q3" s="769"/>
      <c r="R3" s="769"/>
      <c r="S3" s="769"/>
      <c r="T3" s="769"/>
      <c r="U3" s="769"/>
      <c r="V3" s="769"/>
      <c r="W3" s="769"/>
      <c r="X3" s="769"/>
    </row>
    <row r="4" spans="1:41" s="161" customFormat="1" ht="18.75" customHeight="1">
      <c r="B4" s="773"/>
      <c r="C4" s="774"/>
      <c r="D4" s="775"/>
      <c r="N4" s="163"/>
      <c r="O4" s="163"/>
      <c r="P4" s="163"/>
      <c r="Q4" s="163"/>
      <c r="R4" s="163"/>
      <c r="S4" s="163"/>
      <c r="T4" s="163"/>
      <c r="U4" s="163"/>
      <c r="V4" s="163"/>
      <c r="W4" s="163"/>
      <c r="X4" s="163"/>
      <c r="Y4" s="163"/>
      <c r="Z4" s="190"/>
    </row>
    <row r="5" spans="1:41" s="171" customFormat="1" ht="60" customHeight="1">
      <c r="A5" s="161"/>
      <c r="B5" s="773"/>
      <c r="C5" s="774"/>
      <c r="D5" s="775"/>
      <c r="E5" s="161"/>
      <c r="F5" s="783" t="s">
        <v>153</v>
      </c>
      <c r="G5" s="784"/>
      <c r="H5" s="784"/>
      <c r="I5" s="784"/>
      <c r="J5" s="785"/>
      <c r="K5" s="161"/>
      <c r="L5" s="161"/>
      <c r="M5" s="161"/>
      <c r="N5" s="163"/>
      <c r="O5" s="224" t="str">
        <f>+Summary!H3</f>
        <v>Day to Day - Housing</v>
      </c>
      <c r="P5" s="224" t="str">
        <f>+Summary!I3</f>
        <v>Car - Bike - Transportation</v>
      </c>
      <c r="Q5" s="224" t="str">
        <f>+Summary!J3</f>
        <v>Food</v>
      </c>
      <c r="R5" s="224" t="str">
        <f>+Summary!K3</f>
        <v>Personal Care</v>
      </c>
      <c r="S5" s="224" t="str">
        <f>+Summary!L3</f>
        <v>Entertainment</v>
      </c>
      <c r="T5" s="224" t="str">
        <f>+Summary!M3</f>
        <v>Medical</v>
      </c>
      <c r="U5" s="224" t="str">
        <f>+Summary!N3</f>
        <v>Gifts</v>
      </c>
      <c r="V5" s="224" t="str">
        <f>+Summary!O3</f>
        <v>Studies</v>
      </c>
      <c r="W5" s="224" t="str">
        <f>+Summary!P3</f>
        <v>Travel  &amp; Pleasure</v>
      </c>
      <c r="X5" s="224" t="str">
        <f>+Summary!Q3</f>
        <v>Misc</v>
      </c>
      <c r="Y5" s="163"/>
      <c r="Z5" s="190"/>
      <c r="AB5" s="120"/>
      <c r="AC5" s="120"/>
      <c r="AD5" s="120"/>
      <c r="AE5" s="120"/>
      <c r="AF5" s="120"/>
      <c r="AG5" s="120"/>
      <c r="AH5" s="120"/>
      <c r="AI5" s="120"/>
      <c r="AJ5" s="120"/>
      <c r="AK5" s="120"/>
      <c r="AL5" s="120"/>
      <c r="AM5" s="120"/>
      <c r="AN5" s="120"/>
      <c r="AO5" s="120"/>
    </row>
    <row r="6" spans="1:41" s="171" customFormat="1" ht="26.25" customHeight="1">
      <c r="A6" s="161"/>
      <c r="B6" s="776"/>
      <c r="C6" s="777"/>
      <c r="D6" s="778"/>
      <c r="E6" s="161"/>
      <c r="F6" s="786"/>
      <c r="G6" s="787"/>
      <c r="H6" s="787"/>
      <c r="I6" s="787"/>
      <c r="J6" s="788"/>
      <c r="K6" s="161"/>
      <c r="L6" s="161"/>
      <c r="M6" s="161"/>
      <c r="N6" s="163"/>
      <c r="O6" s="183">
        <f>+VLOOKUP(L15,Summary!$F$4:$H$15,3,FALSE)</f>
        <v>0</v>
      </c>
      <c r="P6" s="183">
        <f>+VLOOKUP(L15,Summary!$F$4:$I$15,4,FALSE)</f>
        <v>0</v>
      </c>
      <c r="Q6" s="183">
        <f>+VLOOKUP(L15,Summary!$F$4:$J$15,5,FALSE)</f>
        <v>0</v>
      </c>
      <c r="R6" s="183">
        <f>+VLOOKUP(L15,Summary!$F$4:$K$15,6,FALSE)</f>
        <v>0</v>
      </c>
      <c r="S6" s="183">
        <f>+VLOOKUP(L15,Summary!$F$4:$L$15,7,FALSE)</f>
        <v>0</v>
      </c>
      <c r="T6" s="183">
        <f>+VLOOKUP(L15,Summary!$F$4:$M$15,8,FALSE)</f>
        <v>0</v>
      </c>
      <c r="U6" s="183">
        <f>+VLOOKUP(L15,Summary!$F$4:$N$15,9,FALSE)</f>
        <v>0</v>
      </c>
      <c r="V6" s="183">
        <f>+VLOOKUP(L15,Summary!$F$4:$O$15,10,FALSE)</f>
        <v>0</v>
      </c>
      <c r="W6" s="183">
        <f>+VLOOKUP(L15,Summary!$F$4:$P$15,11,FALSE)</f>
        <v>0</v>
      </c>
      <c r="X6" s="183">
        <f>+VLOOKUP(L15,Summary!$F$4:$Q$15,12,FALSE)</f>
        <v>0</v>
      </c>
      <c r="Y6" s="163"/>
      <c r="Z6" s="190">
        <v>43466</v>
      </c>
      <c r="AB6" s="120"/>
      <c r="AC6" s="120"/>
      <c r="AD6" s="120"/>
      <c r="AE6" s="120"/>
      <c r="AF6" s="120"/>
      <c r="AG6" s="120"/>
      <c r="AH6" s="120"/>
      <c r="AI6" s="120"/>
      <c r="AJ6" s="120"/>
      <c r="AK6" s="120"/>
      <c r="AL6" s="120"/>
      <c r="AM6" s="120"/>
      <c r="AN6" s="120"/>
      <c r="AO6" s="120"/>
    </row>
    <row r="7" spans="1:41" s="171" customFormat="1" ht="15" customHeight="1">
      <c r="A7" s="161"/>
      <c r="B7" s="161"/>
      <c r="C7" s="161"/>
      <c r="D7" s="161"/>
      <c r="E7" s="161"/>
      <c r="F7" s="161"/>
      <c r="G7" s="161"/>
      <c r="H7" s="161"/>
      <c r="I7" s="161"/>
      <c r="J7" s="161"/>
      <c r="K7" s="161"/>
      <c r="L7" s="161"/>
      <c r="M7" s="161"/>
      <c r="N7" s="173"/>
      <c r="O7" s="174"/>
      <c r="P7" s="174"/>
      <c r="Q7" s="174"/>
      <c r="R7" s="174"/>
      <c r="S7" s="174"/>
      <c r="T7" s="174"/>
      <c r="U7" s="174"/>
      <c r="V7" s="174"/>
      <c r="W7" s="174"/>
      <c r="X7" s="174"/>
      <c r="Y7" s="163"/>
      <c r="Z7" s="190">
        <v>43497</v>
      </c>
      <c r="AB7" s="120"/>
      <c r="AC7" s="120"/>
      <c r="AD7" s="120"/>
      <c r="AE7" s="120"/>
      <c r="AF7" s="120"/>
      <c r="AG7" s="120"/>
      <c r="AH7" s="120"/>
      <c r="AI7" s="120"/>
      <c r="AJ7" s="120"/>
      <c r="AK7" s="120"/>
      <c r="AL7" s="120"/>
      <c r="AM7" s="120"/>
      <c r="AN7" s="120"/>
      <c r="AO7" s="120"/>
    </row>
    <row r="8" spans="1:41" s="171" customFormat="1" ht="15" customHeight="1">
      <c r="A8" s="161"/>
      <c r="B8" s="161"/>
      <c r="C8" s="161"/>
      <c r="D8" s="161"/>
      <c r="E8" s="161"/>
      <c r="F8" s="161"/>
      <c r="G8" s="161"/>
      <c r="H8" s="161"/>
      <c r="I8" s="161"/>
      <c r="J8" s="161"/>
      <c r="K8" s="161"/>
      <c r="L8" s="161"/>
      <c r="M8" s="161"/>
      <c r="N8" s="176"/>
      <c r="O8" s="174"/>
      <c r="P8" s="174"/>
      <c r="Q8" s="174"/>
      <c r="R8" s="174"/>
      <c r="S8" s="174"/>
      <c r="T8" s="174"/>
      <c r="U8" s="174"/>
      <c r="V8" s="174"/>
      <c r="W8" s="174"/>
      <c r="X8" s="174"/>
      <c r="Y8" s="163"/>
      <c r="Z8" s="190">
        <v>43525</v>
      </c>
      <c r="AB8" s="120"/>
      <c r="AC8" s="120"/>
      <c r="AD8" s="120"/>
      <c r="AE8" s="120"/>
      <c r="AF8" s="120"/>
      <c r="AG8" s="120"/>
      <c r="AH8" s="120"/>
      <c r="AI8" s="120"/>
      <c r="AJ8" s="120"/>
      <c r="AK8" s="120"/>
      <c r="AL8" s="120"/>
      <c r="AM8" s="120"/>
      <c r="AN8" s="120"/>
      <c r="AO8" s="120"/>
    </row>
    <row r="9" spans="1:41" s="171" customFormat="1" ht="15" customHeight="1">
      <c r="A9" s="161"/>
      <c r="B9" s="161"/>
      <c r="C9" s="161"/>
      <c r="D9" s="161"/>
      <c r="E9" s="161"/>
      <c r="F9" s="161"/>
      <c r="G9" s="161"/>
      <c r="H9" s="161"/>
      <c r="I9" s="161"/>
      <c r="J9" s="161"/>
      <c r="K9" s="161"/>
      <c r="L9" s="161"/>
      <c r="M9" s="161"/>
      <c r="N9" s="176"/>
      <c r="O9" s="174"/>
      <c r="P9" s="174"/>
      <c r="Q9" s="174"/>
      <c r="R9" s="174"/>
      <c r="S9" s="174"/>
      <c r="T9" s="174"/>
      <c r="U9" s="174"/>
      <c r="V9" s="174"/>
      <c r="W9" s="174"/>
      <c r="X9" s="174"/>
      <c r="Y9" s="163"/>
      <c r="Z9" s="190">
        <v>43556</v>
      </c>
      <c r="AB9" s="120"/>
      <c r="AC9" s="120"/>
      <c r="AD9" s="120"/>
      <c r="AE9" s="120"/>
      <c r="AF9" s="120"/>
      <c r="AG9" s="120"/>
      <c r="AH9" s="120"/>
      <c r="AI9" s="120"/>
      <c r="AJ9" s="120"/>
      <c r="AK9" s="120"/>
      <c r="AL9" s="120"/>
      <c r="AM9" s="120"/>
      <c r="AN9" s="120"/>
      <c r="AO9" s="120"/>
    </row>
    <row r="10" spans="1:41" s="171" customFormat="1" ht="15" customHeight="1">
      <c r="A10" s="161"/>
      <c r="B10" s="161"/>
      <c r="C10" s="161"/>
      <c r="D10" s="161"/>
      <c r="E10" s="161"/>
      <c r="K10" s="161"/>
      <c r="L10" s="161"/>
      <c r="M10" s="161"/>
      <c r="N10" s="176"/>
      <c r="O10" s="174"/>
      <c r="P10" s="174"/>
      <c r="Q10" s="174"/>
      <c r="R10" s="174"/>
      <c r="S10" s="174"/>
      <c r="T10" s="174"/>
      <c r="U10" s="174"/>
      <c r="V10" s="174"/>
      <c r="W10" s="174"/>
      <c r="X10" s="174"/>
      <c r="Y10" s="163"/>
      <c r="Z10" s="190">
        <v>43586</v>
      </c>
      <c r="AB10" s="120"/>
      <c r="AC10" s="120"/>
      <c r="AD10" s="120"/>
      <c r="AE10" s="120"/>
      <c r="AF10" s="120"/>
      <c r="AG10" s="120"/>
      <c r="AH10" s="120"/>
      <c r="AI10" s="120"/>
      <c r="AJ10" s="120"/>
      <c r="AK10" s="120"/>
      <c r="AL10" s="120"/>
      <c r="AM10" s="120"/>
      <c r="AN10" s="120"/>
      <c r="AO10" s="120"/>
    </row>
    <row r="11" spans="1:41" s="171" customFormat="1" ht="15" customHeight="1">
      <c r="A11" s="161"/>
      <c r="B11" s="161"/>
      <c r="C11" s="161"/>
      <c r="D11" s="161"/>
      <c r="E11" s="161"/>
      <c r="K11" s="161"/>
      <c r="L11" s="161"/>
      <c r="M11" s="161"/>
      <c r="N11" s="176"/>
      <c r="O11" s="174"/>
      <c r="P11" s="174"/>
      <c r="Q11" s="174"/>
      <c r="R11" s="174"/>
      <c r="S11" s="174"/>
      <c r="T11" s="174"/>
      <c r="U11" s="174"/>
      <c r="V11" s="174"/>
      <c r="W11" s="174"/>
      <c r="X11" s="174"/>
      <c r="Y11" s="163"/>
      <c r="Z11" s="190">
        <v>43617</v>
      </c>
      <c r="AB11" s="120"/>
      <c r="AC11" s="120"/>
      <c r="AD11" s="120"/>
      <c r="AE11" s="120"/>
      <c r="AF11" s="120"/>
      <c r="AG11" s="120"/>
      <c r="AH11" s="120"/>
      <c r="AI11" s="120"/>
      <c r="AJ11" s="120"/>
      <c r="AK11" s="120"/>
      <c r="AL11" s="120"/>
      <c r="AM11" s="120"/>
      <c r="AN11" s="120"/>
      <c r="AO11" s="120"/>
    </row>
    <row r="12" spans="1:41" s="171" customFormat="1" ht="15.75" customHeight="1">
      <c r="A12" s="161"/>
      <c r="B12" s="161"/>
      <c r="C12" s="161"/>
      <c r="D12" s="161"/>
      <c r="E12" s="161"/>
      <c r="K12" s="161"/>
      <c r="L12" s="779" t="s">
        <v>171</v>
      </c>
      <c r="M12" s="780"/>
      <c r="N12" s="176"/>
      <c r="O12" s="174"/>
      <c r="P12" s="174"/>
      <c r="Q12" s="174"/>
      <c r="R12" s="174"/>
      <c r="S12" s="174"/>
      <c r="T12" s="174"/>
      <c r="U12" s="174"/>
      <c r="V12" s="174"/>
      <c r="W12" s="174"/>
      <c r="X12" s="174"/>
      <c r="Y12" s="163"/>
      <c r="Z12" s="190">
        <v>43647</v>
      </c>
      <c r="AB12" s="120"/>
      <c r="AC12" s="120"/>
      <c r="AD12" s="120"/>
      <c r="AE12" s="120"/>
      <c r="AF12" s="120"/>
      <c r="AG12" s="120"/>
      <c r="AH12" s="120"/>
      <c r="AI12" s="120"/>
      <c r="AJ12" s="120"/>
      <c r="AK12" s="120"/>
      <c r="AL12" s="120"/>
      <c r="AM12" s="120"/>
      <c r="AN12" s="120"/>
      <c r="AO12" s="120"/>
    </row>
    <row r="13" spans="1:41" s="171" customFormat="1" ht="15" customHeight="1">
      <c r="A13" s="161"/>
      <c r="B13" s="184" t="s">
        <v>5</v>
      </c>
      <c r="C13" s="184"/>
      <c r="D13" s="161"/>
      <c r="E13" s="161"/>
      <c r="K13" s="161"/>
      <c r="L13" s="779"/>
      <c r="M13" s="780"/>
      <c r="N13" s="176"/>
      <c r="O13" s="174"/>
      <c r="P13" s="174"/>
      <c r="Q13" s="174"/>
      <c r="R13" s="174"/>
      <c r="S13" s="174"/>
      <c r="T13" s="174"/>
      <c r="U13" s="174"/>
      <c r="V13" s="174"/>
      <c r="W13" s="174"/>
      <c r="X13" s="174"/>
      <c r="Y13" s="163"/>
      <c r="Z13" s="190">
        <v>43678</v>
      </c>
      <c r="AB13" s="120"/>
      <c r="AC13" s="120"/>
      <c r="AD13" s="120"/>
      <c r="AE13" s="120"/>
      <c r="AF13" s="120"/>
      <c r="AG13" s="120"/>
      <c r="AH13" s="120"/>
      <c r="AI13" s="120"/>
      <c r="AJ13" s="120"/>
      <c r="AK13" s="120"/>
      <c r="AL13" s="120"/>
      <c r="AM13" s="120"/>
      <c r="AN13" s="120"/>
      <c r="AO13" s="120"/>
    </row>
    <row r="14" spans="1:41" s="171" customFormat="1" ht="15" customHeight="1">
      <c r="A14" s="161"/>
      <c r="B14" s="185"/>
      <c r="C14" s="185"/>
      <c r="D14" s="161"/>
      <c r="E14" s="161"/>
      <c r="K14" s="161"/>
      <c r="L14" s="781"/>
      <c r="M14" s="782"/>
      <c r="N14" s="176"/>
      <c r="O14" s="174"/>
      <c r="P14" s="174"/>
      <c r="Q14" s="174"/>
      <c r="R14" s="174"/>
      <c r="S14" s="174"/>
      <c r="T14" s="174"/>
      <c r="U14" s="174"/>
      <c r="V14" s="174"/>
      <c r="W14" s="174"/>
      <c r="X14" s="174"/>
      <c r="Y14" s="163"/>
      <c r="Z14" s="190">
        <v>43709</v>
      </c>
      <c r="AB14" s="120"/>
      <c r="AC14" s="120"/>
      <c r="AD14" s="120"/>
      <c r="AE14" s="120"/>
      <c r="AF14" s="120"/>
      <c r="AG14" s="120"/>
      <c r="AH14" s="120"/>
      <c r="AI14" s="120"/>
      <c r="AJ14" s="120"/>
      <c r="AK14" s="120"/>
      <c r="AL14" s="120"/>
      <c r="AM14" s="120"/>
      <c r="AN14" s="120"/>
      <c r="AO14" s="120"/>
    </row>
    <row r="15" spans="1:41" s="171" customFormat="1" ht="18.75" customHeight="1">
      <c r="A15" s="161"/>
      <c r="B15" s="789"/>
      <c r="C15" s="790"/>
      <c r="D15" s="161"/>
      <c r="E15" s="161"/>
      <c r="K15" s="161"/>
      <c r="L15" s="795">
        <v>43466</v>
      </c>
      <c r="M15" s="795"/>
      <c r="N15" s="176"/>
      <c r="O15" s="174"/>
      <c r="P15" s="174"/>
      <c r="Q15" s="174"/>
      <c r="R15" s="174"/>
      <c r="S15" s="174"/>
      <c r="T15" s="174"/>
      <c r="U15" s="174"/>
      <c r="V15" s="174"/>
      <c r="W15" s="174"/>
      <c r="X15" s="174"/>
      <c r="Y15" s="163"/>
      <c r="Z15" s="190">
        <v>43739</v>
      </c>
      <c r="AB15" s="120"/>
      <c r="AC15" s="120"/>
      <c r="AD15" s="120"/>
      <c r="AE15" s="120"/>
      <c r="AF15" s="120"/>
      <c r="AG15" s="120"/>
      <c r="AH15" s="120"/>
      <c r="AI15" s="120"/>
      <c r="AJ15" s="120"/>
      <c r="AK15" s="120"/>
      <c r="AL15" s="120"/>
      <c r="AM15" s="120"/>
      <c r="AN15" s="120"/>
      <c r="AO15" s="120"/>
    </row>
    <row r="16" spans="1:41" s="171" customFormat="1" ht="18.75" customHeight="1">
      <c r="A16" s="161"/>
      <c r="B16" s="791"/>
      <c r="C16" s="792"/>
      <c r="D16" s="161"/>
      <c r="E16" s="161"/>
      <c r="K16" s="161"/>
      <c r="L16" s="795"/>
      <c r="M16" s="795"/>
      <c r="N16" s="176"/>
      <c r="O16" s="174"/>
      <c r="P16" s="174"/>
      <c r="Q16" s="174"/>
      <c r="R16" s="174"/>
      <c r="S16" s="174"/>
      <c r="T16" s="174"/>
      <c r="U16" s="174"/>
      <c r="V16" s="174"/>
      <c r="W16" s="174"/>
      <c r="X16" s="174"/>
      <c r="Y16" s="163"/>
      <c r="Z16" s="190">
        <v>43770</v>
      </c>
      <c r="AB16" s="120"/>
      <c r="AC16" s="120"/>
      <c r="AD16" s="120"/>
      <c r="AE16" s="120"/>
      <c r="AF16" s="120"/>
      <c r="AG16" s="120"/>
      <c r="AH16" s="120"/>
      <c r="AI16" s="120"/>
      <c r="AJ16" s="120"/>
      <c r="AK16" s="120"/>
      <c r="AL16" s="120"/>
      <c r="AM16" s="120"/>
      <c r="AN16" s="120"/>
      <c r="AO16" s="120"/>
    </row>
    <row r="17" spans="1:41" s="171" customFormat="1" ht="18.75" customHeight="1">
      <c r="A17" s="161"/>
      <c r="B17" s="793"/>
      <c r="C17" s="794"/>
      <c r="D17" s="161"/>
      <c r="E17" s="161"/>
      <c r="K17" s="161"/>
      <c r="L17" s="795"/>
      <c r="M17" s="795"/>
      <c r="N17" s="174"/>
      <c r="O17" s="174"/>
      <c r="P17" s="174"/>
      <c r="Q17" s="174"/>
      <c r="R17" s="174"/>
      <c r="S17" s="174"/>
      <c r="T17" s="174"/>
      <c r="U17" s="174"/>
      <c r="V17" s="174"/>
      <c r="W17" s="174"/>
      <c r="X17" s="174"/>
      <c r="Y17" s="163"/>
      <c r="Z17" s="190">
        <v>43800</v>
      </c>
      <c r="AB17" s="120"/>
      <c r="AC17" s="120"/>
      <c r="AD17" s="120"/>
      <c r="AE17" s="120"/>
      <c r="AF17" s="120"/>
      <c r="AG17" s="120"/>
      <c r="AH17" s="120"/>
      <c r="AI17" s="120"/>
      <c r="AJ17" s="120"/>
      <c r="AK17" s="120"/>
      <c r="AL17" s="120"/>
      <c r="AM17" s="120"/>
      <c r="AN17" s="120"/>
      <c r="AO17" s="120"/>
    </row>
    <row r="18" spans="1:41" s="171" customFormat="1">
      <c r="A18" s="161"/>
      <c r="B18" s="169"/>
      <c r="C18" s="169"/>
      <c r="D18" s="161"/>
      <c r="E18" s="161"/>
      <c r="K18" s="161"/>
      <c r="L18" s="161"/>
      <c r="M18" s="161"/>
      <c r="N18" s="174"/>
      <c r="O18" s="174"/>
      <c r="P18" s="174"/>
      <c r="Q18" s="174"/>
      <c r="R18" s="174"/>
      <c r="S18" s="174"/>
      <c r="T18" s="174"/>
      <c r="U18" s="174"/>
      <c r="V18" s="174"/>
      <c r="W18" s="174"/>
      <c r="X18" s="174"/>
      <c r="Y18" s="163"/>
      <c r="Z18" s="189"/>
      <c r="AB18" s="120"/>
      <c r="AC18" s="120"/>
      <c r="AD18" s="120"/>
      <c r="AE18" s="120"/>
      <c r="AF18" s="120"/>
      <c r="AG18" s="120"/>
      <c r="AH18" s="120"/>
      <c r="AI18" s="120"/>
      <c r="AJ18" s="120"/>
      <c r="AK18" s="120"/>
      <c r="AL18" s="120"/>
      <c r="AM18" s="120"/>
      <c r="AN18" s="120"/>
      <c r="AO18" s="120"/>
    </row>
    <row r="19" spans="1:41">
      <c r="B19" s="169"/>
      <c r="C19" s="169"/>
      <c r="D19" s="161"/>
      <c r="K19" s="161"/>
      <c r="L19" s="161"/>
      <c r="M19" s="161"/>
      <c r="O19" s="163"/>
      <c r="P19" s="163"/>
      <c r="Q19" s="163"/>
      <c r="R19" s="163"/>
      <c r="S19" s="163"/>
      <c r="T19" s="163"/>
      <c r="U19" s="163"/>
      <c r="V19" s="163"/>
      <c r="W19" s="163"/>
      <c r="X19" s="163"/>
      <c r="Z19" s="189"/>
    </row>
    <row r="20" spans="1:41">
      <c r="B20" s="161"/>
      <c r="C20" s="161"/>
      <c r="D20" s="161"/>
      <c r="K20" s="161"/>
      <c r="L20" s="161"/>
      <c r="M20" s="161"/>
      <c r="O20" s="163"/>
      <c r="P20" s="163"/>
      <c r="Q20" s="163"/>
      <c r="R20" s="163"/>
      <c r="S20" s="163"/>
      <c r="T20" s="163"/>
      <c r="U20" s="163"/>
      <c r="V20" s="163"/>
      <c r="W20" s="163"/>
      <c r="X20" s="163"/>
      <c r="Z20" s="189"/>
    </row>
    <row r="21" spans="1:41">
      <c r="B21" s="161"/>
      <c r="C21" s="161"/>
      <c r="D21" s="161"/>
      <c r="K21" s="161"/>
      <c r="L21" s="161"/>
      <c r="M21" s="161"/>
      <c r="O21" s="163"/>
      <c r="P21" s="163"/>
      <c r="Q21" s="163"/>
      <c r="R21" s="163"/>
      <c r="S21" s="163"/>
      <c r="T21" s="163"/>
      <c r="U21" s="163"/>
      <c r="V21" s="163"/>
      <c r="W21" s="163"/>
      <c r="X21" s="163"/>
      <c r="Z21" s="189"/>
    </row>
    <row r="22" spans="1:41">
      <c r="B22" s="161"/>
      <c r="C22" s="161"/>
      <c r="D22" s="161"/>
      <c r="K22" s="161"/>
      <c r="L22" s="161"/>
      <c r="M22" s="161"/>
      <c r="O22" s="163"/>
      <c r="P22" s="163"/>
      <c r="Q22" s="163"/>
      <c r="R22" s="163"/>
      <c r="S22" s="163"/>
      <c r="T22" s="163"/>
      <c r="U22" s="163"/>
      <c r="V22" s="163"/>
      <c r="W22" s="163"/>
      <c r="X22" s="163"/>
      <c r="Z22" s="189"/>
    </row>
    <row r="23" spans="1:41">
      <c r="B23" s="161"/>
      <c r="C23" s="161"/>
      <c r="D23" s="161"/>
      <c r="K23" s="161"/>
      <c r="L23" s="161"/>
      <c r="M23" s="161"/>
      <c r="O23" s="163"/>
      <c r="P23" s="163"/>
      <c r="Q23" s="163"/>
      <c r="R23" s="163"/>
      <c r="S23" s="163"/>
      <c r="T23" s="163"/>
      <c r="U23" s="163"/>
      <c r="V23" s="163"/>
      <c r="W23" s="163"/>
      <c r="X23" s="163"/>
    </row>
    <row r="24" spans="1:41">
      <c r="B24" s="161"/>
      <c r="C24" s="161"/>
      <c r="D24" s="161"/>
      <c r="K24" s="161"/>
      <c r="L24" s="161"/>
      <c r="M24" s="161"/>
      <c r="O24" s="163"/>
      <c r="P24" s="163"/>
      <c r="Q24" s="163"/>
      <c r="R24" s="163"/>
      <c r="S24" s="163"/>
      <c r="T24" s="163"/>
      <c r="U24" s="163"/>
      <c r="V24" s="163"/>
      <c r="W24" s="163"/>
      <c r="X24" s="163"/>
    </row>
    <row r="25" spans="1:41">
      <c r="B25" s="161"/>
      <c r="C25" s="161"/>
      <c r="D25" s="161"/>
      <c r="K25" s="161"/>
      <c r="L25" s="161"/>
      <c r="M25" s="161"/>
      <c r="O25" s="163"/>
      <c r="P25" s="163"/>
      <c r="Q25" s="163"/>
      <c r="R25" s="163"/>
      <c r="S25" s="163"/>
      <c r="T25" s="163"/>
      <c r="U25" s="163"/>
      <c r="V25" s="163"/>
      <c r="W25" s="163"/>
      <c r="X25" s="163"/>
    </row>
    <row r="26" spans="1:41">
      <c r="B26" s="161"/>
      <c r="C26" s="161"/>
      <c r="D26" s="161"/>
      <c r="K26" s="161"/>
      <c r="L26" s="161"/>
      <c r="M26" s="161"/>
      <c r="O26" s="163"/>
      <c r="P26" s="163"/>
      <c r="Q26" s="163"/>
      <c r="R26" s="163"/>
      <c r="S26" s="163"/>
      <c r="T26" s="163"/>
      <c r="U26" s="163"/>
      <c r="V26" s="163"/>
      <c r="W26" s="163"/>
      <c r="X26" s="163"/>
    </row>
    <row r="27" spans="1:41">
      <c r="B27" s="161"/>
      <c r="C27" s="161"/>
      <c r="D27" s="161"/>
      <c r="G27" s="161"/>
      <c r="I27" s="161"/>
      <c r="K27" s="161"/>
      <c r="L27" s="161"/>
      <c r="M27" s="161"/>
      <c r="O27" s="163"/>
      <c r="P27" s="163"/>
      <c r="Q27" s="163"/>
      <c r="R27" s="163"/>
      <c r="S27" s="163"/>
      <c r="T27" s="163"/>
      <c r="U27" s="163"/>
      <c r="V27" s="163"/>
      <c r="W27" s="163"/>
      <c r="X27" s="163"/>
    </row>
    <row r="28" spans="1:41" s="180" customFormat="1" ht="15.75">
      <c r="A28" s="177"/>
      <c r="B28" s="177"/>
      <c r="C28" s="177"/>
      <c r="D28" s="177"/>
      <c r="E28" s="177"/>
      <c r="F28" s="186" t="s">
        <v>57</v>
      </c>
      <c r="G28" s="187"/>
      <c r="H28" s="186" t="s">
        <v>60</v>
      </c>
      <c r="I28" s="187"/>
      <c r="J28" s="186" t="s">
        <v>144</v>
      </c>
      <c r="K28" s="177"/>
      <c r="L28" s="177"/>
      <c r="M28" s="177"/>
      <c r="N28" s="178"/>
      <c r="O28" s="178"/>
      <c r="P28" s="178"/>
      <c r="Q28" s="178"/>
      <c r="R28" s="178"/>
      <c r="S28" s="178"/>
      <c r="T28" s="178"/>
      <c r="U28" s="163"/>
      <c r="V28" s="163"/>
      <c r="W28" s="178"/>
      <c r="X28" s="178"/>
      <c r="Y28" s="178"/>
      <c r="Z28" s="217"/>
      <c r="AA28" s="179"/>
    </row>
    <row r="29" spans="1:41" s="180" customFormat="1" ht="15.75">
      <c r="A29" s="177"/>
      <c r="B29" s="177"/>
      <c r="C29" s="177"/>
      <c r="D29" s="177"/>
      <c r="E29" s="177"/>
      <c r="F29" s="183" t="e">
        <f>+VLOOKUP(B15,'Track Room'!$G$18:$K$29,7,FALSE)</f>
        <v>#N/A</v>
      </c>
      <c r="G29" s="188"/>
      <c r="H29" s="183" t="e">
        <f>+VLOOKUP(B15,'Track Room'!$G$18:$I$29,3,FALSE)</f>
        <v>#N/A</v>
      </c>
      <c r="I29" s="188"/>
      <c r="J29" s="183" t="e">
        <f>+VLOOKUP(B15,'Track Room'!$G$18:$J$29,5,FALSE)</f>
        <v>#N/A</v>
      </c>
      <c r="K29" s="177"/>
      <c r="L29" s="177"/>
      <c r="M29" s="177"/>
      <c r="N29" s="178"/>
      <c r="O29" s="178"/>
      <c r="P29" s="178"/>
      <c r="Q29" s="178"/>
      <c r="R29" s="178"/>
      <c r="S29" s="178"/>
      <c r="T29" s="178"/>
      <c r="U29" s="178"/>
      <c r="V29" s="178"/>
      <c r="W29" s="178"/>
      <c r="X29" s="178"/>
      <c r="Y29" s="178"/>
      <c r="Z29" s="217"/>
      <c r="AA29" s="179"/>
    </row>
    <row r="30" spans="1:41" s="161" customFormat="1">
      <c r="N30" s="163"/>
      <c r="O30" s="163"/>
      <c r="P30" s="163"/>
      <c r="Q30" s="163"/>
      <c r="R30" s="163"/>
      <c r="S30" s="163"/>
      <c r="T30" s="163"/>
      <c r="U30" s="163"/>
      <c r="V30" s="163"/>
      <c r="W30" s="163"/>
      <c r="X30" s="163"/>
      <c r="Y30" s="163"/>
      <c r="Z30" s="216"/>
    </row>
    <row r="31" spans="1:41" s="161" customFormat="1" hidden="1">
      <c r="N31" s="163"/>
      <c r="O31" s="163"/>
      <c r="P31" s="163"/>
      <c r="Q31" s="163"/>
      <c r="R31" s="163"/>
      <c r="S31" s="163"/>
      <c r="T31" s="163"/>
      <c r="U31" s="163"/>
      <c r="V31" s="163"/>
      <c r="W31" s="163"/>
      <c r="X31" s="163"/>
      <c r="Y31" s="163"/>
      <c r="Z31" s="216"/>
    </row>
    <row r="32" spans="1:41" s="161" customFormat="1" hidden="1">
      <c r="N32" s="163"/>
      <c r="O32" s="163"/>
      <c r="P32" s="163"/>
      <c r="Q32" s="163"/>
      <c r="R32" s="163"/>
      <c r="S32" s="163"/>
      <c r="T32" s="163"/>
      <c r="U32" s="163"/>
      <c r="V32" s="163"/>
      <c r="W32" s="163"/>
      <c r="X32" s="163"/>
      <c r="Y32" s="163"/>
      <c r="Z32" s="216"/>
    </row>
    <row r="33" spans="14:26" s="161" customFormat="1">
      <c r="N33" s="163"/>
      <c r="O33" s="163"/>
      <c r="P33" s="163"/>
      <c r="Q33" s="163"/>
      <c r="R33" s="163"/>
      <c r="S33" s="163"/>
      <c r="T33" s="163"/>
      <c r="U33" s="163"/>
      <c r="V33" s="163"/>
      <c r="W33" s="163"/>
      <c r="X33" s="163"/>
      <c r="Y33" s="163"/>
      <c r="Z33" s="216"/>
    </row>
    <row r="34" spans="14:26" s="161" customFormat="1">
      <c r="N34" s="163"/>
      <c r="O34" s="163"/>
      <c r="P34" s="163"/>
      <c r="Q34" s="163"/>
      <c r="R34" s="163"/>
      <c r="S34" s="163"/>
      <c r="T34" s="163"/>
      <c r="U34" s="163"/>
      <c r="V34" s="163"/>
      <c r="W34" s="163"/>
      <c r="X34" s="163"/>
      <c r="Y34" s="163"/>
      <c r="Z34" s="216"/>
    </row>
    <row r="35" spans="14:26" s="161" customFormat="1">
      <c r="N35" s="163"/>
      <c r="O35" s="163"/>
      <c r="P35" s="163"/>
      <c r="Q35" s="163"/>
      <c r="R35" s="163"/>
      <c r="S35" s="163"/>
      <c r="T35" s="163"/>
      <c r="U35" s="163"/>
      <c r="V35" s="163"/>
      <c r="W35" s="163"/>
      <c r="X35" s="163"/>
      <c r="Y35" s="163"/>
      <c r="Z35" s="216"/>
    </row>
    <row r="36" spans="14:26" s="161" customFormat="1">
      <c r="N36" s="163"/>
      <c r="O36" s="163"/>
      <c r="P36" s="163"/>
      <c r="Q36" s="163"/>
      <c r="R36" s="163"/>
      <c r="S36" s="163"/>
      <c r="T36" s="163"/>
      <c r="U36" s="163"/>
      <c r="V36" s="163"/>
      <c r="W36" s="163"/>
      <c r="X36" s="163"/>
      <c r="Y36" s="163"/>
      <c r="Z36" s="216"/>
    </row>
    <row r="37" spans="14:26" s="161" customFormat="1">
      <c r="N37" s="163"/>
      <c r="O37" s="163"/>
      <c r="P37" s="163"/>
      <c r="Q37" s="163"/>
      <c r="R37" s="163"/>
      <c r="S37" s="163"/>
      <c r="T37" s="163"/>
      <c r="U37" s="163"/>
      <c r="V37" s="163"/>
      <c r="W37" s="163"/>
      <c r="X37" s="163"/>
      <c r="Y37" s="163"/>
      <c r="Z37" s="216"/>
    </row>
    <row r="38" spans="14:26" s="161" customFormat="1">
      <c r="N38" s="163"/>
      <c r="O38" s="163"/>
      <c r="P38" s="163"/>
      <c r="Q38" s="163"/>
      <c r="R38" s="163"/>
      <c r="S38" s="163"/>
      <c r="T38" s="163"/>
      <c r="U38" s="163"/>
      <c r="V38" s="163"/>
      <c r="W38" s="163"/>
      <c r="X38" s="163"/>
      <c r="Y38" s="163"/>
      <c r="Z38" s="216"/>
    </row>
    <row r="39" spans="14:26" s="161" customFormat="1" hidden="1">
      <c r="N39" s="163"/>
      <c r="O39" s="163"/>
      <c r="P39" s="163"/>
      <c r="Q39" s="163"/>
      <c r="R39" s="163"/>
      <c r="S39" s="163"/>
      <c r="T39" s="163"/>
      <c r="U39" s="163"/>
      <c r="V39" s="163"/>
      <c r="W39" s="163"/>
      <c r="X39" s="163"/>
      <c r="Y39" s="163"/>
      <c r="Z39" s="216"/>
    </row>
    <row r="40" spans="14:26" ht="15" hidden="1" customHeight="1"/>
    <row r="41" spans="14:26" ht="15" hidden="1" customHeight="1"/>
    <row r="42" spans="14:26" ht="15" hidden="1" customHeight="1"/>
    <row r="43" spans="14:26" ht="15" hidden="1" customHeight="1"/>
    <row r="44" spans="14:26" ht="15" hidden="1" customHeight="1"/>
  </sheetData>
  <mergeCells count="6">
    <mergeCell ref="O2:X3"/>
    <mergeCell ref="B2:D6"/>
    <mergeCell ref="L12:M14"/>
    <mergeCell ref="F5:J6"/>
    <mergeCell ref="B15:C17"/>
    <mergeCell ref="L15:M17"/>
  </mergeCells>
  <dataValidations count="1">
    <dataValidation type="list" allowBlank="1" showInputMessage="1" showErrorMessage="1" sqref="B15:C17 L15:M17">
      <formula1>$Z$6:$Z$16</formula1>
    </dataValidation>
  </dataValidations>
  <hyperlinks>
    <hyperlink ref="B2:D6" location="'Track Room'!A1" display="Track Room"/>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tint="-0.249977111117893"/>
  </sheetPr>
  <dimension ref="B1:U27"/>
  <sheetViews>
    <sheetView topLeftCell="B1" zoomScale="90" zoomScaleNormal="90" workbookViewId="0">
      <selection activeCell="E2" sqref="E2:G6"/>
    </sheetView>
  </sheetViews>
  <sheetFormatPr defaultColWidth="0" defaultRowHeight="15" zeroHeight="1"/>
  <cols>
    <col min="1" max="1" width="9.140625" style="15" hidden="1" customWidth="1"/>
    <col min="2" max="2" width="12.28515625" style="15" customWidth="1"/>
    <col min="3" max="3" width="10.5703125" style="15" customWidth="1"/>
    <col min="4" max="21" width="9.140625" style="15" customWidth="1"/>
    <col min="22" max="16384" width="9.140625" style="15" hidden="1"/>
  </cols>
  <sheetData>
    <row r="1" spans="2:7" ht="15.75" thickBot="1"/>
    <row r="2" spans="2:7" ht="15.75" thickBot="1">
      <c r="E2" s="698" t="s">
        <v>29</v>
      </c>
      <c r="F2" s="699"/>
      <c r="G2" s="700"/>
    </row>
    <row r="3" spans="2:7" ht="15.75" thickBot="1">
      <c r="B3" s="74" t="s">
        <v>2</v>
      </c>
      <c r="C3" s="75">
        <f>+Summary!H16</f>
        <v>0</v>
      </c>
      <c r="E3" s="701"/>
      <c r="F3" s="702"/>
      <c r="G3" s="703"/>
    </row>
    <row r="4" spans="2:7" ht="15.75" thickBot="1">
      <c r="B4" s="72" t="s">
        <v>65</v>
      </c>
      <c r="C4" s="73" t="e">
        <f>+C3/working!B5*30</f>
        <v>#DIV/0!</v>
      </c>
      <c r="E4" s="701"/>
      <c r="F4" s="702"/>
      <c r="G4" s="703"/>
    </row>
    <row r="5" spans="2:7" ht="15.75" thickBot="1">
      <c r="B5" s="72" t="s">
        <v>66</v>
      </c>
      <c r="C5" s="73">
        <f>+MIN(Summary!H4:H15)</f>
        <v>0</v>
      </c>
      <c r="E5" s="701"/>
      <c r="F5" s="702"/>
      <c r="G5" s="703"/>
    </row>
    <row r="6" spans="2:7" ht="15.75" thickBot="1">
      <c r="B6" s="72" t="s">
        <v>67</v>
      </c>
      <c r="C6" s="73">
        <f>+MAX(Summary!H4:H15)</f>
        <v>0</v>
      </c>
      <c r="E6" s="704"/>
      <c r="F6" s="705"/>
      <c r="G6" s="706"/>
    </row>
    <row r="7" spans="2:7" ht="18.75">
      <c r="D7" s="796"/>
      <c r="E7" s="796"/>
    </row>
    <row r="8" spans="2:7" s="16" customFormat="1" ht="23.25">
      <c r="B8" s="77" t="str">
        <f>+Summary!H3</f>
        <v>Day to Day - Housing</v>
      </c>
    </row>
    <row r="9" spans="2:7" s="17" customFormat="1"/>
    <row r="10" spans="2:7" s="17" customFormat="1" ht="23.25">
      <c r="B10" s="77" t="str">
        <f>+' Circle Chart'!B4</f>
        <v>Mr X</v>
      </c>
    </row>
    <row r="11" spans="2:7" s="17" customFormat="1"/>
    <row r="12" spans="2:7"/>
    <row r="13" spans="2:7"/>
    <row r="14" spans="2:7"/>
    <row r="15" spans="2:7"/>
    <row r="16" spans="2:7"/>
    <row r="17" spans="3:3"/>
    <row r="18" spans="3:3"/>
    <row r="19" spans="3:3"/>
    <row r="20" spans="3:3"/>
    <row r="21" spans="3:3"/>
    <row r="22" spans="3:3"/>
    <row r="23" spans="3:3">
      <c r="C23" s="17"/>
    </row>
    <row r="24" spans="3:3">
      <c r="C24" s="17"/>
    </row>
    <row r="25" spans="3:3"/>
    <row r="26" spans="3:3"/>
    <row r="27" spans="3:3"/>
  </sheetData>
  <mergeCells count="2">
    <mergeCell ref="D7:E7"/>
    <mergeCell ref="E2:G6"/>
  </mergeCells>
  <hyperlinks>
    <hyperlink ref="E2:G6" location="'Track Room'!A1" display="Track Room"/>
  </hyperlink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tint="-0.249977111117893"/>
  </sheetPr>
  <dimension ref="A1:U32"/>
  <sheetViews>
    <sheetView workbookViewId="0">
      <selection activeCell="D2" sqref="D2:F6"/>
    </sheetView>
  </sheetViews>
  <sheetFormatPr defaultColWidth="0" defaultRowHeight="15" zeroHeight="1"/>
  <cols>
    <col min="1" max="1" width="11.28515625" style="1" customWidth="1"/>
    <col min="2" max="2" width="9.5703125" style="1" bestFit="1" customWidth="1"/>
    <col min="3" max="5" width="9.140625" style="1" customWidth="1"/>
    <col min="6" max="7" width="2.28515625" style="1" customWidth="1"/>
    <col min="8" max="21" width="9.140625" style="1" customWidth="1"/>
    <col min="22" max="16384" width="9.140625" style="1" hidden="1"/>
  </cols>
  <sheetData>
    <row r="1" spans="1:7" ht="15.75" thickBot="1"/>
    <row r="2" spans="1:7" ht="15.75" thickBot="1">
      <c r="D2" s="698" t="s">
        <v>29</v>
      </c>
      <c r="E2" s="699"/>
      <c r="F2" s="700"/>
    </row>
    <row r="3" spans="1:7" ht="15.75" thickBot="1">
      <c r="A3" s="74" t="s">
        <v>2</v>
      </c>
      <c r="B3" s="75">
        <f>+Summary!I16</f>
        <v>0</v>
      </c>
      <c r="D3" s="701"/>
      <c r="E3" s="702"/>
      <c r="F3" s="703"/>
    </row>
    <row r="4" spans="1:7" ht="15.75" thickBot="1">
      <c r="A4" s="72" t="s">
        <v>65</v>
      </c>
      <c r="B4" s="73" t="e">
        <f>+B3/'Track Room'!H30*30</f>
        <v>#DIV/0!</v>
      </c>
      <c r="D4" s="701"/>
      <c r="E4" s="702"/>
      <c r="F4" s="703"/>
    </row>
    <row r="5" spans="1:7" ht="15.75" thickBot="1">
      <c r="A5" s="72" t="s">
        <v>66</v>
      </c>
      <c r="B5" s="73">
        <f>+MIN(Summary!I4:I15)</f>
        <v>0</v>
      </c>
      <c r="D5" s="701"/>
      <c r="E5" s="702"/>
      <c r="F5" s="703"/>
    </row>
    <row r="6" spans="1:7" ht="15.75" thickBot="1">
      <c r="A6" s="72" t="s">
        <v>67</v>
      </c>
      <c r="B6" s="73">
        <f>+MAX(Summary!I4:I15)</f>
        <v>0</v>
      </c>
      <c r="D6" s="704"/>
      <c r="E6" s="705"/>
      <c r="F6" s="706"/>
    </row>
    <row r="7" spans="1:7" ht="18.75">
      <c r="C7" s="797"/>
      <c r="D7" s="797"/>
    </row>
    <row r="8" spans="1:7" s="7" customFormat="1" ht="23.25">
      <c r="A8" s="70" t="str">
        <f>+Summary!I3</f>
        <v>Car - Bike - Transportation</v>
      </c>
      <c r="G8" s="40"/>
    </row>
    <row r="9" spans="1:7" s="40" customFormat="1"/>
    <row r="10" spans="1:7" s="40" customFormat="1" ht="23.25">
      <c r="A10" s="70" t="str">
        <f>+'Analysis Chart-1'!B10</f>
        <v>Mr X</v>
      </c>
    </row>
    <row r="11" spans="1:7" s="40" customFormat="1"/>
    <row r="12" spans="1:7"/>
    <row r="13" spans="1:7"/>
    <row r="14" spans="1:7"/>
    <row r="15" spans="1:7"/>
    <row r="16" spans="1:7"/>
    <row r="17" spans="2:2"/>
    <row r="18" spans="2:2"/>
    <row r="19" spans="2:2"/>
    <row r="20" spans="2:2"/>
    <row r="21" spans="2:2"/>
    <row r="22" spans="2:2"/>
    <row r="23" spans="2:2">
      <c r="B23" s="2"/>
    </row>
    <row r="24" spans="2:2"/>
    <row r="25" spans="2:2"/>
    <row r="26" spans="2:2"/>
    <row r="27" spans="2:2"/>
    <row r="28" spans="2:2"/>
    <row r="29" spans="2:2"/>
    <row r="30" spans="2:2"/>
    <row r="31" spans="2:2"/>
    <row r="32"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0" tint="-0.249977111117893"/>
  </sheetPr>
  <dimension ref="A1:V26"/>
  <sheetViews>
    <sheetView zoomScale="90" zoomScaleNormal="90" workbookViewId="0">
      <selection activeCell="C26" sqref="C26"/>
    </sheetView>
  </sheetViews>
  <sheetFormatPr defaultColWidth="0" defaultRowHeight="15" zeroHeight="1"/>
  <cols>
    <col min="1" max="1" width="11.28515625" style="1" customWidth="1"/>
    <col min="2" max="2" width="9.5703125" style="1" bestFit="1" customWidth="1"/>
    <col min="3" max="20" width="9.140625" style="1" customWidth="1"/>
    <col min="21" max="22" width="0" style="1" hidden="1" customWidth="1"/>
    <col min="23" max="16384" width="9.140625" style="1" hidden="1"/>
  </cols>
  <sheetData>
    <row r="1" spans="1:6" ht="15.75" thickBot="1"/>
    <row r="2" spans="1:6" ht="15.75" thickBot="1">
      <c r="D2" s="698" t="s">
        <v>29</v>
      </c>
      <c r="E2" s="699"/>
      <c r="F2" s="700"/>
    </row>
    <row r="3" spans="1:6" ht="15.75" thickBot="1">
      <c r="A3" s="74" t="s">
        <v>2</v>
      </c>
      <c r="B3" s="75">
        <f>+Summary!J16</f>
        <v>0</v>
      </c>
      <c r="D3" s="701"/>
      <c r="E3" s="702"/>
      <c r="F3" s="703"/>
    </row>
    <row r="4" spans="1:6" ht="15.75" thickBot="1">
      <c r="A4" s="72" t="s">
        <v>65</v>
      </c>
      <c r="B4" s="73" t="e">
        <f>+B3/'Track Room'!H30*30</f>
        <v>#DIV/0!</v>
      </c>
      <c r="D4" s="701"/>
      <c r="E4" s="702"/>
      <c r="F4" s="703"/>
    </row>
    <row r="5" spans="1:6" ht="15.75" thickBot="1">
      <c r="A5" s="72" t="s">
        <v>66</v>
      </c>
      <c r="B5" s="73">
        <f>+MIN(Summary!J4:J15)</f>
        <v>0</v>
      </c>
      <c r="D5" s="701"/>
      <c r="E5" s="702"/>
      <c r="F5" s="703"/>
    </row>
    <row r="6" spans="1:6" ht="15.75" thickBot="1">
      <c r="A6" s="72" t="s">
        <v>67</v>
      </c>
      <c r="B6" s="73">
        <f>+MAX(Summary!J4:J15)</f>
        <v>0</v>
      </c>
      <c r="D6" s="704"/>
      <c r="E6" s="705"/>
      <c r="F6" s="706"/>
    </row>
    <row r="7" spans="1:6" ht="18.75">
      <c r="C7" s="797"/>
      <c r="D7" s="797"/>
    </row>
    <row r="8" spans="1:6" s="7" customFormat="1" ht="23.25">
      <c r="A8" s="70" t="str">
        <f>+Summary!J3</f>
        <v>Food</v>
      </c>
    </row>
    <row r="9" spans="1:6" s="40" customFormat="1"/>
    <row r="10" spans="1:6" s="40" customFormat="1" ht="23.25">
      <c r="A10" s="70" t="str">
        <f>+'Analysis Chart-2'!A10</f>
        <v>Mr X</v>
      </c>
    </row>
    <row r="11" spans="1:6"/>
    <row r="12" spans="1:6"/>
    <row r="13" spans="1:6"/>
    <row r="14" spans="1:6"/>
    <row r="15" spans="1:6"/>
    <row r="16" spans="1:6"/>
    <row r="17" spans="2:2"/>
    <row r="18" spans="2:2"/>
    <row r="19" spans="2:2"/>
    <row r="20" spans="2:2"/>
    <row r="21" spans="2:2"/>
    <row r="22" spans="2:2"/>
    <row r="23" spans="2:2">
      <c r="B23" s="2"/>
    </row>
    <row r="24" spans="2:2"/>
    <row r="25" spans="2:2"/>
    <row r="26"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0" tint="-0.249977111117893"/>
  </sheetPr>
  <dimension ref="A1:V25"/>
  <sheetViews>
    <sheetView workbookViewId="0">
      <selection activeCell="D2" sqref="D2:F6"/>
    </sheetView>
  </sheetViews>
  <sheetFormatPr defaultColWidth="0" defaultRowHeight="15" zeroHeight="1"/>
  <cols>
    <col min="1" max="1" width="12" style="1" customWidth="1"/>
    <col min="2" max="2" width="10.7109375" style="1" customWidth="1"/>
    <col min="3" max="20" width="9.140625" style="1" customWidth="1"/>
    <col min="21" max="22" width="0" style="1" hidden="1" customWidth="1"/>
    <col min="23" max="16384" width="9.140625" style="1" hidden="1"/>
  </cols>
  <sheetData>
    <row r="1" spans="1:6" ht="15.75" thickBot="1"/>
    <row r="2" spans="1:6" ht="15.75" thickBot="1">
      <c r="D2" s="698" t="s">
        <v>29</v>
      </c>
      <c r="E2" s="699"/>
      <c r="F2" s="700"/>
    </row>
    <row r="3" spans="1:6" ht="15.75" thickBot="1">
      <c r="A3" s="74" t="s">
        <v>2</v>
      </c>
      <c r="B3" s="75">
        <f>+Summary!K16</f>
        <v>0</v>
      </c>
      <c r="D3" s="701"/>
      <c r="E3" s="702"/>
      <c r="F3" s="703"/>
    </row>
    <row r="4" spans="1:6" ht="15.75" thickBot="1">
      <c r="A4" s="72" t="s">
        <v>65</v>
      </c>
      <c r="B4" s="73" t="e">
        <f>+B3/'Track Room'!H30*30</f>
        <v>#DIV/0!</v>
      </c>
      <c r="D4" s="701"/>
      <c r="E4" s="702"/>
      <c r="F4" s="703"/>
    </row>
    <row r="5" spans="1:6" ht="15.75" thickBot="1">
      <c r="A5" s="72" t="s">
        <v>66</v>
      </c>
      <c r="B5" s="73">
        <f>+MIN(Summary!K4:K15)</f>
        <v>0</v>
      </c>
      <c r="D5" s="701"/>
      <c r="E5" s="702"/>
      <c r="F5" s="703"/>
    </row>
    <row r="6" spans="1:6" ht="15.75" thickBot="1">
      <c r="A6" s="72" t="s">
        <v>67</v>
      </c>
      <c r="B6" s="73">
        <f>+MAX(Summary!K4:K15)</f>
        <v>0</v>
      </c>
      <c r="D6" s="704"/>
      <c r="E6" s="705"/>
      <c r="F6" s="706"/>
    </row>
    <row r="7" spans="1:6" ht="18.75">
      <c r="C7" s="797"/>
      <c r="D7" s="797"/>
    </row>
    <row r="8" spans="1:6" s="7" customFormat="1" ht="23.25">
      <c r="A8" s="70" t="str">
        <f>+Summary!K3</f>
        <v>Personal Care</v>
      </c>
    </row>
    <row r="9" spans="1:6" s="40" customFormat="1"/>
    <row r="10" spans="1:6" s="40" customFormat="1" ht="23.25">
      <c r="A10" s="70" t="str">
        <f>+'Analysis Chart-3'!A10</f>
        <v>Mr X</v>
      </c>
    </row>
    <row r="11" spans="1:6" s="40" customFormat="1"/>
    <row r="12" spans="1:6"/>
    <row r="13" spans="1:6"/>
    <row r="14" spans="1:6"/>
    <row r="15" spans="1:6"/>
    <row r="16" spans="1:6"/>
    <row r="17" spans="2:4"/>
    <row r="18" spans="2:4"/>
    <row r="19" spans="2:4"/>
    <row r="20" spans="2:4"/>
    <row r="21" spans="2:4"/>
    <row r="22" spans="2:4"/>
    <row r="23" spans="2:4">
      <c r="B23" s="2"/>
    </row>
    <row r="24" spans="2:4"/>
    <row r="25" spans="2:4" hidden="1">
      <c r="D25" s="1" t="s">
        <v>102</v>
      </c>
    </row>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H25"/>
  <sheetViews>
    <sheetView zoomScale="90" zoomScaleNormal="90" workbookViewId="0">
      <selection activeCell="B2" sqref="B2:C3"/>
    </sheetView>
  </sheetViews>
  <sheetFormatPr defaultRowHeight="15"/>
  <cols>
    <col min="1" max="1" width="3.7109375" style="39" customWidth="1"/>
    <col min="2" max="2" width="24" style="39" customWidth="1"/>
    <col min="3" max="3" width="14.5703125" style="232" customWidth="1"/>
    <col min="4" max="4" width="14.5703125" style="39" customWidth="1"/>
    <col min="5" max="5" width="12.85546875" style="39" customWidth="1"/>
    <col min="6" max="16384" width="9.140625" style="39"/>
  </cols>
  <sheetData>
    <row r="2" spans="1:8">
      <c r="B2" s="578" t="s">
        <v>29</v>
      </c>
      <c r="C2" s="579"/>
      <c r="G2" s="582" t="s">
        <v>380</v>
      </c>
      <c r="H2" s="583"/>
    </row>
    <row r="3" spans="1:8">
      <c r="B3" s="580"/>
      <c r="C3" s="581"/>
      <c r="G3" s="584"/>
      <c r="H3" s="585"/>
    </row>
    <row r="4" spans="1:8">
      <c r="A4" s="39" t="s">
        <v>222</v>
      </c>
    </row>
    <row r="5" spans="1:8">
      <c r="B5" s="451" t="s">
        <v>339</v>
      </c>
      <c r="C5" s="453" t="s">
        <v>61</v>
      </c>
      <c r="D5" s="453" t="s">
        <v>61</v>
      </c>
      <c r="E5" s="453" t="str">
        <f>+'10E'!C5</f>
        <v>Budget</v>
      </c>
    </row>
    <row r="6" spans="1:8">
      <c r="B6" s="39" t="s">
        <v>356</v>
      </c>
      <c r="C6" s="452"/>
      <c r="D6" s="452"/>
      <c r="E6" s="452">
        <v>0</v>
      </c>
    </row>
    <row r="7" spans="1:8">
      <c r="B7" s="39" t="s">
        <v>357</v>
      </c>
      <c r="C7" s="452"/>
      <c r="D7" s="452"/>
      <c r="E7" s="452">
        <v>0</v>
      </c>
    </row>
    <row r="8" spans="1:8">
      <c r="B8" s="39" t="s">
        <v>357</v>
      </c>
      <c r="C8" s="452"/>
      <c r="D8" s="452"/>
      <c r="E8" s="452">
        <v>0</v>
      </c>
    </row>
    <row r="9" spans="1:8">
      <c r="B9" s="39" t="s">
        <v>357</v>
      </c>
      <c r="C9" s="452"/>
      <c r="D9" s="452"/>
      <c r="E9" s="452">
        <v>0</v>
      </c>
    </row>
    <row r="10" spans="1:8">
      <c r="B10" s="39" t="s">
        <v>357</v>
      </c>
      <c r="C10" s="452"/>
      <c r="D10" s="452"/>
      <c r="E10" s="452">
        <v>0</v>
      </c>
    </row>
    <row r="11" spans="1:8">
      <c r="B11" s="39" t="s">
        <v>357</v>
      </c>
      <c r="C11" s="452"/>
      <c r="D11" s="452"/>
      <c r="E11" s="452">
        <v>0</v>
      </c>
    </row>
    <row r="12" spans="1:8">
      <c r="B12" s="39" t="s">
        <v>357</v>
      </c>
      <c r="C12" s="452"/>
      <c r="D12" s="452"/>
      <c r="E12" s="452">
        <v>0</v>
      </c>
    </row>
    <row r="13" spans="1:8">
      <c r="B13" s="39" t="s">
        <v>357</v>
      </c>
      <c r="C13" s="452"/>
      <c r="D13" s="452"/>
      <c r="E13" s="452">
        <v>0</v>
      </c>
    </row>
    <row r="14" spans="1:8">
      <c r="B14" s="39" t="s">
        <v>360</v>
      </c>
      <c r="C14" s="452"/>
      <c r="D14" s="452"/>
      <c r="E14" s="452">
        <v>0</v>
      </c>
    </row>
    <row r="15" spans="1:8">
      <c r="B15" s="39" t="s">
        <v>359</v>
      </c>
      <c r="C15" s="452"/>
      <c r="D15" s="452"/>
      <c r="E15" s="452">
        <v>0</v>
      </c>
    </row>
    <row r="16" spans="1:8">
      <c r="B16" s="39" t="s">
        <v>350</v>
      </c>
      <c r="D16" s="232"/>
      <c r="E16" s="232">
        <v>500</v>
      </c>
    </row>
    <row r="17" spans="2:5">
      <c r="B17" s="39" t="s">
        <v>358</v>
      </c>
      <c r="C17" s="452"/>
      <c r="D17" s="452"/>
      <c r="E17" s="452">
        <v>0</v>
      </c>
    </row>
    <row r="18" spans="2:5">
      <c r="B18" s="39" t="s">
        <v>306</v>
      </c>
      <c r="C18" s="452"/>
      <c r="D18" s="452"/>
      <c r="E18" s="452">
        <v>0</v>
      </c>
    </row>
    <row r="19" spans="2:5">
      <c r="B19" s="39" t="s">
        <v>335</v>
      </c>
      <c r="C19" s="452"/>
      <c r="D19" s="452"/>
      <c r="E19" s="452">
        <v>0</v>
      </c>
    </row>
    <row r="20" spans="2:5">
      <c r="D20" s="232"/>
      <c r="E20" s="232">
        <v>0</v>
      </c>
    </row>
    <row r="21" spans="2:5">
      <c r="D21" s="232"/>
      <c r="E21" s="232">
        <v>0</v>
      </c>
    </row>
    <row r="22" spans="2:5">
      <c r="D22" s="232"/>
      <c r="E22" s="232">
        <v>0</v>
      </c>
    </row>
    <row r="23" spans="2:5">
      <c r="D23" s="232"/>
      <c r="E23" s="232">
        <v>0</v>
      </c>
    </row>
    <row r="24" spans="2:5">
      <c r="D24" s="232"/>
      <c r="E24" s="232">
        <v>0</v>
      </c>
    </row>
    <row r="25" spans="2:5">
      <c r="B25" s="502" t="s">
        <v>2</v>
      </c>
      <c r="C25" s="502"/>
      <c r="D25" s="502"/>
      <c r="E25" s="475">
        <f>SUM(E6:E24)</f>
        <v>500</v>
      </c>
    </row>
  </sheetData>
  <mergeCells count="2">
    <mergeCell ref="B2:C3"/>
    <mergeCell ref="G2:H3"/>
  </mergeCells>
  <hyperlinks>
    <hyperlink ref="B2:C3" location="'Track Room'!A1" display="Track Room"/>
    <hyperlink ref="G2:H3" location="Budget!A1" display="Budget "/>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0" tint="-0.249977111117893"/>
  </sheetPr>
  <dimension ref="A1:U25"/>
  <sheetViews>
    <sheetView zoomScale="90" zoomScaleNormal="90" workbookViewId="0">
      <selection activeCell="D2" sqref="D2:F6"/>
    </sheetView>
  </sheetViews>
  <sheetFormatPr defaultColWidth="0" defaultRowHeight="15" zeroHeight="1"/>
  <cols>
    <col min="1" max="1" width="11" style="1" customWidth="1"/>
    <col min="2" max="2" width="10.5703125" style="1" customWidth="1"/>
    <col min="3" max="20" width="9.140625" style="1" customWidth="1"/>
    <col min="21" max="21" width="0" style="1" hidden="1" customWidth="1"/>
    <col min="22" max="16384" width="9.140625" style="1" hidden="1"/>
  </cols>
  <sheetData>
    <row r="1" spans="1:6" ht="15.75" thickBot="1"/>
    <row r="2" spans="1:6" ht="15.75" thickBot="1">
      <c r="D2" s="698" t="s">
        <v>29</v>
      </c>
      <c r="E2" s="699"/>
      <c r="F2" s="700"/>
    </row>
    <row r="3" spans="1:6" ht="15.75" thickBot="1">
      <c r="A3" s="74" t="s">
        <v>2</v>
      </c>
      <c r="B3" s="75">
        <f>+Summary!L16</f>
        <v>0</v>
      </c>
      <c r="D3" s="701"/>
      <c r="E3" s="702"/>
      <c r="F3" s="703"/>
    </row>
    <row r="4" spans="1:6" ht="15.75" thickBot="1">
      <c r="A4" s="72" t="s">
        <v>65</v>
      </c>
      <c r="B4" s="73" t="e">
        <f>+B3/'Track Room'!H30*30</f>
        <v>#DIV/0!</v>
      </c>
      <c r="D4" s="701"/>
      <c r="E4" s="702"/>
      <c r="F4" s="703"/>
    </row>
    <row r="5" spans="1:6" ht="15.75" thickBot="1">
      <c r="A5" s="72" t="s">
        <v>66</v>
      </c>
      <c r="B5" s="73">
        <f>+MIN(Summary!L4:L15)</f>
        <v>0</v>
      </c>
      <c r="D5" s="701"/>
      <c r="E5" s="702"/>
      <c r="F5" s="703"/>
    </row>
    <row r="6" spans="1:6" ht="15.75" thickBot="1">
      <c r="A6" s="72" t="s">
        <v>67</v>
      </c>
      <c r="B6" s="73">
        <f>+MAX(Summary!L4:L15)</f>
        <v>0</v>
      </c>
      <c r="D6" s="704"/>
      <c r="E6" s="705"/>
      <c r="F6" s="706"/>
    </row>
    <row r="7" spans="1:6" ht="18.75">
      <c r="C7" s="797"/>
      <c r="D7" s="797"/>
    </row>
    <row r="8" spans="1:6" s="7" customFormat="1" ht="23.25">
      <c r="A8" s="70" t="str">
        <f>+Summary!L3</f>
        <v>Entertainment</v>
      </c>
    </row>
    <row r="9" spans="1:6" s="40" customFormat="1"/>
    <row r="10" spans="1:6" s="40" customFormat="1" ht="23.25">
      <c r="A10" s="70" t="str">
        <f>+'Analysis Chart-4'!A10</f>
        <v>Mr X</v>
      </c>
    </row>
    <row r="11" spans="1:6"/>
    <row r="12" spans="1:6"/>
    <row r="13" spans="1:6"/>
    <row r="14" spans="1:6"/>
    <row r="15" spans="1:6"/>
    <row r="16" spans="1:6"/>
    <row r="17" spans="2:2"/>
    <row r="18" spans="2:2"/>
    <row r="19" spans="2:2"/>
    <row r="20" spans="2:2"/>
    <row r="21" spans="2:2"/>
    <row r="22" spans="2:2"/>
    <row r="23" spans="2:2">
      <c r="B23" s="2"/>
    </row>
    <row r="24" spans="2:2"/>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0" tint="-0.249977111117893"/>
  </sheetPr>
  <dimension ref="A1:U23"/>
  <sheetViews>
    <sheetView zoomScale="90" zoomScaleNormal="90" workbookViewId="0">
      <selection activeCell="C26" sqref="C26"/>
    </sheetView>
  </sheetViews>
  <sheetFormatPr defaultColWidth="0" defaultRowHeight="15" zeroHeight="1"/>
  <cols>
    <col min="1" max="1" width="11.140625" style="1" customWidth="1"/>
    <col min="2" max="2" width="9.5703125" style="1" bestFit="1" customWidth="1"/>
    <col min="3" max="20" width="9.140625" style="1" customWidth="1"/>
    <col min="21" max="21" width="0" style="1" hidden="1" customWidth="1"/>
    <col min="22" max="16384" width="9.140625" style="1" hidden="1"/>
  </cols>
  <sheetData>
    <row r="1" spans="1:6" ht="15.75" thickBot="1"/>
    <row r="2" spans="1:6" ht="15.75" thickBot="1">
      <c r="D2" s="698" t="s">
        <v>29</v>
      </c>
      <c r="E2" s="699"/>
      <c r="F2" s="700"/>
    </row>
    <row r="3" spans="1:6" ht="15.75" thickBot="1">
      <c r="A3" s="74" t="s">
        <v>2</v>
      </c>
      <c r="B3" s="75">
        <f>+Summary!M16</f>
        <v>0</v>
      </c>
      <c r="D3" s="701"/>
      <c r="E3" s="702"/>
      <c r="F3" s="703"/>
    </row>
    <row r="4" spans="1:6" ht="15.75" thickBot="1">
      <c r="A4" s="72" t="s">
        <v>65</v>
      </c>
      <c r="B4" s="73" t="e">
        <f>+B3/'Track Room'!H30*30</f>
        <v>#DIV/0!</v>
      </c>
      <c r="D4" s="701"/>
      <c r="E4" s="702"/>
      <c r="F4" s="703"/>
    </row>
    <row r="5" spans="1:6" ht="15.75" thickBot="1">
      <c r="A5" s="72" t="s">
        <v>66</v>
      </c>
      <c r="B5" s="73">
        <f>+MIN(Summary!M4:M15)</f>
        <v>0</v>
      </c>
      <c r="D5" s="701"/>
      <c r="E5" s="702"/>
      <c r="F5" s="703"/>
    </row>
    <row r="6" spans="1:6" ht="15.75" thickBot="1">
      <c r="A6" s="72" t="s">
        <v>67</v>
      </c>
      <c r="B6" s="73">
        <f>+MAX(Summary!M4:M15)</f>
        <v>0</v>
      </c>
      <c r="D6" s="704"/>
      <c r="E6" s="705"/>
      <c r="F6" s="706"/>
    </row>
    <row r="7" spans="1:6" ht="18.75">
      <c r="B7" s="36"/>
      <c r="C7" s="797"/>
      <c r="D7" s="797"/>
    </row>
    <row r="8" spans="1:6" s="7" customFormat="1" ht="23.25">
      <c r="A8" s="70" t="str">
        <f>+Summary!M3</f>
        <v>Medical</v>
      </c>
    </row>
    <row r="9" spans="1:6" s="40" customFormat="1"/>
    <row r="10" spans="1:6" s="40" customFormat="1" ht="23.25">
      <c r="A10" s="70" t="str">
        <f>+'Analysis Chart-5'!A10</f>
        <v>Mr X</v>
      </c>
    </row>
    <row r="11" spans="1:6"/>
    <row r="12" spans="1:6"/>
    <row r="13" spans="1:6"/>
    <row r="14" spans="1:6"/>
    <row r="15" spans="1:6"/>
    <row r="16" spans="1:6"/>
    <row r="17" spans="2:2"/>
    <row r="18" spans="2:2"/>
    <row r="19" spans="2:2"/>
    <row r="20" spans="2:2"/>
    <row r="21" spans="2:2"/>
    <row r="22" spans="2:2"/>
    <row r="23" spans="2:2">
      <c r="B23" s="2"/>
    </row>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0" tint="-0.249977111117893"/>
  </sheetPr>
  <dimension ref="A1:U25"/>
  <sheetViews>
    <sheetView zoomScale="90" zoomScaleNormal="90" workbookViewId="0">
      <selection activeCell="C26" sqref="C26"/>
    </sheetView>
  </sheetViews>
  <sheetFormatPr defaultColWidth="0" defaultRowHeight="15" zeroHeight="1"/>
  <cols>
    <col min="1" max="1" width="10.85546875" style="1" customWidth="1"/>
    <col min="2" max="2" width="9.5703125" style="1" bestFit="1" customWidth="1"/>
    <col min="3" max="20" width="9.140625" style="1" customWidth="1"/>
    <col min="21" max="21" width="0" style="1" hidden="1" customWidth="1"/>
    <col min="22" max="16384" width="9.140625" style="1" hidden="1"/>
  </cols>
  <sheetData>
    <row r="1" spans="1:6" ht="15.75" thickBot="1"/>
    <row r="2" spans="1:6" ht="15.75" thickBot="1">
      <c r="D2" s="698" t="s">
        <v>29</v>
      </c>
      <c r="E2" s="699"/>
      <c r="F2" s="700"/>
    </row>
    <row r="3" spans="1:6" ht="15.75" thickBot="1">
      <c r="A3" s="74" t="s">
        <v>2</v>
      </c>
      <c r="B3" s="75">
        <f>+Summary!N16</f>
        <v>0</v>
      </c>
      <c r="D3" s="701"/>
      <c r="E3" s="702"/>
      <c r="F3" s="703"/>
    </row>
    <row r="4" spans="1:6" ht="15.75" thickBot="1">
      <c r="A4" s="72" t="s">
        <v>65</v>
      </c>
      <c r="B4" s="73" t="e">
        <f>+B3/'Track Room'!H30*30</f>
        <v>#DIV/0!</v>
      </c>
      <c r="D4" s="701"/>
      <c r="E4" s="702"/>
      <c r="F4" s="703"/>
    </row>
    <row r="5" spans="1:6" ht="15.75" thickBot="1">
      <c r="A5" s="72" t="s">
        <v>66</v>
      </c>
      <c r="B5" s="73">
        <f>+MIN(Summary!N4:N15)</f>
        <v>0</v>
      </c>
      <c r="D5" s="701"/>
      <c r="E5" s="702"/>
      <c r="F5" s="703"/>
    </row>
    <row r="6" spans="1:6" ht="15.75" thickBot="1">
      <c r="A6" s="72" t="s">
        <v>67</v>
      </c>
      <c r="B6" s="73">
        <f>+MAX(Summary!N4:N15)</f>
        <v>0</v>
      </c>
      <c r="D6" s="704"/>
      <c r="E6" s="705"/>
      <c r="F6" s="706"/>
    </row>
    <row r="7" spans="1:6" ht="18.75">
      <c r="B7" s="36"/>
      <c r="C7" s="797"/>
      <c r="D7" s="797"/>
    </row>
    <row r="8" spans="1:6" s="7" customFormat="1" ht="23.25">
      <c r="A8" s="70" t="str">
        <f>+Summary!N3</f>
        <v>Gifts</v>
      </c>
    </row>
    <row r="9" spans="1:6" s="40" customFormat="1"/>
    <row r="10" spans="1:6" s="40" customFormat="1" ht="23.25">
      <c r="A10" s="70" t="str">
        <f>+'Analysis Chart-6'!A10</f>
        <v>Mr X</v>
      </c>
    </row>
    <row r="11" spans="1:6" s="40" customFormat="1"/>
    <row r="12" spans="1:6"/>
    <row r="13" spans="1:6"/>
    <row r="14" spans="1:6"/>
    <row r="15" spans="1:6"/>
    <row r="16" spans="1:6"/>
    <row r="17" spans="2:2"/>
    <row r="18" spans="2:2"/>
    <row r="19" spans="2:2"/>
    <row r="20" spans="2:2"/>
    <row r="21" spans="2:2"/>
    <row r="22" spans="2:2"/>
    <row r="23" spans="2:2">
      <c r="B23" s="2"/>
    </row>
    <row r="24" spans="2:2">
      <c r="B24" s="2"/>
    </row>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0" tint="-0.249977111117893"/>
  </sheetPr>
  <dimension ref="A1:T25"/>
  <sheetViews>
    <sheetView zoomScale="90" zoomScaleNormal="90" workbookViewId="0">
      <selection activeCell="C26" sqref="C26"/>
    </sheetView>
  </sheetViews>
  <sheetFormatPr defaultColWidth="0" defaultRowHeight="15" zeroHeight="1"/>
  <cols>
    <col min="1" max="1" width="11" style="1" customWidth="1"/>
    <col min="2" max="2" width="9.5703125" style="1" bestFit="1" customWidth="1"/>
    <col min="3" max="19" width="9.140625" style="1" customWidth="1"/>
    <col min="20" max="20" width="9.140625" style="28" customWidth="1"/>
    <col min="21" max="16384" width="9.140625" style="28" hidden="1"/>
  </cols>
  <sheetData>
    <row r="1" spans="1:19" ht="15.75" thickBot="1"/>
    <row r="2" spans="1:19" ht="15.75" thickBot="1">
      <c r="D2" s="698" t="s">
        <v>29</v>
      </c>
      <c r="E2" s="699"/>
      <c r="F2" s="700"/>
    </row>
    <row r="3" spans="1:19" ht="15.75" thickBot="1">
      <c r="A3" s="74" t="s">
        <v>2</v>
      </c>
      <c r="B3" s="75">
        <f>+Summary!O16</f>
        <v>0</v>
      </c>
      <c r="D3" s="701"/>
      <c r="E3" s="702"/>
      <c r="F3" s="703"/>
    </row>
    <row r="4" spans="1:19" ht="15.75" thickBot="1">
      <c r="A4" s="72" t="s">
        <v>65</v>
      </c>
      <c r="B4" s="73" t="e">
        <f>+B3/'Track Room'!H30*30</f>
        <v>#DIV/0!</v>
      </c>
      <c r="D4" s="701"/>
      <c r="E4" s="702"/>
      <c r="F4" s="703"/>
    </row>
    <row r="5" spans="1:19" ht="15.75" thickBot="1">
      <c r="A5" s="72" t="s">
        <v>66</v>
      </c>
      <c r="B5" s="73">
        <f>+MIN(Summary!O4:O15)</f>
        <v>0</v>
      </c>
      <c r="D5" s="701"/>
      <c r="E5" s="702"/>
      <c r="F5" s="703"/>
    </row>
    <row r="6" spans="1:19" ht="15.75" thickBot="1">
      <c r="A6" s="72" t="s">
        <v>67</v>
      </c>
      <c r="B6" s="73">
        <f>+MAX(Summary!O4:O15)</f>
        <v>0</v>
      </c>
      <c r="D6" s="704"/>
      <c r="E6" s="705"/>
      <c r="F6" s="706"/>
    </row>
    <row r="7" spans="1:19" ht="18.75">
      <c r="C7" s="797"/>
      <c r="D7" s="797"/>
    </row>
    <row r="8" spans="1:19" s="29" customFormat="1" ht="23.25">
      <c r="A8" s="70" t="str">
        <f>+Summary!O3</f>
        <v>Studies</v>
      </c>
      <c r="B8" s="7"/>
      <c r="C8" s="7"/>
      <c r="D8" s="7"/>
      <c r="E8" s="7"/>
      <c r="F8" s="7"/>
      <c r="G8" s="7"/>
      <c r="H8" s="7"/>
      <c r="I8" s="7"/>
      <c r="J8" s="7"/>
      <c r="K8" s="7"/>
      <c r="L8" s="7"/>
      <c r="M8" s="7"/>
      <c r="N8" s="7"/>
      <c r="O8" s="7"/>
      <c r="P8" s="7"/>
      <c r="Q8" s="7"/>
      <c r="R8" s="7"/>
      <c r="S8" s="7"/>
    </row>
    <row r="9" spans="1:19" s="76" customFormat="1">
      <c r="A9" s="40"/>
      <c r="B9" s="40"/>
      <c r="C9" s="40"/>
      <c r="D9" s="40"/>
      <c r="E9" s="40"/>
      <c r="F9" s="40"/>
      <c r="G9" s="40"/>
      <c r="H9" s="40"/>
      <c r="I9" s="40"/>
      <c r="J9" s="40"/>
      <c r="K9" s="40"/>
      <c r="L9" s="40"/>
      <c r="M9" s="40"/>
      <c r="N9" s="40"/>
      <c r="O9" s="40"/>
      <c r="P9" s="40"/>
      <c r="Q9" s="40"/>
      <c r="R9" s="40"/>
      <c r="S9" s="40"/>
    </row>
    <row r="10" spans="1:19" s="76" customFormat="1" ht="23.25">
      <c r="A10" s="70" t="str">
        <f>+'Analysis Chart-7'!A10</f>
        <v>Mr X</v>
      </c>
      <c r="B10" s="40"/>
      <c r="C10" s="40"/>
      <c r="D10" s="40"/>
      <c r="E10" s="40"/>
      <c r="F10" s="40"/>
      <c r="G10" s="40"/>
      <c r="H10" s="40"/>
      <c r="I10" s="40"/>
      <c r="J10" s="40"/>
      <c r="K10" s="40"/>
      <c r="L10" s="40"/>
      <c r="M10" s="40"/>
      <c r="N10" s="40"/>
      <c r="O10" s="40"/>
      <c r="P10" s="40"/>
      <c r="Q10" s="40"/>
      <c r="R10" s="40"/>
      <c r="S10" s="40"/>
    </row>
    <row r="11" spans="1:19" s="76" customFormat="1">
      <c r="A11" s="40"/>
      <c r="B11" s="40"/>
      <c r="C11" s="40"/>
      <c r="D11" s="40"/>
      <c r="E11" s="40"/>
      <c r="F11" s="40"/>
      <c r="G11" s="40"/>
      <c r="H11" s="40"/>
      <c r="I11" s="40"/>
      <c r="J11" s="40"/>
      <c r="K11" s="40"/>
      <c r="L11" s="40"/>
      <c r="M11" s="40"/>
      <c r="N11" s="40"/>
      <c r="O11" s="40"/>
      <c r="P11" s="40"/>
      <c r="Q11" s="40"/>
      <c r="R11" s="40"/>
      <c r="S11" s="40"/>
    </row>
    <row r="12" spans="1:19"/>
    <row r="13" spans="1:19"/>
    <row r="14" spans="1:19"/>
    <row r="15" spans="1:19"/>
    <row r="16" spans="1:19"/>
    <row r="17" spans="2:2"/>
    <row r="18" spans="2:2"/>
    <row r="19" spans="2:2"/>
    <row r="20" spans="2:2"/>
    <row r="21" spans="2:2"/>
    <row r="22" spans="2:2"/>
    <row r="23" spans="2:2">
      <c r="B23" s="2"/>
    </row>
    <row r="24" spans="2:2"/>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T25"/>
  <sheetViews>
    <sheetView zoomScale="90" zoomScaleNormal="90" workbookViewId="0">
      <selection activeCell="D2" sqref="D2:F6"/>
    </sheetView>
  </sheetViews>
  <sheetFormatPr defaultColWidth="0" defaultRowHeight="0" customHeight="1" zeroHeight="1"/>
  <cols>
    <col min="1" max="1" width="11" style="1" customWidth="1"/>
    <col min="2" max="2" width="11.7109375" style="1" customWidth="1"/>
    <col min="3" max="20" width="9.140625" style="1" customWidth="1"/>
    <col min="21" max="16384" width="9.140625" style="1" hidden="1"/>
  </cols>
  <sheetData>
    <row r="1" spans="1:6" ht="15.75" thickBot="1">
      <c r="D1" s="40"/>
      <c r="E1" s="40"/>
      <c r="F1" s="40"/>
    </row>
    <row r="2" spans="1:6" s="19" customFormat="1" ht="15.75" thickBot="1">
      <c r="D2" s="698" t="s">
        <v>29</v>
      </c>
      <c r="E2" s="699"/>
      <c r="F2" s="700"/>
    </row>
    <row r="3" spans="1:6" ht="15.75" thickBot="1">
      <c r="A3" s="74" t="s">
        <v>2</v>
      </c>
      <c r="B3" s="75">
        <f>+Summary!P16</f>
        <v>0</v>
      </c>
      <c r="D3" s="701"/>
      <c r="E3" s="702"/>
      <c r="F3" s="703"/>
    </row>
    <row r="4" spans="1:6" ht="15.75" thickBot="1">
      <c r="A4" s="72" t="s">
        <v>65</v>
      </c>
      <c r="B4" s="73" t="e">
        <f>+B3/'Track Room'!H30*30</f>
        <v>#DIV/0!</v>
      </c>
      <c r="D4" s="701"/>
      <c r="E4" s="702"/>
      <c r="F4" s="703"/>
    </row>
    <row r="5" spans="1:6" ht="15.75" thickBot="1">
      <c r="A5" s="72" t="s">
        <v>66</v>
      </c>
      <c r="B5" s="73">
        <f>+MIN(Summary!P4:P15)</f>
        <v>0</v>
      </c>
      <c r="D5" s="701"/>
      <c r="E5" s="702"/>
      <c r="F5" s="703"/>
    </row>
    <row r="6" spans="1:6" ht="15.75" thickBot="1">
      <c r="A6" s="72" t="s">
        <v>67</v>
      </c>
      <c r="B6" s="73">
        <f>+MAX(Summary!P4:P15)</f>
        <v>0</v>
      </c>
      <c r="D6" s="704"/>
      <c r="E6" s="705"/>
      <c r="F6" s="706"/>
    </row>
    <row r="7" spans="1:6" ht="18.75">
      <c r="C7" s="797"/>
      <c r="D7" s="797"/>
    </row>
    <row r="8" spans="1:6" s="7" customFormat="1" ht="23.25">
      <c r="A8" s="70" t="str">
        <f>+Summary!P3</f>
        <v>Travel  &amp; Pleasure</v>
      </c>
    </row>
    <row r="9" spans="1:6" ht="15">
      <c r="A9" s="40"/>
    </row>
    <row r="10" spans="1:6" ht="23.25">
      <c r="A10" s="70" t="str">
        <f>+'Analysis Chart-8'!A10</f>
        <v>Mr X</v>
      </c>
    </row>
    <row r="11" spans="1:6" ht="15"/>
    <row r="12" spans="1:6" ht="15"/>
    <row r="13" spans="1:6" ht="15"/>
    <row r="14" spans="1:6" ht="15"/>
    <row r="15" spans="1:6" ht="15"/>
    <row r="16" spans="1:6" ht="15"/>
    <row r="17" spans="2:2" ht="15"/>
    <row r="18" spans="2:2" ht="15"/>
    <row r="19" spans="2:2" ht="15"/>
    <row r="20" spans="2:2" ht="15"/>
    <row r="21" spans="2:2" ht="15"/>
    <row r="22" spans="2:2" ht="15"/>
    <row r="23" spans="2:2" ht="15">
      <c r="B23" s="40"/>
    </row>
    <row r="24" spans="2:2" ht="15"/>
    <row r="25" spans="2:2" ht="1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0" tint="-0.249977111117893"/>
  </sheetPr>
  <dimension ref="A1:T25"/>
  <sheetViews>
    <sheetView zoomScale="90" zoomScaleNormal="90" workbookViewId="0">
      <selection activeCell="C26" sqref="C26"/>
    </sheetView>
  </sheetViews>
  <sheetFormatPr defaultColWidth="0" defaultRowHeight="15" zeroHeight="1"/>
  <cols>
    <col min="1" max="1" width="11" style="1" customWidth="1"/>
    <col min="2" max="2" width="11.7109375" style="1" customWidth="1"/>
    <col min="3" max="20" width="9.140625" style="1" customWidth="1"/>
    <col min="21" max="16384" width="9.140625" style="1" hidden="1"/>
  </cols>
  <sheetData>
    <row r="1" spans="1:6"/>
    <row r="2" spans="1:6" ht="15.75" thickBot="1"/>
    <row r="3" spans="1:6" ht="15.75" thickBot="1">
      <c r="A3" s="74" t="s">
        <v>2</v>
      </c>
      <c r="B3" s="75">
        <f>+Summary!Q16</f>
        <v>0</v>
      </c>
      <c r="D3" s="698" t="s">
        <v>29</v>
      </c>
      <c r="E3" s="699"/>
      <c r="F3" s="700"/>
    </row>
    <row r="4" spans="1:6" ht="15.75" thickBot="1">
      <c r="A4" s="72" t="s">
        <v>65</v>
      </c>
      <c r="B4" s="73">
        <f>+AVERAGE(Summary!Q4:Q15)</f>
        <v>0</v>
      </c>
      <c r="D4" s="701"/>
      <c r="E4" s="702"/>
      <c r="F4" s="703"/>
    </row>
    <row r="5" spans="1:6" ht="15.75" thickBot="1">
      <c r="A5" s="72" t="s">
        <v>66</v>
      </c>
      <c r="B5" s="73">
        <f>+MIN(Summary!Q4:Q15)</f>
        <v>0</v>
      </c>
      <c r="D5" s="701"/>
      <c r="E5" s="702"/>
      <c r="F5" s="703"/>
    </row>
    <row r="6" spans="1:6" ht="15.75" thickBot="1">
      <c r="A6" s="72" t="s">
        <v>67</v>
      </c>
      <c r="B6" s="73">
        <f>+MAX(Summary!Q4:Q15)</f>
        <v>0</v>
      </c>
      <c r="D6" s="701"/>
      <c r="E6" s="702"/>
      <c r="F6" s="703"/>
    </row>
    <row r="7" spans="1:6" ht="15.75" thickBot="1">
      <c r="D7" s="704"/>
      <c r="E7" s="705"/>
      <c r="F7" s="706"/>
    </row>
    <row r="8" spans="1:6" s="7" customFormat="1" ht="23.25">
      <c r="A8" s="70" t="str">
        <f>+Summary!Q3</f>
        <v>Misc</v>
      </c>
    </row>
    <row r="9" spans="1:6" s="40" customFormat="1"/>
    <row r="10" spans="1:6" s="40" customFormat="1" ht="23.25">
      <c r="A10" s="70" t="str">
        <f>+'Analysis Chart-9'!A10</f>
        <v>Mr X</v>
      </c>
    </row>
    <row r="11" spans="1:6" s="40" customFormat="1"/>
    <row r="12" spans="1:6"/>
    <row r="13" spans="1:6"/>
    <row r="14" spans="1:6"/>
    <row r="15" spans="1:6"/>
    <row r="16" spans="1:6"/>
    <row r="17" spans="2:2"/>
    <row r="18" spans="2:2"/>
    <row r="19" spans="2:2"/>
    <row r="20" spans="2:2"/>
    <row r="21" spans="2:2"/>
    <row r="22" spans="2:2"/>
    <row r="23" spans="2:2">
      <c r="B23" s="2"/>
    </row>
    <row r="24" spans="2:2"/>
    <row r="25" spans="2:2"/>
  </sheetData>
  <sheetProtection password="E886" sheet="1" objects="1" scenarios="1"/>
  <mergeCells count="1">
    <mergeCell ref="D3:F7"/>
  </mergeCells>
  <hyperlinks>
    <hyperlink ref="D3:F7" location="'Track Room'!A1" display="Track Room"/>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0" tint="-0.249977111117893"/>
  </sheetPr>
  <dimension ref="A1:V26"/>
  <sheetViews>
    <sheetView zoomScale="90" zoomScaleNormal="90" workbookViewId="0">
      <selection activeCell="D2" sqref="D2:F6"/>
    </sheetView>
  </sheetViews>
  <sheetFormatPr defaultColWidth="0" defaultRowHeight="15" zeroHeight="1"/>
  <cols>
    <col min="1" max="1" width="11.5703125" style="1" customWidth="1"/>
    <col min="2" max="2" width="10.5703125" style="1" bestFit="1" customWidth="1"/>
    <col min="3" max="20" width="9.140625" style="1" customWidth="1"/>
    <col min="21" max="22" width="0" style="1" hidden="1" customWidth="1"/>
    <col min="23" max="16384" width="9.140625" style="1" hidden="1"/>
  </cols>
  <sheetData>
    <row r="1" spans="1:6" ht="15.75" thickBot="1"/>
    <row r="2" spans="1:6" ht="15.75" thickBot="1">
      <c r="D2" s="698" t="s">
        <v>29</v>
      </c>
      <c r="E2" s="699"/>
      <c r="F2" s="700"/>
    </row>
    <row r="3" spans="1:6" ht="15.75" thickBot="1">
      <c r="A3" s="74" t="s">
        <v>2</v>
      </c>
      <c r="B3" s="75">
        <f>+Summary!R16</f>
        <v>0</v>
      </c>
      <c r="D3" s="701"/>
      <c r="E3" s="702"/>
      <c r="F3" s="703"/>
    </row>
    <row r="4" spans="1:6" ht="15.75" thickBot="1">
      <c r="A4" s="72" t="s">
        <v>65</v>
      </c>
      <c r="B4" s="73">
        <f>+AVERAGE(Summary!R4:R15)</f>
        <v>0</v>
      </c>
      <c r="D4" s="701"/>
      <c r="E4" s="702"/>
      <c r="F4" s="703"/>
    </row>
    <row r="5" spans="1:6" ht="15.75" thickBot="1">
      <c r="A5" s="72" t="s">
        <v>66</v>
      </c>
      <c r="B5" s="73">
        <f>+MIN(Summary!R4:R15)</f>
        <v>0</v>
      </c>
      <c r="D5" s="701"/>
      <c r="E5" s="702"/>
      <c r="F5" s="703"/>
    </row>
    <row r="6" spans="1:6" ht="15.75" thickBot="1">
      <c r="A6" s="72" t="s">
        <v>67</v>
      </c>
      <c r="B6" s="73" t="e">
        <f>+MAX(Summary!R4:HR15)</f>
        <v>#DIV/0!</v>
      </c>
      <c r="D6" s="704"/>
      <c r="E6" s="705"/>
      <c r="F6" s="706"/>
    </row>
    <row r="7" spans="1:6" ht="18.75">
      <c r="C7" s="797"/>
      <c r="D7" s="797"/>
    </row>
    <row r="8" spans="1:6" s="7" customFormat="1" ht="23.25">
      <c r="A8" s="70" t="str">
        <f>+Summary!R3</f>
        <v>Savings</v>
      </c>
    </row>
    <row r="9" spans="1:6" s="40" customFormat="1"/>
    <row r="10" spans="1:6" s="40" customFormat="1" ht="23.25">
      <c r="A10" s="70" t="str">
        <f>+'Analysis Chart-10'!A10</f>
        <v>Mr X</v>
      </c>
    </row>
    <row r="11" spans="1:6"/>
    <row r="12" spans="1:6"/>
    <row r="13" spans="1:6"/>
    <row r="14" spans="1:6"/>
    <row r="15" spans="1:6"/>
    <row r="16" spans="1:6"/>
    <row r="17" spans="2:2"/>
    <row r="18" spans="2:2"/>
    <row r="19" spans="2:2"/>
    <row r="20" spans="2:2"/>
    <row r="21" spans="2:2"/>
    <row r="22" spans="2:2"/>
    <row r="23" spans="2:2">
      <c r="B23" s="2"/>
    </row>
    <row r="24" spans="2:2">
      <c r="B24" s="2"/>
    </row>
    <row r="25" spans="2:2"/>
    <row r="26"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0" tint="-0.249977111117893"/>
  </sheetPr>
  <dimension ref="A1:Q37"/>
  <sheetViews>
    <sheetView zoomScale="80" zoomScaleNormal="80" workbookViewId="0">
      <pane xSplit="1" ySplit="5" topLeftCell="B19" activePane="bottomRight" state="frozen"/>
      <selection activeCell="C26" sqref="C26"/>
      <selection pane="topRight" activeCell="C26" sqref="C26"/>
      <selection pane="bottomLeft" activeCell="C26" sqref="C26"/>
      <selection pane="bottomRight" activeCell="E2" sqref="E2:F3"/>
    </sheetView>
  </sheetViews>
  <sheetFormatPr defaultColWidth="0" defaultRowHeight="18.75" zeroHeight="1"/>
  <cols>
    <col min="1" max="1" width="12.85546875" style="6" customWidth="1"/>
    <col min="2" max="2" width="5.7109375" style="6" customWidth="1"/>
    <col min="3" max="3" width="14.140625" style="5" customWidth="1"/>
    <col min="4" max="4" width="46.140625" style="23" customWidth="1"/>
    <col min="5" max="5" width="11" style="5" customWidth="1"/>
    <col min="6" max="15" width="11" style="1" customWidth="1"/>
    <col min="16" max="16" width="11.85546875" style="4" customWidth="1"/>
    <col min="17" max="17" width="0" style="12" hidden="1" customWidth="1"/>
    <col min="18" max="16384" width="9.140625" style="12" hidden="1"/>
  </cols>
  <sheetData>
    <row r="1" spans="1:16" ht="19.5" thickBot="1">
      <c r="A1" s="8"/>
      <c r="B1" s="8"/>
      <c r="C1" s="9"/>
      <c r="D1" s="22"/>
      <c r="E1" s="9"/>
      <c r="F1" s="10"/>
      <c r="G1" s="10"/>
      <c r="H1" s="10"/>
      <c r="I1" s="10"/>
      <c r="J1" s="10"/>
      <c r="K1" s="10"/>
      <c r="L1" s="10"/>
      <c r="M1" s="10"/>
      <c r="N1" s="10"/>
      <c r="O1" s="10"/>
      <c r="P1" s="11"/>
    </row>
    <row r="2" spans="1:16" ht="19.5" thickBot="1">
      <c r="A2" s="802" t="str">
        <f>+'Analysis Chart-11'!A10</f>
        <v>Mr X</v>
      </c>
      <c r="B2" s="803"/>
      <c r="C2" s="803"/>
      <c r="D2" s="804"/>
      <c r="E2" s="810" t="s">
        <v>221</v>
      </c>
      <c r="F2" s="811"/>
      <c r="G2" s="805" t="s">
        <v>50</v>
      </c>
      <c r="H2" s="798"/>
      <c r="I2" s="798"/>
      <c r="J2" s="798"/>
      <c r="K2" s="799"/>
      <c r="L2" s="798" t="s">
        <v>6</v>
      </c>
      <c r="M2" s="798"/>
      <c r="N2" s="799"/>
      <c r="O2" s="12"/>
      <c r="P2" s="13"/>
    </row>
    <row r="3" spans="1:16" ht="15.75" customHeight="1" thickBot="1">
      <c r="A3" s="807" t="s">
        <v>97</v>
      </c>
      <c r="B3" s="808"/>
      <c r="C3" s="808"/>
      <c r="D3" s="809"/>
      <c r="E3" s="812"/>
      <c r="F3" s="813"/>
      <c r="G3" s="806"/>
      <c r="H3" s="800"/>
      <c r="I3" s="800"/>
      <c r="J3" s="800"/>
      <c r="K3" s="801"/>
      <c r="L3" s="800"/>
      <c r="M3" s="800"/>
      <c r="N3" s="801"/>
      <c r="O3" s="12"/>
      <c r="P3" s="12"/>
    </row>
    <row r="4" spans="1:16" ht="23.25">
      <c r="A4" s="96"/>
      <c r="B4" s="96"/>
      <c r="C4" s="96"/>
      <c r="D4" s="97"/>
      <c r="E4" s="96"/>
      <c r="F4" s="12"/>
      <c r="G4" s="12"/>
      <c r="H4" s="12"/>
      <c r="I4" s="12"/>
      <c r="J4" s="12"/>
      <c r="K4" s="12"/>
      <c r="L4" s="12"/>
      <c r="M4" s="12"/>
      <c r="N4" s="12"/>
      <c r="O4" s="12"/>
      <c r="P4" s="13"/>
    </row>
    <row r="5" spans="1:16" s="104" customFormat="1"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s="27" customFormat="1" ht="15.75">
      <c r="A6" s="105">
        <v>43466</v>
      </c>
      <c r="B6" s="115"/>
      <c r="C6" s="106" t="s">
        <v>96</v>
      </c>
      <c r="D6" s="99"/>
      <c r="E6" s="304">
        <v>0</v>
      </c>
      <c r="F6" s="304">
        <v>0</v>
      </c>
      <c r="G6" s="304">
        <v>0</v>
      </c>
      <c r="H6" s="304">
        <v>0</v>
      </c>
      <c r="I6" s="304">
        <v>0</v>
      </c>
      <c r="J6" s="304">
        <v>0</v>
      </c>
      <c r="K6" s="304">
        <v>0</v>
      </c>
      <c r="L6" s="304">
        <v>0</v>
      </c>
      <c r="M6" s="304">
        <v>0</v>
      </c>
      <c r="N6" s="304">
        <v>0</v>
      </c>
      <c r="O6" s="304">
        <v>0</v>
      </c>
      <c r="P6" s="107">
        <f>SUM(E6:O6)</f>
        <v>0</v>
      </c>
    </row>
    <row r="7" spans="1:16" s="27" customFormat="1" ht="15.75">
      <c r="A7" s="105">
        <v>43467</v>
      </c>
      <c r="B7" s="115"/>
      <c r="C7" s="106" t="s">
        <v>92</v>
      </c>
      <c r="D7" s="99"/>
      <c r="E7" s="304">
        <v>0</v>
      </c>
      <c r="F7" s="304">
        <v>0</v>
      </c>
      <c r="G7" s="304">
        <v>0</v>
      </c>
      <c r="H7" s="304">
        <v>0</v>
      </c>
      <c r="I7" s="304">
        <v>0</v>
      </c>
      <c r="J7" s="304">
        <v>0</v>
      </c>
      <c r="K7" s="304">
        <v>0</v>
      </c>
      <c r="L7" s="304">
        <v>0</v>
      </c>
      <c r="M7" s="304">
        <v>0</v>
      </c>
      <c r="N7" s="304">
        <v>0</v>
      </c>
      <c r="O7" s="304">
        <v>0</v>
      </c>
      <c r="P7" s="107">
        <f t="shared" ref="P7:P36" si="0">SUM(E7:O7)</f>
        <v>0</v>
      </c>
    </row>
    <row r="8" spans="1:16" s="27" customFormat="1" ht="15.75">
      <c r="A8" s="105">
        <v>43468</v>
      </c>
      <c r="B8" s="115"/>
      <c r="C8" s="106" t="s">
        <v>93</v>
      </c>
      <c r="D8" s="99"/>
      <c r="E8" s="304">
        <v>0</v>
      </c>
      <c r="F8" s="304">
        <v>0</v>
      </c>
      <c r="G8" s="304">
        <v>0</v>
      </c>
      <c r="H8" s="304">
        <v>0</v>
      </c>
      <c r="I8" s="304">
        <v>0</v>
      </c>
      <c r="J8" s="304">
        <v>0</v>
      </c>
      <c r="K8" s="304">
        <v>0</v>
      </c>
      <c r="L8" s="304">
        <v>0</v>
      </c>
      <c r="M8" s="304">
        <v>0</v>
      </c>
      <c r="N8" s="304">
        <v>0</v>
      </c>
      <c r="O8" s="304">
        <v>0</v>
      </c>
      <c r="P8" s="107">
        <f t="shared" si="0"/>
        <v>0</v>
      </c>
    </row>
    <row r="9" spans="1:16" s="27" customFormat="1" ht="15.75">
      <c r="A9" s="105">
        <v>43469</v>
      </c>
      <c r="B9" s="115"/>
      <c r="C9" s="106" t="s">
        <v>91</v>
      </c>
      <c r="D9" s="99"/>
      <c r="E9" s="304">
        <v>0</v>
      </c>
      <c r="F9" s="304">
        <v>0</v>
      </c>
      <c r="G9" s="304">
        <v>0</v>
      </c>
      <c r="H9" s="304">
        <v>0</v>
      </c>
      <c r="I9" s="304">
        <v>0</v>
      </c>
      <c r="J9" s="304">
        <v>0</v>
      </c>
      <c r="K9" s="304">
        <v>0</v>
      </c>
      <c r="L9" s="304">
        <v>0</v>
      </c>
      <c r="M9" s="304">
        <v>0</v>
      </c>
      <c r="N9" s="304">
        <v>0</v>
      </c>
      <c r="O9" s="304">
        <v>0</v>
      </c>
      <c r="P9" s="107">
        <f t="shared" si="0"/>
        <v>0</v>
      </c>
    </row>
    <row r="10" spans="1:16" s="27" customFormat="1" ht="15.75" customHeight="1">
      <c r="A10" s="105">
        <v>43470</v>
      </c>
      <c r="B10" s="115"/>
      <c r="C10" s="106" t="s">
        <v>90</v>
      </c>
      <c r="D10" s="99"/>
      <c r="E10" s="304">
        <v>0</v>
      </c>
      <c r="F10" s="304">
        <v>0</v>
      </c>
      <c r="G10" s="304">
        <v>0</v>
      </c>
      <c r="H10" s="304">
        <v>0</v>
      </c>
      <c r="I10" s="304">
        <v>0</v>
      </c>
      <c r="J10" s="304">
        <v>0</v>
      </c>
      <c r="K10" s="304">
        <v>0</v>
      </c>
      <c r="L10" s="304">
        <v>0</v>
      </c>
      <c r="M10" s="304">
        <v>0</v>
      </c>
      <c r="N10" s="304">
        <v>0</v>
      </c>
      <c r="O10" s="304">
        <v>0</v>
      </c>
      <c r="P10" s="107">
        <f t="shared" si="0"/>
        <v>0</v>
      </c>
    </row>
    <row r="11" spans="1:16" s="27" customFormat="1" ht="15.75">
      <c r="A11" s="105">
        <v>43471</v>
      </c>
      <c r="B11" s="115"/>
      <c r="C11" s="106" t="s">
        <v>94</v>
      </c>
      <c r="D11" s="99"/>
      <c r="E11" s="304">
        <v>0</v>
      </c>
      <c r="F11" s="304">
        <v>0</v>
      </c>
      <c r="G11" s="304">
        <v>0</v>
      </c>
      <c r="H11" s="304">
        <v>0</v>
      </c>
      <c r="I11" s="304">
        <v>0</v>
      </c>
      <c r="J11" s="304">
        <v>0</v>
      </c>
      <c r="K11" s="304">
        <v>0</v>
      </c>
      <c r="L11" s="304">
        <v>0</v>
      </c>
      <c r="M11" s="304">
        <v>0</v>
      </c>
      <c r="N11" s="304">
        <v>0</v>
      </c>
      <c r="O11" s="304">
        <v>0</v>
      </c>
      <c r="P11" s="107">
        <f t="shared" si="0"/>
        <v>0</v>
      </c>
    </row>
    <row r="12" spans="1:16" s="27" customFormat="1" ht="15.75">
      <c r="A12" s="105">
        <v>43472</v>
      </c>
      <c r="B12" s="115"/>
      <c r="C12" s="106" t="s">
        <v>95</v>
      </c>
      <c r="D12" s="99"/>
      <c r="E12" s="304">
        <v>0</v>
      </c>
      <c r="F12" s="304">
        <v>0</v>
      </c>
      <c r="G12" s="304">
        <v>0</v>
      </c>
      <c r="H12" s="304">
        <v>0</v>
      </c>
      <c r="I12" s="304">
        <v>0</v>
      </c>
      <c r="J12" s="304">
        <v>0</v>
      </c>
      <c r="K12" s="304">
        <v>0</v>
      </c>
      <c r="L12" s="304">
        <v>0</v>
      </c>
      <c r="M12" s="304">
        <v>0</v>
      </c>
      <c r="N12" s="304">
        <v>0</v>
      </c>
      <c r="O12" s="304">
        <v>0</v>
      </c>
      <c r="P12" s="107">
        <f t="shared" si="0"/>
        <v>0</v>
      </c>
    </row>
    <row r="13" spans="1:16" s="27" customFormat="1" ht="15.75">
      <c r="A13" s="105">
        <v>43473</v>
      </c>
      <c r="B13" s="115"/>
      <c r="C13" s="106" t="s">
        <v>96</v>
      </c>
      <c r="D13" s="99"/>
      <c r="E13" s="304">
        <v>0</v>
      </c>
      <c r="F13" s="304">
        <v>0</v>
      </c>
      <c r="G13" s="304">
        <v>0</v>
      </c>
      <c r="H13" s="304">
        <v>0</v>
      </c>
      <c r="I13" s="304">
        <v>0</v>
      </c>
      <c r="J13" s="304">
        <v>0</v>
      </c>
      <c r="K13" s="304">
        <v>0</v>
      </c>
      <c r="L13" s="304">
        <v>0</v>
      </c>
      <c r="M13" s="304">
        <v>0</v>
      </c>
      <c r="N13" s="304">
        <v>0</v>
      </c>
      <c r="O13" s="304">
        <v>0</v>
      </c>
      <c r="P13" s="107">
        <f t="shared" si="0"/>
        <v>0</v>
      </c>
    </row>
    <row r="14" spans="1:16" s="27" customFormat="1" ht="15.75">
      <c r="A14" s="105">
        <v>43474</v>
      </c>
      <c r="B14" s="115"/>
      <c r="C14" s="106" t="s">
        <v>92</v>
      </c>
      <c r="D14" s="99"/>
      <c r="E14" s="304">
        <v>0</v>
      </c>
      <c r="F14" s="304">
        <v>0</v>
      </c>
      <c r="G14" s="304">
        <v>0</v>
      </c>
      <c r="H14" s="304">
        <v>0</v>
      </c>
      <c r="I14" s="304">
        <v>0</v>
      </c>
      <c r="J14" s="304">
        <v>0</v>
      </c>
      <c r="K14" s="304">
        <v>0</v>
      </c>
      <c r="L14" s="304">
        <v>0</v>
      </c>
      <c r="M14" s="304">
        <v>0</v>
      </c>
      <c r="N14" s="304">
        <v>0</v>
      </c>
      <c r="O14" s="304">
        <v>0</v>
      </c>
      <c r="P14" s="107">
        <f t="shared" si="0"/>
        <v>0</v>
      </c>
    </row>
    <row r="15" spans="1:16" s="27" customFormat="1" ht="15.75">
      <c r="A15" s="105">
        <v>43475</v>
      </c>
      <c r="B15" s="115"/>
      <c r="C15" s="106" t="s">
        <v>93</v>
      </c>
      <c r="D15" s="99"/>
      <c r="E15" s="304">
        <v>0</v>
      </c>
      <c r="F15" s="304">
        <v>0</v>
      </c>
      <c r="G15" s="304">
        <v>0</v>
      </c>
      <c r="H15" s="304">
        <v>0</v>
      </c>
      <c r="I15" s="304">
        <v>0</v>
      </c>
      <c r="J15" s="304">
        <v>0</v>
      </c>
      <c r="K15" s="304">
        <v>0</v>
      </c>
      <c r="L15" s="304">
        <v>0</v>
      </c>
      <c r="M15" s="304">
        <v>0</v>
      </c>
      <c r="N15" s="304">
        <v>0</v>
      </c>
      <c r="O15" s="304">
        <v>0</v>
      </c>
      <c r="P15" s="107">
        <f t="shared" si="0"/>
        <v>0</v>
      </c>
    </row>
    <row r="16" spans="1:16" s="27" customFormat="1" ht="15.75">
      <c r="A16" s="105">
        <v>43476</v>
      </c>
      <c r="B16" s="115"/>
      <c r="C16" s="106" t="s">
        <v>91</v>
      </c>
      <c r="D16" s="99"/>
      <c r="E16" s="304">
        <v>0</v>
      </c>
      <c r="F16" s="304">
        <v>0</v>
      </c>
      <c r="G16" s="304">
        <v>0</v>
      </c>
      <c r="H16" s="304">
        <v>0</v>
      </c>
      <c r="I16" s="304">
        <v>0</v>
      </c>
      <c r="J16" s="304">
        <v>0</v>
      </c>
      <c r="K16" s="304">
        <v>0</v>
      </c>
      <c r="L16" s="304">
        <v>0</v>
      </c>
      <c r="M16" s="304">
        <v>0</v>
      </c>
      <c r="N16" s="304">
        <v>0</v>
      </c>
      <c r="O16" s="304">
        <v>0</v>
      </c>
      <c r="P16" s="107">
        <f t="shared" si="0"/>
        <v>0</v>
      </c>
    </row>
    <row r="17" spans="1:16" s="27" customFormat="1" ht="15.75">
      <c r="A17" s="105">
        <v>43477</v>
      </c>
      <c r="B17" s="115"/>
      <c r="C17" s="106" t="s">
        <v>90</v>
      </c>
      <c r="D17" s="99"/>
      <c r="E17" s="304">
        <v>0</v>
      </c>
      <c r="F17" s="304">
        <v>0</v>
      </c>
      <c r="G17" s="304">
        <v>0</v>
      </c>
      <c r="H17" s="304">
        <v>0</v>
      </c>
      <c r="I17" s="304">
        <v>0</v>
      </c>
      <c r="J17" s="304">
        <v>0</v>
      </c>
      <c r="K17" s="304">
        <v>0</v>
      </c>
      <c r="L17" s="304">
        <v>0</v>
      </c>
      <c r="M17" s="304">
        <v>0</v>
      </c>
      <c r="N17" s="304">
        <v>0</v>
      </c>
      <c r="O17" s="304">
        <v>0</v>
      </c>
      <c r="P17" s="107">
        <f t="shared" si="0"/>
        <v>0</v>
      </c>
    </row>
    <row r="18" spans="1:16" s="27" customFormat="1" ht="15.75">
      <c r="A18" s="105">
        <v>43478</v>
      </c>
      <c r="B18" s="115"/>
      <c r="C18" s="106" t="s">
        <v>94</v>
      </c>
      <c r="D18" s="99"/>
      <c r="E18" s="304">
        <v>0</v>
      </c>
      <c r="F18" s="304">
        <v>0</v>
      </c>
      <c r="G18" s="304">
        <v>0</v>
      </c>
      <c r="H18" s="304">
        <v>0</v>
      </c>
      <c r="I18" s="304">
        <v>0</v>
      </c>
      <c r="J18" s="304">
        <v>0</v>
      </c>
      <c r="K18" s="304">
        <v>0</v>
      </c>
      <c r="L18" s="304">
        <v>0</v>
      </c>
      <c r="M18" s="304">
        <v>0</v>
      </c>
      <c r="N18" s="304">
        <v>0</v>
      </c>
      <c r="O18" s="304">
        <v>0</v>
      </c>
      <c r="P18" s="107">
        <f t="shared" si="0"/>
        <v>0</v>
      </c>
    </row>
    <row r="19" spans="1:16" s="27" customFormat="1" ht="15.75">
      <c r="A19" s="105">
        <v>43479</v>
      </c>
      <c r="B19" s="115"/>
      <c r="C19" s="106" t="s">
        <v>95</v>
      </c>
      <c r="D19" s="99"/>
      <c r="E19" s="304">
        <v>0</v>
      </c>
      <c r="F19" s="304">
        <v>0</v>
      </c>
      <c r="G19" s="304">
        <v>0</v>
      </c>
      <c r="H19" s="304">
        <v>0</v>
      </c>
      <c r="I19" s="304">
        <v>0</v>
      </c>
      <c r="J19" s="304">
        <v>0</v>
      </c>
      <c r="K19" s="304">
        <v>0</v>
      </c>
      <c r="L19" s="304">
        <v>0</v>
      </c>
      <c r="M19" s="304">
        <v>0</v>
      </c>
      <c r="N19" s="304">
        <v>0</v>
      </c>
      <c r="O19" s="304">
        <v>0</v>
      </c>
      <c r="P19" s="107">
        <f t="shared" si="0"/>
        <v>0</v>
      </c>
    </row>
    <row r="20" spans="1:16" s="27" customFormat="1" ht="15.75">
      <c r="A20" s="105">
        <v>43480</v>
      </c>
      <c r="B20" s="115"/>
      <c r="C20" s="106" t="s">
        <v>96</v>
      </c>
      <c r="D20" s="99"/>
      <c r="E20" s="304">
        <v>0</v>
      </c>
      <c r="F20" s="304">
        <v>0</v>
      </c>
      <c r="G20" s="304">
        <v>0</v>
      </c>
      <c r="H20" s="304">
        <v>0</v>
      </c>
      <c r="I20" s="304">
        <v>0</v>
      </c>
      <c r="J20" s="304">
        <v>0</v>
      </c>
      <c r="K20" s="304">
        <v>0</v>
      </c>
      <c r="L20" s="304">
        <v>0</v>
      </c>
      <c r="M20" s="304">
        <v>0</v>
      </c>
      <c r="N20" s="304">
        <v>0</v>
      </c>
      <c r="O20" s="304">
        <v>0</v>
      </c>
      <c r="P20" s="107">
        <f t="shared" si="0"/>
        <v>0</v>
      </c>
    </row>
    <row r="21" spans="1:16" s="27" customFormat="1" ht="15.75">
      <c r="A21" s="105">
        <v>43481</v>
      </c>
      <c r="B21" s="115"/>
      <c r="C21" s="106" t="s">
        <v>92</v>
      </c>
      <c r="D21" s="99"/>
      <c r="E21" s="304">
        <v>0</v>
      </c>
      <c r="F21" s="304">
        <v>0</v>
      </c>
      <c r="G21" s="304">
        <v>0</v>
      </c>
      <c r="H21" s="304">
        <v>0</v>
      </c>
      <c r="I21" s="304">
        <v>0</v>
      </c>
      <c r="J21" s="304">
        <v>0</v>
      </c>
      <c r="K21" s="304">
        <v>0</v>
      </c>
      <c r="L21" s="304">
        <v>0</v>
      </c>
      <c r="M21" s="304">
        <v>0</v>
      </c>
      <c r="N21" s="304">
        <v>0</v>
      </c>
      <c r="O21" s="304">
        <v>0</v>
      </c>
      <c r="P21" s="107">
        <f t="shared" si="0"/>
        <v>0</v>
      </c>
    </row>
    <row r="22" spans="1:16" s="27" customFormat="1" ht="15.75">
      <c r="A22" s="105">
        <v>43484</v>
      </c>
      <c r="B22" s="115"/>
      <c r="C22" s="106" t="s">
        <v>93</v>
      </c>
      <c r="D22" s="99"/>
      <c r="E22" s="304">
        <v>0</v>
      </c>
      <c r="F22" s="304">
        <v>0</v>
      </c>
      <c r="G22" s="304">
        <v>0</v>
      </c>
      <c r="H22" s="304">
        <v>0</v>
      </c>
      <c r="I22" s="304">
        <v>0</v>
      </c>
      <c r="J22" s="304">
        <v>0</v>
      </c>
      <c r="K22" s="304">
        <v>0</v>
      </c>
      <c r="L22" s="304">
        <v>0</v>
      </c>
      <c r="M22" s="304">
        <v>0</v>
      </c>
      <c r="N22" s="304">
        <v>0</v>
      </c>
      <c r="O22" s="304">
        <v>0</v>
      </c>
      <c r="P22" s="107">
        <f t="shared" si="0"/>
        <v>0</v>
      </c>
    </row>
    <row r="23" spans="1:16" s="27" customFormat="1" ht="15.75">
      <c r="A23" s="105">
        <v>43484</v>
      </c>
      <c r="B23" s="115"/>
      <c r="C23" s="106" t="s">
        <v>91</v>
      </c>
      <c r="D23" s="99"/>
      <c r="E23" s="304">
        <v>0</v>
      </c>
      <c r="F23" s="304">
        <v>0</v>
      </c>
      <c r="G23" s="304">
        <v>0</v>
      </c>
      <c r="H23" s="304">
        <v>0</v>
      </c>
      <c r="I23" s="304">
        <v>0</v>
      </c>
      <c r="J23" s="304">
        <v>0</v>
      </c>
      <c r="K23" s="304">
        <v>0</v>
      </c>
      <c r="L23" s="304">
        <v>0</v>
      </c>
      <c r="M23" s="304">
        <v>0</v>
      </c>
      <c r="N23" s="304">
        <v>0</v>
      </c>
      <c r="O23" s="304">
        <v>0</v>
      </c>
      <c r="P23" s="107">
        <f t="shared" si="0"/>
        <v>0</v>
      </c>
    </row>
    <row r="24" spans="1:16" s="27" customFormat="1" ht="15.75">
      <c r="A24" s="105">
        <v>43484</v>
      </c>
      <c r="B24" s="115"/>
      <c r="C24" s="106" t="s">
        <v>90</v>
      </c>
      <c r="D24" s="99"/>
      <c r="E24" s="304">
        <v>0</v>
      </c>
      <c r="F24" s="304">
        <v>0</v>
      </c>
      <c r="G24" s="304">
        <v>0</v>
      </c>
      <c r="H24" s="304">
        <v>0</v>
      </c>
      <c r="I24" s="304">
        <v>0</v>
      </c>
      <c r="J24" s="304">
        <v>0</v>
      </c>
      <c r="K24" s="304">
        <v>0</v>
      </c>
      <c r="L24" s="304">
        <v>0</v>
      </c>
      <c r="M24" s="304">
        <v>0</v>
      </c>
      <c r="N24" s="304">
        <v>0</v>
      </c>
      <c r="O24" s="304">
        <v>0</v>
      </c>
      <c r="P24" s="107">
        <f t="shared" si="0"/>
        <v>0</v>
      </c>
    </row>
    <row r="25" spans="1:16" s="27" customFormat="1" ht="15.75">
      <c r="A25" s="105">
        <v>43485</v>
      </c>
      <c r="B25" s="115"/>
      <c r="C25" s="106" t="s">
        <v>94</v>
      </c>
      <c r="D25" s="99"/>
      <c r="E25" s="304">
        <v>0</v>
      </c>
      <c r="F25" s="304">
        <v>0</v>
      </c>
      <c r="G25" s="304">
        <v>0</v>
      </c>
      <c r="H25" s="304">
        <v>0</v>
      </c>
      <c r="I25" s="304">
        <v>0</v>
      </c>
      <c r="J25" s="304">
        <v>0</v>
      </c>
      <c r="K25" s="304">
        <v>0</v>
      </c>
      <c r="L25" s="304">
        <v>0</v>
      </c>
      <c r="M25" s="304">
        <v>0</v>
      </c>
      <c r="N25" s="304">
        <v>0</v>
      </c>
      <c r="O25" s="304">
        <v>0</v>
      </c>
      <c r="P25" s="107">
        <f t="shared" si="0"/>
        <v>0</v>
      </c>
    </row>
    <row r="26" spans="1:16" s="27" customFormat="1" ht="15.75">
      <c r="A26" s="105">
        <v>43486</v>
      </c>
      <c r="B26" s="115"/>
      <c r="C26" s="106" t="s">
        <v>95</v>
      </c>
      <c r="D26" s="99"/>
      <c r="E26" s="304">
        <v>0</v>
      </c>
      <c r="F26" s="304">
        <v>0</v>
      </c>
      <c r="G26" s="304">
        <v>0</v>
      </c>
      <c r="H26" s="304">
        <v>0</v>
      </c>
      <c r="I26" s="304">
        <v>0</v>
      </c>
      <c r="J26" s="304">
        <v>0</v>
      </c>
      <c r="K26" s="304">
        <v>0</v>
      </c>
      <c r="L26" s="304">
        <v>0</v>
      </c>
      <c r="M26" s="304">
        <v>0</v>
      </c>
      <c r="N26" s="304">
        <v>0</v>
      </c>
      <c r="O26" s="304">
        <v>0</v>
      </c>
      <c r="P26" s="107">
        <f t="shared" si="0"/>
        <v>0</v>
      </c>
    </row>
    <row r="27" spans="1:16" s="27" customFormat="1" ht="15.75">
      <c r="A27" s="105">
        <v>43487</v>
      </c>
      <c r="B27" s="115"/>
      <c r="C27" s="106" t="s">
        <v>96</v>
      </c>
      <c r="D27" s="99"/>
      <c r="E27" s="304">
        <v>0</v>
      </c>
      <c r="F27" s="304">
        <v>0</v>
      </c>
      <c r="G27" s="304">
        <v>0</v>
      </c>
      <c r="H27" s="304">
        <v>0</v>
      </c>
      <c r="I27" s="304">
        <v>0</v>
      </c>
      <c r="J27" s="304">
        <v>0</v>
      </c>
      <c r="K27" s="304">
        <v>0</v>
      </c>
      <c r="L27" s="304">
        <v>0</v>
      </c>
      <c r="M27" s="304">
        <v>0</v>
      </c>
      <c r="N27" s="304">
        <v>0</v>
      </c>
      <c r="O27" s="304">
        <v>0</v>
      </c>
      <c r="P27" s="107">
        <f t="shared" si="0"/>
        <v>0</v>
      </c>
    </row>
    <row r="28" spans="1:16" s="27" customFormat="1" ht="15.75">
      <c r="A28" s="105">
        <v>43488</v>
      </c>
      <c r="B28" s="115"/>
      <c r="C28" s="106" t="s">
        <v>92</v>
      </c>
      <c r="D28" s="99"/>
      <c r="E28" s="304">
        <v>0</v>
      </c>
      <c r="F28" s="304">
        <v>0</v>
      </c>
      <c r="G28" s="304">
        <v>0</v>
      </c>
      <c r="H28" s="304">
        <v>0</v>
      </c>
      <c r="I28" s="304">
        <v>0</v>
      </c>
      <c r="J28" s="304">
        <v>0</v>
      </c>
      <c r="K28" s="304">
        <v>0</v>
      </c>
      <c r="L28" s="304">
        <v>0</v>
      </c>
      <c r="M28" s="304">
        <v>0</v>
      </c>
      <c r="N28" s="304">
        <v>0</v>
      </c>
      <c r="O28" s="304">
        <v>0</v>
      </c>
      <c r="P28" s="107">
        <f t="shared" si="0"/>
        <v>0</v>
      </c>
    </row>
    <row r="29" spans="1:16" s="27" customFormat="1" ht="15.75">
      <c r="A29" s="105">
        <v>43489</v>
      </c>
      <c r="B29" s="115"/>
      <c r="C29" s="106" t="s">
        <v>93</v>
      </c>
      <c r="D29" s="99"/>
      <c r="E29" s="304">
        <v>0</v>
      </c>
      <c r="F29" s="304">
        <v>0</v>
      </c>
      <c r="G29" s="304">
        <v>0</v>
      </c>
      <c r="H29" s="304">
        <v>0</v>
      </c>
      <c r="I29" s="304">
        <v>0</v>
      </c>
      <c r="J29" s="304">
        <v>0</v>
      </c>
      <c r="K29" s="304">
        <v>0</v>
      </c>
      <c r="L29" s="304">
        <v>0</v>
      </c>
      <c r="M29" s="304">
        <v>0</v>
      </c>
      <c r="N29" s="304">
        <v>0</v>
      </c>
      <c r="O29" s="304">
        <v>0</v>
      </c>
      <c r="P29" s="107">
        <f t="shared" si="0"/>
        <v>0</v>
      </c>
    </row>
    <row r="30" spans="1:16" s="27" customFormat="1" ht="15.75">
      <c r="A30" s="105">
        <v>43490</v>
      </c>
      <c r="B30" s="115"/>
      <c r="C30" s="106" t="s">
        <v>91</v>
      </c>
      <c r="D30" s="99"/>
      <c r="E30" s="304">
        <v>0</v>
      </c>
      <c r="F30" s="304">
        <v>0</v>
      </c>
      <c r="G30" s="304">
        <v>0</v>
      </c>
      <c r="H30" s="304">
        <v>0</v>
      </c>
      <c r="I30" s="304">
        <v>0</v>
      </c>
      <c r="J30" s="304">
        <v>0</v>
      </c>
      <c r="K30" s="304">
        <v>0</v>
      </c>
      <c r="L30" s="304">
        <v>0</v>
      </c>
      <c r="M30" s="304">
        <v>0</v>
      </c>
      <c r="N30" s="304">
        <v>0</v>
      </c>
      <c r="O30" s="304">
        <v>0</v>
      </c>
      <c r="P30" s="107">
        <f t="shared" si="0"/>
        <v>0</v>
      </c>
    </row>
    <row r="31" spans="1:16" s="27" customFormat="1" ht="15.75">
      <c r="A31" s="105">
        <v>43491</v>
      </c>
      <c r="B31" s="115"/>
      <c r="C31" s="106" t="s">
        <v>90</v>
      </c>
      <c r="D31" s="99"/>
      <c r="E31" s="304">
        <v>0</v>
      </c>
      <c r="F31" s="304">
        <v>0</v>
      </c>
      <c r="G31" s="304">
        <v>0</v>
      </c>
      <c r="H31" s="304">
        <v>0</v>
      </c>
      <c r="I31" s="304">
        <v>0</v>
      </c>
      <c r="J31" s="304">
        <v>0</v>
      </c>
      <c r="K31" s="304">
        <v>0</v>
      </c>
      <c r="L31" s="304">
        <v>0</v>
      </c>
      <c r="M31" s="304">
        <v>0</v>
      </c>
      <c r="N31" s="304">
        <v>0</v>
      </c>
      <c r="O31" s="304">
        <v>0</v>
      </c>
      <c r="P31" s="107">
        <f t="shared" si="0"/>
        <v>0</v>
      </c>
    </row>
    <row r="32" spans="1:16" s="27" customFormat="1" ht="15.75">
      <c r="A32" s="105">
        <v>43492</v>
      </c>
      <c r="B32" s="115"/>
      <c r="C32" s="106" t="s">
        <v>94</v>
      </c>
      <c r="D32" s="99"/>
      <c r="E32" s="304">
        <v>0</v>
      </c>
      <c r="F32" s="304">
        <v>0</v>
      </c>
      <c r="G32" s="304">
        <v>0</v>
      </c>
      <c r="H32" s="304">
        <v>0</v>
      </c>
      <c r="I32" s="304">
        <v>0</v>
      </c>
      <c r="J32" s="304">
        <v>0</v>
      </c>
      <c r="K32" s="304">
        <v>0</v>
      </c>
      <c r="L32" s="304">
        <v>0</v>
      </c>
      <c r="M32" s="304">
        <v>0</v>
      </c>
      <c r="N32" s="304">
        <v>0</v>
      </c>
      <c r="O32" s="304">
        <v>0</v>
      </c>
      <c r="P32" s="107">
        <f t="shared" si="0"/>
        <v>0</v>
      </c>
    </row>
    <row r="33" spans="1:16" s="27" customFormat="1" ht="15.75">
      <c r="A33" s="105">
        <v>43493</v>
      </c>
      <c r="B33" s="115"/>
      <c r="C33" s="106" t="s">
        <v>95</v>
      </c>
      <c r="D33" s="99"/>
      <c r="E33" s="304">
        <v>0</v>
      </c>
      <c r="F33" s="304">
        <v>0</v>
      </c>
      <c r="G33" s="304">
        <v>0</v>
      </c>
      <c r="H33" s="304">
        <v>0</v>
      </c>
      <c r="I33" s="304">
        <v>0</v>
      </c>
      <c r="J33" s="304">
        <v>0</v>
      </c>
      <c r="K33" s="304">
        <v>0</v>
      </c>
      <c r="L33" s="304">
        <v>0</v>
      </c>
      <c r="M33" s="304">
        <v>0</v>
      </c>
      <c r="N33" s="304">
        <v>0</v>
      </c>
      <c r="O33" s="304">
        <v>0</v>
      </c>
      <c r="P33" s="107">
        <f t="shared" si="0"/>
        <v>0</v>
      </c>
    </row>
    <row r="34" spans="1:16" s="27" customFormat="1" ht="15.75">
      <c r="A34" s="105">
        <v>43494</v>
      </c>
      <c r="B34" s="115"/>
      <c r="C34" s="106" t="s">
        <v>96</v>
      </c>
      <c r="D34" s="99"/>
      <c r="E34" s="304">
        <v>0</v>
      </c>
      <c r="F34" s="304">
        <v>0</v>
      </c>
      <c r="G34" s="304">
        <v>0</v>
      </c>
      <c r="H34" s="304">
        <v>0</v>
      </c>
      <c r="I34" s="304">
        <v>0</v>
      </c>
      <c r="J34" s="304">
        <v>0</v>
      </c>
      <c r="K34" s="304">
        <v>0</v>
      </c>
      <c r="L34" s="304">
        <v>0</v>
      </c>
      <c r="M34" s="304">
        <v>0</v>
      </c>
      <c r="N34" s="304">
        <v>0</v>
      </c>
      <c r="O34" s="304">
        <v>0</v>
      </c>
      <c r="P34" s="107">
        <f t="shared" si="0"/>
        <v>0</v>
      </c>
    </row>
    <row r="35" spans="1:16" s="27" customFormat="1" ht="15.75">
      <c r="A35" s="105">
        <v>43495</v>
      </c>
      <c r="B35" s="115"/>
      <c r="C35" s="106" t="s">
        <v>92</v>
      </c>
      <c r="D35" s="99"/>
      <c r="E35" s="304">
        <v>0</v>
      </c>
      <c r="F35" s="304">
        <v>0</v>
      </c>
      <c r="G35" s="304">
        <v>0</v>
      </c>
      <c r="H35" s="304">
        <v>0</v>
      </c>
      <c r="I35" s="304">
        <v>0</v>
      </c>
      <c r="J35" s="304">
        <v>0</v>
      </c>
      <c r="K35" s="304">
        <v>0</v>
      </c>
      <c r="L35" s="304">
        <v>0</v>
      </c>
      <c r="M35" s="304">
        <v>0</v>
      </c>
      <c r="N35" s="304">
        <v>0</v>
      </c>
      <c r="O35" s="304">
        <v>0</v>
      </c>
      <c r="P35" s="107">
        <f t="shared" si="0"/>
        <v>0</v>
      </c>
    </row>
    <row r="36" spans="1:16" s="27" customFormat="1" ht="15.75">
      <c r="A36" s="105">
        <v>43496</v>
      </c>
      <c r="B36" s="115"/>
      <c r="C36" s="106" t="s">
        <v>93</v>
      </c>
      <c r="D36" s="99"/>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109"/>
      <c r="B37" s="108">
        <f t="shared" ref="B37" si="1">SUM(B6:B36)</f>
        <v>0</v>
      </c>
      <c r="C37" s="111"/>
      <c r="D37" s="112" t="s">
        <v>2</v>
      </c>
      <c r="E37" s="113">
        <f>SUM(E6:E36)</f>
        <v>0</v>
      </c>
      <c r="F37" s="113">
        <f t="shared" ref="F37:P37" si="2">SUM(F6:F36)</f>
        <v>0</v>
      </c>
      <c r="G37" s="113">
        <f t="shared" si="2"/>
        <v>0</v>
      </c>
      <c r="H37" s="113">
        <f t="shared" si="2"/>
        <v>0</v>
      </c>
      <c r="I37" s="113">
        <f t="shared" si="2"/>
        <v>0</v>
      </c>
      <c r="J37" s="113">
        <f t="shared" si="2"/>
        <v>0</v>
      </c>
      <c r="K37" s="113">
        <f t="shared" si="2"/>
        <v>0</v>
      </c>
      <c r="L37" s="113">
        <f t="shared" si="2"/>
        <v>0</v>
      </c>
      <c r="M37" s="113">
        <f t="shared" si="2"/>
        <v>0</v>
      </c>
      <c r="N37" s="113">
        <f t="shared" si="2"/>
        <v>0</v>
      </c>
      <c r="O37" s="113">
        <f t="shared" si="2"/>
        <v>0</v>
      </c>
      <c r="P37" s="113">
        <f t="shared" si="2"/>
        <v>0</v>
      </c>
    </row>
  </sheetData>
  <mergeCells count="5">
    <mergeCell ref="L2:N3"/>
    <mergeCell ref="A2:D2"/>
    <mergeCell ref="G2:K3"/>
    <mergeCell ref="A3:D3"/>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A1" display="Daywise Charts"/>
    <hyperlink ref="E2:F3" location="'Jan B'!A1" display="Budget Jan"/>
  </hyperlink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0" tint="-0.249977111117893"/>
  </sheetPr>
  <dimension ref="A1:R37"/>
  <sheetViews>
    <sheetView zoomScale="85" zoomScaleNormal="85" workbookViewId="0">
      <pane ySplit="5" topLeftCell="A35" activePane="bottomLeft" state="frozen"/>
      <selection activeCell="C26" sqref="C26"/>
      <selection pane="bottomLeft" activeCell="E6" sqref="E6:O36"/>
    </sheetView>
  </sheetViews>
  <sheetFormatPr defaultColWidth="0" defaultRowHeight="18.75"/>
  <cols>
    <col min="1" max="1" width="10.7109375" style="6" customWidth="1"/>
    <col min="2" max="2" width="5.7109375" style="6" customWidth="1"/>
    <col min="3" max="3" width="16.42578125" style="5" customWidth="1"/>
    <col min="4" max="4" width="46.140625" style="23" customWidth="1"/>
    <col min="5" max="5" width="11" style="5" customWidth="1"/>
    <col min="6" max="14" width="11" style="1" customWidth="1"/>
    <col min="15" max="15" width="13.5703125" style="1" customWidth="1"/>
    <col min="16" max="16" width="11.85546875" style="4" customWidth="1"/>
    <col min="17" max="17" width="9.140625" style="12" hidden="1" customWidth="1"/>
    <col min="18" max="18" width="0" style="12" hidden="1" customWidth="1"/>
    <col min="19" max="16384" width="9.140625" style="12" hidden="1"/>
  </cols>
  <sheetData>
    <row r="1" spans="1:17" ht="19.5" thickBot="1">
      <c r="A1" s="8"/>
      <c r="B1" s="8"/>
      <c r="C1" s="9"/>
      <c r="D1" s="22"/>
      <c r="E1" s="9"/>
      <c r="F1" s="10"/>
      <c r="G1" s="10"/>
      <c r="H1" s="10"/>
      <c r="I1" s="10"/>
      <c r="J1" s="10"/>
      <c r="K1" s="10"/>
      <c r="L1" s="10"/>
      <c r="M1" s="10"/>
      <c r="N1" s="10"/>
      <c r="O1" s="10"/>
      <c r="P1" s="11"/>
    </row>
    <row r="2" spans="1:17" s="104" customFormat="1" ht="19.5" customHeight="1" thickBot="1">
      <c r="A2" s="802" t="str">
        <f>+Jan!A2:D2</f>
        <v>Mr X</v>
      </c>
      <c r="B2" s="803"/>
      <c r="C2" s="803"/>
      <c r="D2" s="804"/>
      <c r="E2" s="810" t="s">
        <v>242</v>
      </c>
      <c r="F2" s="811"/>
      <c r="G2" s="805" t="s">
        <v>50</v>
      </c>
      <c r="H2" s="798"/>
      <c r="I2" s="798"/>
      <c r="J2" s="798"/>
      <c r="K2" s="799"/>
      <c r="L2" s="798" t="s">
        <v>6</v>
      </c>
      <c r="M2" s="798"/>
      <c r="N2" s="799"/>
      <c r="P2" s="114"/>
    </row>
    <row r="3" spans="1:17" s="104" customFormat="1" ht="19.5" customHeight="1" thickBot="1">
      <c r="A3" s="807" t="s">
        <v>97</v>
      </c>
      <c r="B3" s="808"/>
      <c r="C3" s="808"/>
      <c r="D3" s="809"/>
      <c r="E3" s="812"/>
      <c r="F3" s="813"/>
      <c r="G3" s="806"/>
      <c r="H3" s="800"/>
      <c r="I3" s="800"/>
      <c r="J3" s="800"/>
      <c r="K3" s="801"/>
      <c r="L3" s="800"/>
      <c r="M3" s="800"/>
      <c r="N3" s="801"/>
      <c r="Q3" s="114"/>
    </row>
    <row r="4" spans="1:17" ht="23.25">
      <c r="A4" s="96"/>
      <c r="B4" s="96"/>
      <c r="C4" s="96"/>
      <c r="D4" s="97"/>
      <c r="E4" s="96"/>
      <c r="F4" s="12"/>
      <c r="G4" s="12"/>
      <c r="H4" s="12"/>
      <c r="I4" s="12"/>
      <c r="J4" s="12"/>
      <c r="K4" s="12"/>
      <c r="L4" s="12"/>
      <c r="M4" s="12"/>
      <c r="N4" s="12"/>
      <c r="O4" s="12"/>
      <c r="P4" s="13"/>
    </row>
    <row r="5" spans="1:17"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7" ht="15.75">
      <c r="A6" s="105">
        <v>43497</v>
      </c>
      <c r="B6" s="116"/>
      <c r="C6" s="106" t="s">
        <v>91</v>
      </c>
      <c r="D6" s="304"/>
      <c r="E6" s="304">
        <v>0</v>
      </c>
      <c r="F6" s="304">
        <v>0</v>
      </c>
      <c r="G6" s="304">
        <v>0</v>
      </c>
      <c r="H6" s="304">
        <v>0</v>
      </c>
      <c r="I6" s="304">
        <v>0</v>
      </c>
      <c r="J6" s="304">
        <v>0</v>
      </c>
      <c r="K6" s="304">
        <v>0</v>
      </c>
      <c r="L6" s="304">
        <v>0</v>
      </c>
      <c r="M6" s="304">
        <v>0</v>
      </c>
      <c r="N6" s="304">
        <v>0</v>
      </c>
      <c r="O6" s="304">
        <v>0</v>
      </c>
      <c r="P6" s="107">
        <f>SUM(E6:O6)</f>
        <v>0</v>
      </c>
    </row>
    <row r="7" spans="1:17" ht="15.75">
      <c r="A7" s="105">
        <v>43498</v>
      </c>
      <c r="B7" s="116"/>
      <c r="C7" s="106" t="s">
        <v>90</v>
      </c>
      <c r="D7" s="304"/>
      <c r="E7" s="304">
        <v>0</v>
      </c>
      <c r="F7" s="304">
        <v>0</v>
      </c>
      <c r="G7" s="304">
        <v>0</v>
      </c>
      <c r="H7" s="304">
        <v>0</v>
      </c>
      <c r="I7" s="304">
        <v>0</v>
      </c>
      <c r="J7" s="304">
        <v>0</v>
      </c>
      <c r="K7" s="304">
        <v>0</v>
      </c>
      <c r="L7" s="304">
        <v>0</v>
      </c>
      <c r="M7" s="304">
        <v>0</v>
      </c>
      <c r="N7" s="304">
        <v>0</v>
      </c>
      <c r="O7" s="304">
        <v>0</v>
      </c>
      <c r="P7" s="107">
        <f t="shared" ref="P7:P36" si="0">SUM(E7:O7)</f>
        <v>0</v>
      </c>
    </row>
    <row r="8" spans="1:17" ht="15.75">
      <c r="A8" s="105">
        <v>43499</v>
      </c>
      <c r="B8" s="116"/>
      <c r="C8" s="106" t="s">
        <v>94</v>
      </c>
      <c r="D8" s="304"/>
      <c r="E8" s="304">
        <v>0</v>
      </c>
      <c r="F8" s="304">
        <v>0</v>
      </c>
      <c r="G8" s="304">
        <v>0</v>
      </c>
      <c r="H8" s="304">
        <v>0</v>
      </c>
      <c r="I8" s="304">
        <v>0</v>
      </c>
      <c r="J8" s="304">
        <v>0</v>
      </c>
      <c r="K8" s="304">
        <v>0</v>
      </c>
      <c r="L8" s="304">
        <v>0</v>
      </c>
      <c r="M8" s="304">
        <v>0</v>
      </c>
      <c r="N8" s="304">
        <v>0</v>
      </c>
      <c r="O8" s="304">
        <v>0</v>
      </c>
      <c r="P8" s="107">
        <f t="shared" si="0"/>
        <v>0</v>
      </c>
    </row>
    <row r="9" spans="1:17" ht="15.75">
      <c r="A9" s="105">
        <v>43500</v>
      </c>
      <c r="B9" s="116"/>
      <c r="C9" s="106" t="s">
        <v>95</v>
      </c>
      <c r="D9" s="304"/>
      <c r="E9" s="304">
        <v>0</v>
      </c>
      <c r="F9" s="304">
        <v>0</v>
      </c>
      <c r="G9" s="304">
        <v>0</v>
      </c>
      <c r="H9" s="304">
        <v>0</v>
      </c>
      <c r="I9" s="304">
        <v>0</v>
      </c>
      <c r="J9" s="304">
        <v>0</v>
      </c>
      <c r="K9" s="304">
        <v>0</v>
      </c>
      <c r="L9" s="304">
        <v>0</v>
      </c>
      <c r="M9" s="304">
        <v>0</v>
      </c>
      <c r="N9" s="304">
        <v>0</v>
      </c>
      <c r="O9" s="304">
        <v>0</v>
      </c>
      <c r="P9" s="107">
        <f t="shared" si="0"/>
        <v>0</v>
      </c>
    </row>
    <row r="10" spans="1:17" ht="15.75">
      <c r="A10" s="105">
        <v>43501</v>
      </c>
      <c r="B10" s="116"/>
      <c r="C10" s="106" t="s">
        <v>96</v>
      </c>
      <c r="D10" s="304"/>
      <c r="E10" s="304">
        <v>0</v>
      </c>
      <c r="F10" s="304">
        <v>0</v>
      </c>
      <c r="G10" s="304">
        <v>0</v>
      </c>
      <c r="H10" s="304">
        <v>0</v>
      </c>
      <c r="I10" s="304">
        <v>0</v>
      </c>
      <c r="J10" s="304">
        <v>0</v>
      </c>
      <c r="K10" s="304">
        <v>0</v>
      </c>
      <c r="L10" s="304">
        <v>0</v>
      </c>
      <c r="M10" s="304">
        <v>0</v>
      </c>
      <c r="N10" s="304">
        <v>0</v>
      </c>
      <c r="O10" s="304">
        <v>0</v>
      </c>
      <c r="P10" s="107">
        <f t="shared" si="0"/>
        <v>0</v>
      </c>
    </row>
    <row r="11" spans="1:17" ht="15.75">
      <c r="A11" s="105">
        <v>43502</v>
      </c>
      <c r="B11" s="116"/>
      <c r="C11" s="106" t="s">
        <v>92</v>
      </c>
      <c r="D11" s="304"/>
      <c r="E11" s="304">
        <v>0</v>
      </c>
      <c r="F11" s="304">
        <v>0</v>
      </c>
      <c r="G11" s="304">
        <v>0</v>
      </c>
      <c r="H11" s="304">
        <v>0</v>
      </c>
      <c r="I11" s="304">
        <v>0</v>
      </c>
      <c r="J11" s="304">
        <v>0</v>
      </c>
      <c r="K11" s="304">
        <v>0</v>
      </c>
      <c r="L11" s="304">
        <v>0</v>
      </c>
      <c r="M11" s="304">
        <v>0</v>
      </c>
      <c r="N11" s="304">
        <v>0</v>
      </c>
      <c r="O11" s="304">
        <v>0</v>
      </c>
      <c r="P11" s="107">
        <f t="shared" si="0"/>
        <v>0</v>
      </c>
    </row>
    <row r="12" spans="1:17" ht="15.75">
      <c r="A12" s="105">
        <v>43503</v>
      </c>
      <c r="B12" s="116"/>
      <c r="C12" s="106" t="s">
        <v>93</v>
      </c>
      <c r="D12" s="304"/>
      <c r="E12" s="304">
        <v>0</v>
      </c>
      <c r="F12" s="304">
        <v>0</v>
      </c>
      <c r="G12" s="304">
        <v>0</v>
      </c>
      <c r="H12" s="304">
        <v>0</v>
      </c>
      <c r="I12" s="304">
        <v>0</v>
      </c>
      <c r="J12" s="304">
        <v>0</v>
      </c>
      <c r="K12" s="304">
        <v>0</v>
      </c>
      <c r="L12" s="304">
        <v>0</v>
      </c>
      <c r="M12" s="304">
        <v>0</v>
      </c>
      <c r="N12" s="304">
        <v>0</v>
      </c>
      <c r="O12" s="304">
        <v>0</v>
      </c>
      <c r="P12" s="107">
        <f t="shared" si="0"/>
        <v>0</v>
      </c>
    </row>
    <row r="13" spans="1:17" ht="15.75">
      <c r="A13" s="105">
        <v>43504</v>
      </c>
      <c r="B13" s="116"/>
      <c r="C13" s="106" t="s">
        <v>91</v>
      </c>
      <c r="D13" s="304"/>
      <c r="E13" s="304">
        <v>0</v>
      </c>
      <c r="F13" s="304">
        <v>0</v>
      </c>
      <c r="G13" s="304">
        <v>0</v>
      </c>
      <c r="H13" s="304">
        <v>0</v>
      </c>
      <c r="I13" s="304">
        <v>0</v>
      </c>
      <c r="J13" s="304">
        <v>0</v>
      </c>
      <c r="K13" s="304">
        <v>0</v>
      </c>
      <c r="L13" s="304">
        <v>0</v>
      </c>
      <c r="M13" s="304">
        <v>0</v>
      </c>
      <c r="N13" s="304">
        <v>0</v>
      </c>
      <c r="O13" s="304">
        <v>0</v>
      </c>
      <c r="P13" s="107">
        <f t="shared" si="0"/>
        <v>0</v>
      </c>
    </row>
    <row r="14" spans="1:17" ht="15.75">
      <c r="A14" s="105">
        <v>43505</v>
      </c>
      <c r="B14" s="116"/>
      <c r="C14" s="106" t="s">
        <v>90</v>
      </c>
      <c r="D14" s="304"/>
      <c r="E14" s="304">
        <v>0</v>
      </c>
      <c r="F14" s="304">
        <v>0</v>
      </c>
      <c r="G14" s="304">
        <v>0</v>
      </c>
      <c r="H14" s="304">
        <v>0</v>
      </c>
      <c r="I14" s="304">
        <v>0</v>
      </c>
      <c r="J14" s="304">
        <v>0</v>
      </c>
      <c r="K14" s="304">
        <v>0</v>
      </c>
      <c r="L14" s="304">
        <v>0</v>
      </c>
      <c r="M14" s="304">
        <v>0</v>
      </c>
      <c r="N14" s="304">
        <v>0</v>
      </c>
      <c r="O14" s="304">
        <v>0</v>
      </c>
      <c r="P14" s="107">
        <f t="shared" si="0"/>
        <v>0</v>
      </c>
    </row>
    <row r="15" spans="1:17" ht="15.75">
      <c r="A15" s="105">
        <v>43506</v>
      </c>
      <c r="B15" s="116"/>
      <c r="C15" s="106" t="s">
        <v>94</v>
      </c>
      <c r="D15" s="304"/>
      <c r="E15" s="304">
        <v>0</v>
      </c>
      <c r="F15" s="304">
        <v>0</v>
      </c>
      <c r="G15" s="304">
        <v>0</v>
      </c>
      <c r="H15" s="304">
        <v>0</v>
      </c>
      <c r="I15" s="304">
        <v>0</v>
      </c>
      <c r="J15" s="304">
        <v>0</v>
      </c>
      <c r="K15" s="304">
        <v>0</v>
      </c>
      <c r="L15" s="304">
        <v>0</v>
      </c>
      <c r="M15" s="304">
        <v>0</v>
      </c>
      <c r="N15" s="304">
        <v>0</v>
      </c>
      <c r="O15" s="304">
        <v>0</v>
      </c>
      <c r="P15" s="107">
        <f t="shared" si="0"/>
        <v>0</v>
      </c>
    </row>
    <row r="16" spans="1:17" ht="15.75">
      <c r="A16" s="105">
        <v>43507</v>
      </c>
      <c r="B16" s="116"/>
      <c r="C16" s="106" t="s">
        <v>95</v>
      </c>
      <c r="D16" s="304"/>
      <c r="E16" s="304">
        <v>0</v>
      </c>
      <c r="F16" s="304">
        <v>0</v>
      </c>
      <c r="G16" s="304">
        <v>0</v>
      </c>
      <c r="H16" s="304">
        <v>0</v>
      </c>
      <c r="I16" s="304">
        <v>0</v>
      </c>
      <c r="J16" s="304">
        <v>0</v>
      </c>
      <c r="K16" s="304">
        <v>0</v>
      </c>
      <c r="L16" s="304">
        <v>0</v>
      </c>
      <c r="M16" s="304">
        <v>0</v>
      </c>
      <c r="N16" s="304">
        <v>0</v>
      </c>
      <c r="O16" s="304">
        <v>0</v>
      </c>
      <c r="P16" s="107">
        <f t="shared" si="0"/>
        <v>0</v>
      </c>
    </row>
    <row r="17" spans="1:16" ht="15.75">
      <c r="A17" s="105">
        <v>43508</v>
      </c>
      <c r="B17" s="116"/>
      <c r="C17" s="106" t="s">
        <v>96</v>
      </c>
      <c r="D17" s="304"/>
      <c r="E17" s="304">
        <v>0</v>
      </c>
      <c r="F17" s="304">
        <v>0</v>
      </c>
      <c r="G17" s="304">
        <v>0</v>
      </c>
      <c r="H17" s="304">
        <v>0</v>
      </c>
      <c r="I17" s="304">
        <v>0</v>
      </c>
      <c r="J17" s="304">
        <v>0</v>
      </c>
      <c r="K17" s="304">
        <v>0</v>
      </c>
      <c r="L17" s="304">
        <v>0</v>
      </c>
      <c r="M17" s="304">
        <v>0</v>
      </c>
      <c r="N17" s="304">
        <v>0</v>
      </c>
      <c r="O17" s="304">
        <v>0</v>
      </c>
      <c r="P17" s="107">
        <f t="shared" si="0"/>
        <v>0</v>
      </c>
    </row>
    <row r="18" spans="1:16" ht="15.75">
      <c r="A18" s="105">
        <v>43509</v>
      </c>
      <c r="B18" s="116"/>
      <c r="C18" s="106" t="s">
        <v>92</v>
      </c>
      <c r="D18" s="304"/>
      <c r="E18" s="304">
        <v>0</v>
      </c>
      <c r="F18" s="304">
        <v>0</v>
      </c>
      <c r="G18" s="304">
        <v>0</v>
      </c>
      <c r="H18" s="304">
        <v>0</v>
      </c>
      <c r="I18" s="304">
        <v>0</v>
      </c>
      <c r="J18" s="304">
        <v>0</v>
      </c>
      <c r="K18" s="304">
        <v>0</v>
      </c>
      <c r="L18" s="304">
        <v>0</v>
      </c>
      <c r="M18" s="304">
        <v>0</v>
      </c>
      <c r="N18" s="304">
        <v>0</v>
      </c>
      <c r="O18" s="304">
        <v>0</v>
      </c>
      <c r="P18" s="107">
        <f t="shared" si="0"/>
        <v>0</v>
      </c>
    </row>
    <row r="19" spans="1:16" ht="15.75">
      <c r="A19" s="105">
        <v>43510</v>
      </c>
      <c r="B19" s="116"/>
      <c r="C19" s="106" t="s">
        <v>93</v>
      </c>
      <c r="D19" s="304"/>
      <c r="E19" s="304">
        <v>0</v>
      </c>
      <c r="F19" s="304">
        <v>0</v>
      </c>
      <c r="G19" s="304">
        <v>0</v>
      </c>
      <c r="H19" s="304">
        <v>0</v>
      </c>
      <c r="I19" s="304">
        <v>0</v>
      </c>
      <c r="J19" s="304">
        <v>0</v>
      </c>
      <c r="K19" s="304">
        <v>0</v>
      </c>
      <c r="L19" s="304">
        <v>0</v>
      </c>
      <c r="M19" s="304">
        <v>0</v>
      </c>
      <c r="N19" s="304">
        <v>0</v>
      </c>
      <c r="O19" s="304">
        <v>0</v>
      </c>
      <c r="P19" s="107">
        <f t="shared" si="0"/>
        <v>0</v>
      </c>
    </row>
    <row r="20" spans="1:16" ht="15.75">
      <c r="A20" s="105">
        <v>43511</v>
      </c>
      <c r="B20" s="116"/>
      <c r="C20" s="106" t="s">
        <v>91</v>
      </c>
      <c r="D20" s="304"/>
      <c r="E20" s="304">
        <v>0</v>
      </c>
      <c r="F20" s="304">
        <v>0</v>
      </c>
      <c r="G20" s="304">
        <v>0</v>
      </c>
      <c r="H20" s="304">
        <v>0</v>
      </c>
      <c r="I20" s="304">
        <v>0</v>
      </c>
      <c r="J20" s="304">
        <v>0</v>
      </c>
      <c r="K20" s="304">
        <v>0</v>
      </c>
      <c r="L20" s="304">
        <v>0</v>
      </c>
      <c r="M20" s="304">
        <v>0</v>
      </c>
      <c r="N20" s="304">
        <v>0</v>
      </c>
      <c r="O20" s="304">
        <v>0</v>
      </c>
      <c r="P20" s="107">
        <f t="shared" si="0"/>
        <v>0</v>
      </c>
    </row>
    <row r="21" spans="1:16" ht="15.75">
      <c r="A21" s="105">
        <v>43512</v>
      </c>
      <c r="B21" s="116"/>
      <c r="C21" s="106" t="s">
        <v>90</v>
      </c>
      <c r="D21" s="304"/>
      <c r="E21" s="304">
        <v>0</v>
      </c>
      <c r="F21" s="304">
        <v>0</v>
      </c>
      <c r="G21" s="304">
        <v>0</v>
      </c>
      <c r="H21" s="304">
        <v>0</v>
      </c>
      <c r="I21" s="304">
        <v>0</v>
      </c>
      <c r="J21" s="304">
        <v>0</v>
      </c>
      <c r="K21" s="304">
        <v>0</v>
      </c>
      <c r="L21" s="304">
        <v>0</v>
      </c>
      <c r="M21" s="304">
        <v>0</v>
      </c>
      <c r="N21" s="304">
        <v>0</v>
      </c>
      <c r="O21" s="304">
        <v>0</v>
      </c>
      <c r="P21" s="107">
        <f t="shared" si="0"/>
        <v>0</v>
      </c>
    </row>
    <row r="22" spans="1:16" ht="15.75">
      <c r="A22" s="105">
        <v>43515</v>
      </c>
      <c r="B22" s="116"/>
      <c r="C22" s="106" t="s">
        <v>94</v>
      </c>
      <c r="D22" s="304"/>
      <c r="E22" s="304">
        <v>0</v>
      </c>
      <c r="F22" s="304">
        <v>0</v>
      </c>
      <c r="G22" s="304">
        <v>0</v>
      </c>
      <c r="H22" s="304">
        <v>0</v>
      </c>
      <c r="I22" s="304">
        <v>0</v>
      </c>
      <c r="J22" s="304">
        <v>0</v>
      </c>
      <c r="K22" s="304">
        <v>0</v>
      </c>
      <c r="L22" s="304">
        <v>0</v>
      </c>
      <c r="M22" s="304">
        <v>0</v>
      </c>
      <c r="N22" s="304">
        <v>0</v>
      </c>
      <c r="O22" s="304">
        <v>0</v>
      </c>
      <c r="P22" s="107">
        <f t="shared" si="0"/>
        <v>0</v>
      </c>
    </row>
    <row r="23" spans="1:16" ht="15.75">
      <c r="A23" s="105">
        <v>43515</v>
      </c>
      <c r="B23" s="116"/>
      <c r="C23" s="106" t="s">
        <v>95</v>
      </c>
      <c r="D23" s="304"/>
      <c r="E23" s="304">
        <v>0</v>
      </c>
      <c r="F23" s="304">
        <v>0</v>
      </c>
      <c r="G23" s="304">
        <v>0</v>
      </c>
      <c r="H23" s="304">
        <v>0</v>
      </c>
      <c r="I23" s="304">
        <v>0</v>
      </c>
      <c r="J23" s="304">
        <v>0</v>
      </c>
      <c r="K23" s="304">
        <v>0</v>
      </c>
      <c r="L23" s="304">
        <v>0</v>
      </c>
      <c r="M23" s="304">
        <v>0</v>
      </c>
      <c r="N23" s="304">
        <v>0</v>
      </c>
      <c r="O23" s="304">
        <v>0</v>
      </c>
      <c r="P23" s="107">
        <f t="shared" si="0"/>
        <v>0</v>
      </c>
    </row>
    <row r="24" spans="1:16" ht="15.75">
      <c r="A24" s="105">
        <v>43515</v>
      </c>
      <c r="B24" s="116"/>
      <c r="C24" s="106" t="s">
        <v>96</v>
      </c>
      <c r="D24" s="304"/>
      <c r="E24" s="304">
        <v>0</v>
      </c>
      <c r="F24" s="304">
        <v>0</v>
      </c>
      <c r="G24" s="304">
        <v>0</v>
      </c>
      <c r="H24" s="304">
        <v>0</v>
      </c>
      <c r="I24" s="304">
        <v>0</v>
      </c>
      <c r="J24" s="304">
        <v>0</v>
      </c>
      <c r="K24" s="304">
        <v>0</v>
      </c>
      <c r="L24" s="304">
        <v>0</v>
      </c>
      <c r="M24" s="304">
        <v>0</v>
      </c>
      <c r="N24" s="304">
        <v>0</v>
      </c>
      <c r="O24" s="304">
        <v>0</v>
      </c>
      <c r="P24" s="107">
        <f t="shared" si="0"/>
        <v>0</v>
      </c>
    </row>
    <row r="25" spans="1:16" ht="15.75">
      <c r="A25" s="105">
        <v>43516</v>
      </c>
      <c r="B25" s="116"/>
      <c r="C25" s="106" t="s">
        <v>92</v>
      </c>
      <c r="D25" s="304"/>
      <c r="E25" s="304">
        <v>0</v>
      </c>
      <c r="F25" s="304">
        <v>0</v>
      </c>
      <c r="G25" s="304">
        <v>0</v>
      </c>
      <c r="H25" s="304">
        <v>0</v>
      </c>
      <c r="I25" s="304">
        <v>0</v>
      </c>
      <c r="J25" s="304">
        <v>0</v>
      </c>
      <c r="K25" s="304">
        <v>0</v>
      </c>
      <c r="L25" s="304">
        <v>0</v>
      </c>
      <c r="M25" s="304">
        <v>0</v>
      </c>
      <c r="N25" s="304">
        <v>0</v>
      </c>
      <c r="O25" s="304">
        <v>0</v>
      </c>
      <c r="P25" s="107">
        <f t="shared" si="0"/>
        <v>0</v>
      </c>
    </row>
    <row r="26" spans="1:16" ht="15.75">
      <c r="A26" s="105">
        <v>43517</v>
      </c>
      <c r="B26" s="116"/>
      <c r="C26" s="106" t="s">
        <v>93</v>
      </c>
      <c r="D26" s="304"/>
      <c r="E26" s="304">
        <v>0</v>
      </c>
      <c r="F26" s="304">
        <v>0</v>
      </c>
      <c r="G26" s="304">
        <v>0</v>
      </c>
      <c r="H26" s="304">
        <v>0</v>
      </c>
      <c r="I26" s="304">
        <v>0</v>
      </c>
      <c r="J26" s="304">
        <v>0</v>
      </c>
      <c r="K26" s="304">
        <v>0</v>
      </c>
      <c r="L26" s="304">
        <v>0</v>
      </c>
      <c r="M26" s="304">
        <v>0</v>
      </c>
      <c r="N26" s="304">
        <v>0</v>
      </c>
      <c r="O26" s="304">
        <v>0</v>
      </c>
      <c r="P26" s="107">
        <f t="shared" si="0"/>
        <v>0</v>
      </c>
    </row>
    <row r="27" spans="1:16" ht="15.75">
      <c r="A27" s="105">
        <v>43518</v>
      </c>
      <c r="B27" s="116"/>
      <c r="C27" s="106" t="s">
        <v>91</v>
      </c>
      <c r="D27" s="304"/>
      <c r="E27" s="304">
        <v>0</v>
      </c>
      <c r="F27" s="304">
        <v>0</v>
      </c>
      <c r="G27" s="304">
        <v>0</v>
      </c>
      <c r="H27" s="304">
        <v>0</v>
      </c>
      <c r="I27" s="304">
        <v>0</v>
      </c>
      <c r="J27" s="304">
        <v>0</v>
      </c>
      <c r="K27" s="304">
        <v>0</v>
      </c>
      <c r="L27" s="304">
        <v>0</v>
      </c>
      <c r="M27" s="304">
        <v>0</v>
      </c>
      <c r="N27" s="304">
        <v>0</v>
      </c>
      <c r="O27" s="304">
        <v>0</v>
      </c>
      <c r="P27" s="107">
        <f t="shared" si="0"/>
        <v>0</v>
      </c>
    </row>
    <row r="28" spans="1:16" ht="15.75">
      <c r="A28" s="105">
        <v>43519</v>
      </c>
      <c r="B28" s="116"/>
      <c r="C28" s="106" t="s">
        <v>90</v>
      </c>
      <c r="D28" s="304"/>
      <c r="E28" s="304">
        <v>0</v>
      </c>
      <c r="F28" s="304">
        <v>0</v>
      </c>
      <c r="G28" s="304">
        <v>0</v>
      </c>
      <c r="H28" s="304">
        <v>0</v>
      </c>
      <c r="I28" s="304">
        <v>0</v>
      </c>
      <c r="J28" s="304">
        <v>0</v>
      </c>
      <c r="K28" s="304">
        <v>0</v>
      </c>
      <c r="L28" s="304">
        <v>0</v>
      </c>
      <c r="M28" s="304">
        <v>0</v>
      </c>
      <c r="N28" s="304">
        <v>0</v>
      </c>
      <c r="O28" s="304">
        <v>0</v>
      </c>
      <c r="P28" s="107">
        <f t="shared" si="0"/>
        <v>0</v>
      </c>
    </row>
    <row r="29" spans="1:16" ht="15.75">
      <c r="A29" s="105">
        <v>43520</v>
      </c>
      <c r="B29" s="116"/>
      <c r="C29" s="106" t="s">
        <v>94</v>
      </c>
      <c r="D29" s="304"/>
      <c r="E29" s="304">
        <v>0</v>
      </c>
      <c r="F29" s="304">
        <v>0</v>
      </c>
      <c r="G29" s="304">
        <v>0</v>
      </c>
      <c r="H29" s="304">
        <v>0</v>
      </c>
      <c r="I29" s="304">
        <v>0</v>
      </c>
      <c r="J29" s="304">
        <v>0</v>
      </c>
      <c r="K29" s="304">
        <v>0</v>
      </c>
      <c r="L29" s="304">
        <v>0</v>
      </c>
      <c r="M29" s="304">
        <v>0</v>
      </c>
      <c r="N29" s="304">
        <v>0</v>
      </c>
      <c r="O29" s="304">
        <v>0</v>
      </c>
      <c r="P29" s="107">
        <f t="shared" si="0"/>
        <v>0</v>
      </c>
    </row>
    <row r="30" spans="1:16" ht="15.75">
      <c r="A30" s="105">
        <v>43521</v>
      </c>
      <c r="B30" s="116"/>
      <c r="C30" s="106" t="s">
        <v>95</v>
      </c>
      <c r="D30" s="304"/>
      <c r="E30" s="304">
        <v>0</v>
      </c>
      <c r="F30" s="304">
        <v>0</v>
      </c>
      <c r="G30" s="304">
        <v>0</v>
      </c>
      <c r="H30" s="304">
        <v>0</v>
      </c>
      <c r="I30" s="304">
        <v>0</v>
      </c>
      <c r="J30" s="304">
        <v>0</v>
      </c>
      <c r="K30" s="304">
        <v>0</v>
      </c>
      <c r="L30" s="304">
        <v>0</v>
      </c>
      <c r="M30" s="304">
        <v>0</v>
      </c>
      <c r="N30" s="304">
        <v>0</v>
      </c>
      <c r="O30" s="304">
        <v>0</v>
      </c>
      <c r="P30" s="107">
        <f t="shared" si="0"/>
        <v>0</v>
      </c>
    </row>
    <row r="31" spans="1:16" ht="15.75">
      <c r="A31" s="105">
        <v>43522</v>
      </c>
      <c r="B31" s="116"/>
      <c r="C31" s="106" t="s">
        <v>96</v>
      </c>
      <c r="D31" s="304"/>
      <c r="E31" s="304">
        <v>0</v>
      </c>
      <c r="F31" s="304">
        <v>0</v>
      </c>
      <c r="G31" s="304">
        <v>0</v>
      </c>
      <c r="H31" s="304">
        <v>0</v>
      </c>
      <c r="I31" s="304">
        <v>0</v>
      </c>
      <c r="J31" s="304">
        <v>0</v>
      </c>
      <c r="K31" s="304">
        <v>0</v>
      </c>
      <c r="L31" s="304">
        <v>0</v>
      </c>
      <c r="M31" s="304">
        <v>0</v>
      </c>
      <c r="N31" s="304">
        <v>0</v>
      </c>
      <c r="O31" s="304">
        <v>0</v>
      </c>
      <c r="P31" s="107">
        <f t="shared" si="0"/>
        <v>0</v>
      </c>
    </row>
    <row r="32" spans="1:16" ht="15.75">
      <c r="A32" s="105">
        <v>43523</v>
      </c>
      <c r="B32" s="116"/>
      <c r="C32" s="106" t="s">
        <v>92</v>
      </c>
      <c r="D32" s="304"/>
      <c r="E32" s="304">
        <v>0</v>
      </c>
      <c r="F32" s="304">
        <v>0</v>
      </c>
      <c r="G32" s="304">
        <v>0</v>
      </c>
      <c r="H32" s="304">
        <v>0</v>
      </c>
      <c r="I32" s="304">
        <v>0</v>
      </c>
      <c r="J32" s="304">
        <v>0</v>
      </c>
      <c r="K32" s="304">
        <v>0</v>
      </c>
      <c r="L32" s="304">
        <v>0</v>
      </c>
      <c r="M32" s="304">
        <v>0</v>
      </c>
      <c r="N32" s="304">
        <v>0</v>
      </c>
      <c r="O32" s="304">
        <v>0</v>
      </c>
      <c r="P32" s="107">
        <f t="shared" si="0"/>
        <v>0</v>
      </c>
    </row>
    <row r="33" spans="1:16" ht="15.75">
      <c r="A33" s="105">
        <v>43524</v>
      </c>
      <c r="B33" s="116"/>
      <c r="C33" s="106" t="s">
        <v>93</v>
      </c>
      <c r="D33" s="304"/>
      <c r="E33" s="304">
        <v>0</v>
      </c>
      <c r="F33" s="304">
        <v>0</v>
      </c>
      <c r="G33" s="304">
        <v>0</v>
      </c>
      <c r="H33" s="304">
        <v>0</v>
      </c>
      <c r="I33" s="304">
        <v>0</v>
      </c>
      <c r="J33" s="304">
        <v>0</v>
      </c>
      <c r="K33" s="304">
        <v>0</v>
      </c>
      <c r="L33" s="304">
        <v>0</v>
      </c>
      <c r="M33" s="304">
        <v>0</v>
      </c>
      <c r="N33" s="304">
        <v>0</v>
      </c>
      <c r="O33" s="304">
        <v>0</v>
      </c>
      <c r="P33" s="107">
        <f t="shared" si="0"/>
        <v>0</v>
      </c>
    </row>
    <row r="34" spans="1:16" ht="15.75">
      <c r="A34" s="105"/>
      <c r="B34" s="116"/>
      <c r="C34" s="106"/>
      <c r="D34" s="304"/>
      <c r="E34" s="304">
        <v>0</v>
      </c>
      <c r="F34" s="304">
        <v>0</v>
      </c>
      <c r="G34" s="304">
        <v>0</v>
      </c>
      <c r="H34" s="304">
        <v>0</v>
      </c>
      <c r="I34" s="304">
        <v>0</v>
      </c>
      <c r="J34" s="304">
        <v>0</v>
      </c>
      <c r="K34" s="304">
        <v>0</v>
      </c>
      <c r="L34" s="304">
        <v>0</v>
      </c>
      <c r="M34" s="304">
        <v>0</v>
      </c>
      <c r="N34" s="304">
        <v>0</v>
      </c>
      <c r="O34" s="304">
        <v>0</v>
      </c>
      <c r="P34" s="107">
        <f t="shared" si="0"/>
        <v>0</v>
      </c>
    </row>
    <row r="35" spans="1:16" ht="15.75">
      <c r="A35" s="105"/>
      <c r="B35" s="116"/>
      <c r="C35" s="91"/>
      <c r="D35" s="54"/>
      <c r="E35" s="304">
        <v>0</v>
      </c>
      <c r="F35" s="304">
        <v>0</v>
      </c>
      <c r="G35" s="304">
        <v>0</v>
      </c>
      <c r="H35" s="304">
        <v>0</v>
      </c>
      <c r="I35" s="304">
        <v>0</v>
      </c>
      <c r="J35" s="304">
        <v>0</v>
      </c>
      <c r="K35" s="304">
        <v>0</v>
      </c>
      <c r="L35" s="304">
        <v>0</v>
      </c>
      <c r="M35" s="304">
        <v>0</v>
      </c>
      <c r="N35" s="304">
        <v>0</v>
      </c>
      <c r="O35" s="304">
        <v>0</v>
      </c>
      <c r="P35" s="107">
        <f t="shared" si="0"/>
        <v>0</v>
      </c>
    </row>
    <row r="36" spans="1:16" ht="15.75">
      <c r="A36" s="92"/>
      <c r="B36" s="117"/>
      <c r="C36" s="94"/>
      <c r="D36" s="54"/>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358"/>
      <c r="B37" s="108">
        <f>SUM(B6:B36)</f>
        <v>0</v>
      </c>
      <c r="C37" s="359"/>
      <c r="D37" s="360" t="s">
        <v>2</v>
      </c>
      <c r="E37" s="108">
        <f>SUM(E6:E36)</f>
        <v>0</v>
      </c>
      <c r="F37" s="108">
        <f t="shared" ref="F37:O37" si="1">SUM(F6:F36)</f>
        <v>0</v>
      </c>
      <c r="G37" s="108">
        <f t="shared" si="1"/>
        <v>0</v>
      </c>
      <c r="H37" s="108">
        <f t="shared" si="1"/>
        <v>0</v>
      </c>
      <c r="I37" s="108">
        <f t="shared" si="1"/>
        <v>0</v>
      </c>
      <c r="J37" s="108">
        <f t="shared" si="1"/>
        <v>0</v>
      </c>
      <c r="K37" s="108">
        <f t="shared" si="1"/>
        <v>0</v>
      </c>
      <c r="L37" s="108">
        <f t="shared" si="1"/>
        <v>0</v>
      </c>
      <c r="M37" s="108">
        <f t="shared" si="1"/>
        <v>0</v>
      </c>
      <c r="N37" s="108">
        <f t="shared" si="1"/>
        <v>0</v>
      </c>
      <c r="O37" s="108">
        <f t="shared" si="1"/>
        <v>0</v>
      </c>
      <c r="P37" s="108">
        <f t="shared" ref="P37" si="2">SUM(P6:P36)</f>
        <v>0</v>
      </c>
    </row>
  </sheetData>
  <mergeCells count="5">
    <mergeCell ref="A2:D2"/>
    <mergeCell ref="E2:F3"/>
    <mergeCell ref="L2:N3"/>
    <mergeCell ref="A3:D3"/>
    <mergeCell ref="G2:K3"/>
  </mergeCells>
  <dataValidations count="3">
    <dataValidation type="date" operator="greaterThan" allowBlank="1" showErrorMessage="1" errorTitle="Date" error="You must enter a date in this cell." promptTitle="Date" sqref="A6:A36">
      <formula1>1</formula1>
    </dataValidation>
    <dataValidation type="textLength" allowBlank="1" errorTitle="Account" error="You must enter the code for the account to which this should be charged." promptTitle="Account" sqref="D33:D36 D6:D29 C6:C36">
      <formula1>0</formula1>
      <formula2>256</formula2>
    </dataValidation>
    <dataValidation type="decimal" allowBlank="1" showErrorMessage="1" errorTitle="Expenses" error="You must enter a dollar amount in this cell." promptTitle="Expenses" sqref="E6:O36">
      <formula1>0</formula1>
      <formula2>1000000000000</formula2>
    </dataValidation>
  </dataValidations>
  <hyperlinks>
    <hyperlink ref="L2" location="'Control Panel'!A1" display="Control Panel"/>
    <hyperlink ref="L2:N3" location="'Track Room'!A1" display="Go to Track Room"/>
    <hyperlink ref="G2:K3" location="'2_'!A1" display="Daywise Charts"/>
    <hyperlink ref="E2:F3" location="'Feb B'!A1" display="Budget Jan"/>
  </hyperlinks>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0" tint="-0.249977111117893"/>
  </sheetPr>
  <dimension ref="A1:R37"/>
  <sheetViews>
    <sheetView zoomScale="90" zoomScaleNormal="90" workbookViewId="0">
      <pane ySplit="5" topLeftCell="A22" activePane="bottomLeft" state="frozen"/>
      <selection activeCell="C26" sqref="C26"/>
      <selection pane="bottomLeft" activeCell="E6" sqref="E6:O36"/>
    </sheetView>
  </sheetViews>
  <sheetFormatPr defaultColWidth="0" defaultRowHeight="18.75"/>
  <cols>
    <col min="1" max="1" width="10.7109375" style="6" customWidth="1"/>
    <col min="2" max="2" width="5.7109375" style="6" customWidth="1"/>
    <col min="3" max="3" width="15.140625" style="5" customWidth="1"/>
    <col min="4" max="4" width="44.28515625" style="23" customWidth="1"/>
    <col min="5" max="5" width="12.140625" style="5" customWidth="1"/>
    <col min="6" max="15" width="11" style="1" customWidth="1"/>
    <col min="16" max="16" width="11.85546875" style="4" customWidth="1"/>
    <col min="17" max="17" width="9.140625" style="12" hidden="1" customWidth="1"/>
    <col min="18" max="18" width="0" style="12" hidden="1" customWidth="1"/>
    <col min="19" max="16384" width="9.140625" style="12" hidden="1"/>
  </cols>
  <sheetData>
    <row r="1" spans="1:17" ht="19.5" thickBot="1">
      <c r="A1" s="8"/>
      <c r="B1" s="8"/>
      <c r="C1" s="9"/>
      <c r="D1" s="22"/>
      <c r="E1" s="9"/>
      <c r="F1" s="10"/>
      <c r="G1" s="10"/>
      <c r="H1" s="10"/>
      <c r="I1" s="10"/>
      <c r="J1" s="10"/>
      <c r="K1" s="10"/>
      <c r="L1" s="10"/>
      <c r="M1" s="10"/>
      <c r="N1" s="10"/>
      <c r="O1" s="10"/>
      <c r="P1" s="11"/>
    </row>
    <row r="2" spans="1:17" s="104" customFormat="1" ht="19.5" customHeight="1" thickBot="1">
      <c r="A2" s="802" t="str">
        <f>+Feb!A2:D2</f>
        <v>Mr X</v>
      </c>
      <c r="B2" s="803"/>
      <c r="C2" s="803"/>
      <c r="D2" s="804"/>
      <c r="E2" s="810" t="s">
        <v>241</v>
      </c>
      <c r="F2" s="811"/>
      <c r="G2" s="805" t="s">
        <v>50</v>
      </c>
      <c r="H2" s="798"/>
      <c r="I2" s="798"/>
      <c r="J2" s="798"/>
      <c r="K2" s="799"/>
      <c r="L2" s="798" t="s">
        <v>6</v>
      </c>
      <c r="M2" s="798"/>
      <c r="N2" s="799"/>
      <c r="P2" s="114"/>
    </row>
    <row r="3" spans="1:17" s="104" customFormat="1" ht="19.5" customHeight="1" thickBot="1">
      <c r="A3" s="807" t="s">
        <v>97</v>
      </c>
      <c r="B3" s="808"/>
      <c r="C3" s="808"/>
      <c r="D3" s="809"/>
      <c r="E3" s="812"/>
      <c r="F3" s="813"/>
      <c r="G3" s="806"/>
      <c r="H3" s="800"/>
      <c r="I3" s="800"/>
      <c r="J3" s="800"/>
      <c r="K3" s="801"/>
      <c r="L3" s="800"/>
      <c r="M3" s="800"/>
      <c r="N3" s="801"/>
      <c r="Q3" s="114"/>
    </row>
    <row r="4" spans="1:17" s="104" customFormat="1" ht="23.25">
      <c r="A4" s="96"/>
      <c r="B4" s="96"/>
      <c r="C4" s="96"/>
      <c r="D4" s="97"/>
      <c r="E4" s="96"/>
      <c r="P4" s="114"/>
    </row>
    <row r="5" spans="1:17" ht="60">
      <c r="A5" s="102" t="s">
        <v>0</v>
      </c>
      <c r="B5" s="102" t="s">
        <v>49</v>
      </c>
      <c r="C5" s="103" t="s">
        <v>1</v>
      </c>
      <c r="D5" s="211"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7" ht="15.75">
      <c r="A6" s="105">
        <v>43525</v>
      </c>
      <c r="B6" s="115"/>
      <c r="C6" s="106" t="s">
        <v>91</v>
      </c>
      <c r="D6" s="213"/>
      <c r="E6" s="304">
        <v>0</v>
      </c>
      <c r="F6" s="304">
        <v>0</v>
      </c>
      <c r="G6" s="304">
        <v>0</v>
      </c>
      <c r="H6" s="304">
        <v>0</v>
      </c>
      <c r="I6" s="304">
        <v>0</v>
      </c>
      <c r="J6" s="304">
        <v>0</v>
      </c>
      <c r="K6" s="304">
        <v>0</v>
      </c>
      <c r="L6" s="304">
        <v>0</v>
      </c>
      <c r="M6" s="304">
        <v>0</v>
      </c>
      <c r="N6" s="304">
        <v>0</v>
      </c>
      <c r="O6" s="304">
        <v>0</v>
      </c>
      <c r="P6" s="107">
        <f>SUM(E6:O6)</f>
        <v>0</v>
      </c>
    </row>
    <row r="7" spans="1:17" ht="15.75">
      <c r="A7" s="105">
        <v>43526</v>
      </c>
      <c r="B7" s="115"/>
      <c r="C7" s="106" t="s">
        <v>90</v>
      </c>
      <c r="D7" s="213"/>
      <c r="E7" s="304">
        <v>0</v>
      </c>
      <c r="F7" s="304">
        <v>0</v>
      </c>
      <c r="G7" s="304">
        <v>0</v>
      </c>
      <c r="H7" s="304">
        <v>0</v>
      </c>
      <c r="I7" s="304">
        <v>0</v>
      </c>
      <c r="J7" s="304">
        <v>0</v>
      </c>
      <c r="K7" s="304">
        <v>0</v>
      </c>
      <c r="L7" s="304">
        <v>0</v>
      </c>
      <c r="M7" s="304">
        <v>0</v>
      </c>
      <c r="N7" s="304">
        <v>0</v>
      </c>
      <c r="O7" s="304">
        <v>0</v>
      </c>
      <c r="P7" s="107">
        <f t="shared" ref="P7:P36" si="0">SUM(E7:O7)</f>
        <v>0</v>
      </c>
    </row>
    <row r="8" spans="1:17" ht="15.75">
      <c r="A8" s="105">
        <v>43527</v>
      </c>
      <c r="B8" s="115"/>
      <c r="C8" s="106" t="s">
        <v>94</v>
      </c>
      <c r="D8" s="213"/>
      <c r="E8" s="304">
        <v>0</v>
      </c>
      <c r="F8" s="304">
        <v>0</v>
      </c>
      <c r="G8" s="304">
        <v>0</v>
      </c>
      <c r="H8" s="304">
        <v>0</v>
      </c>
      <c r="I8" s="304">
        <v>0</v>
      </c>
      <c r="J8" s="304">
        <v>0</v>
      </c>
      <c r="K8" s="304">
        <v>0</v>
      </c>
      <c r="L8" s="304">
        <v>0</v>
      </c>
      <c r="M8" s="304">
        <v>0</v>
      </c>
      <c r="N8" s="304">
        <v>0</v>
      </c>
      <c r="O8" s="304">
        <v>0</v>
      </c>
      <c r="P8" s="107">
        <f t="shared" si="0"/>
        <v>0</v>
      </c>
    </row>
    <row r="9" spans="1:17" ht="15.75">
      <c r="A9" s="105">
        <v>43528</v>
      </c>
      <c r="B9" s="115"/>
      <c r="C9" s="106" t="s">
        <v>95</v>
      </c>
      <c r="D9" s="213"/>
      <c r="E9" s="304">
        <v>0</v>
      </c>
      <c r="F9" s="304">
        <v>0</v>
      </c>
      <c r="G9" s="304">
        <v>0</v>
      </c>
      <c r="H9" s="304">
        <v>0</v>
      </c>
      <c r="I9" s="304">
        <v>0</v>
      </c>
      <c r="J9" s="304">
        <v>0</v>
      </c>
      <c r="K9" s="304">
        <v>0</v>
      </c>
      <c r="L9" s="304">
        <v>0</v>
      </c>
      <c r="M9" s="304">
        <v>0</v>
      </c>
      <c r="N9" s="304">
        <v>0</v>
      </c>
      <c r="O9" s="304">
        <v>0</v>
      </c>
      <c r="P9" s="107">
        <f t="shared" si="0"/>
        <v>0</v>
      </c>
    </row>
    <row r="10" spans="1:17" ht="15.75">
      <c r="A10" s="105">
        <v>43529</v>
      </c>
      <c r="B10" s="115"/>
      <c r="C10" s="106" t="s">
        <v>96</v>
      </c>
      <c r="D10" s="213"/>
      <c r="E10" s="304">
        <v>0</v>
      </c>
      <c r="F10" s="304">
        <v>0</v>
      </c>
      <c r="G10" s="304">
        <v>0</v>
      </c>
      <c r="H10" s="304">
        <v>0</v>
      </c>
      <c r="I10" s="304">
        <v>0</v>
      </c>
      <c r="J10" s="304">
        <v>0</v>
      </c>
      <c r="K10" s="304">
        <v>0</v>
      </c>
      <c r="L10" s="304">
        <v>0</v>
      </c>
      <c r="M10" s="304">
        <v>0</v>
      </c>
      <c r="N10" s="304">
        <v>0</v>
      </c>
      <c r="O10" s="304">
        <v>0</v>
      </c>
      <c r="P10" s="107">
        <f t="shared" si="0"/>
        <v>0</v>
      </c>
    </row>
    <row r="11" spans="1:17" ht="15.75">
      <c r="A11" s="105">
        <v>43530</v>
      </c>
      <c r="B11" s="115"/>
      <c r="C11" s="106" t="s">
        <v>92</v>
      </c>
      <c r="D11" s="213"/>
      <c r="E11" s="304">
        <v>0</v>
      </c>
      <c r="F11" s="304">
        <v>0</v>
      </c>
      <c r="G11" s="304">
        <v>0</v>
      </c>
      <c r="H11" s="304">
        <v>0</v>
      </c>
      <c r="I11" s="304">
        <v>0</v>
      </c>
      <c r="J11" s="304">
        <v>0</v>
      </c>
      <c r="K11" s="304">
        <v>0</v>
      </c>
      <c r="L11" s="304">
        <v>0</v>
      </c>
      <c r="M11" s="304">
        <v>0</v>
      </c>
      <c r="N11" s="304">
        <v>0</v>
      </c>
      <c r="O11" s="304">
        <v>0</v>
      </c>
      <c r="P11" s="107">
        <f t="shared" si="0"/>
        <v>0</v>
      </c>
    </row>
    <row r="12" spans="1:17" ht="15.75">
      <c r="A12" s="105">
        <v>43531</v>
      </c>
      <c r="B12" s="115"/>
      <c r="C12" s="106" t="s">
        <v>93</v>
      </c>
      <c r="D12" s="213"/>
      <c r="E12" s="304">
        <v>0</v>
      </c>
      <c r="F12" s="304">
        <v>0</v>
      </c>
      <c r="G12" s="304">
        <v>0</v>
      </c>
      <c r="H12" s="304">
        <v>0</v>
      </c>
      <c r="I12" s="304">
        <v>0</v>
      </c>
      <c r="J12" s="304">
        <v>0</v>
      </c>
      <c r="K12" s="304">
        <v>0</v>
      </c>
      <c r="L12" s="304">
        <v>0</v>
      </c>
      <c r="M12" s="304">
        <v>0</v>
      </c>
      <c r="N12" s="304">
        <v>0</v>
      </c>
      <c r="O12" s="304">
        <v>0</v>
      </c>
      <c r="P12" s="107">
        <f t="shared" si="0"/>
        <v>0</v>
      </c>
    </row>
    <row r="13" spans="1:17" ht="15.75">
      <c r="A13" s="105">
        <v>43532</v>
      </c>
      <c r="B13" s="115"/>
      <c r="C13" s="106" t="s">
        <v>91</v>
      </c>
      <c r="D13" s="213"/>
      <c r="E13" s="304">
        <v>0</v>
      </c>
      <c r="F13" s="304">
        <v>0</v>
      </c>
      <c r="G13" s="304">
        <v>0</v>
      </c>
      <c r="H13" s="304">
        <v>0</v>
      </c>
      <c r="I13" s="304">
        <v>0</v>
      </c>
      <c r="J13" s="304">
        <v>0</v>
      </c>
      <c r="K13" s="304">
        <v>0</v>
      </c>
      <c r="L13" s="304">
        <v>0</v>
      </c>
      <c r="M13" s="304">
        <v>0</v>
      </c>
      <c r="N13" s="304">
        <v>0</v>
      </c>
      <c r="O13" s="304">
        <v>0</v>
      </c>
      <c r="P13" s="107">
        <f t="shared" si="0"/>
        <v>0</v>
      </c>
    </row>
    <row r="14" spans="1:17" ht="15.75">
      <c r="A14" s="105">
        <v>43533</v>
      </c>
      <c r="B14" s="115"/>
      <c r="C14" s="106" t="s">
        <v>90</v>
      </c>
      <c r="D14" s="213"/>
      <c r="E14" s="304">
        <v>0</v>
      </c>
      <c r="F14" s="304">
        <v>0</v>
      </c>
      <c r="G14" s="304">
        <v>0</v>
      </c>
      <c r="H14" s="304">
        <v>0</v>
      </c>
      <c r="I14" s="304">
        <v>0</v>
      </c>
      <c r="J14" s="304">
        <v>0</v>
      </c>
      <c r="K14" s="304">
        <v>0</v>
      </c>
      <c r="L14" s="304">
        <v>0</v>
      </c>
      <c r="M14" s="304">
        <v>0</v>
      </c>
      <c r="N14" s="304">
        <v>0</v>
      </c>
      <c r="O14" s="304">
        <v>0</v>
      </c>
      <c r="P14" s="107">
        <f t="shared" si="0"/>
        <v>0</v>
      </c>
    </row>
    <row r="15" spans="1:17" ht="15.75">
      <c r="A15" s="105">
        <v>43534</v>
      </c>
      <c r="B15" s="115"/>
      <c r="C15" s="106" t="s">
        <v>94</v>
      </c>
      <c r="D15" s="213"/>
      <c r="E15" s="304">
        <v>0</v>
      </c>
      <c r="F15" s="304">
        <v>0</v>
      </c>
      <c r="G15" s="304">
        <v>0</v>
      </c>
      <c r="H15" s="304">
        <v>0</v>
      </c>
      <c r="I15" s="304">
        <v>0</v>
      </c>
      <c r="J15" s="304">
        <v>0</v>
      </c>
      <c r="K15" s="304">
        <v>0</v>
      </c>
      <c r="L15" s="304">
        <v>0</v>
      </c>
      <c r="M15" s="304">
        <v>0</v>
      </c>
      <c r="N15" s="304">
        <v>0</v>
      </c>
      <c r="O15" s="304">
        <v>0</v>
      </c>
      <c r="P15" s="107">
        <f t="shared" si="0"/>
        <v>0</v>
      </c>
    </row>
    <row r="16" spans="1:17" ht="15.75">
      <c r="A16" s="105">
        <v>43535</v>
      </c>
      <c r="B16" s="115"/>
      <c r="C16" s="106" t="s">
        <v>95</v>
      </c>
      <c r="D16" s="213"/>
      <c r="E16" s="304">
        <v>0</v>
      </c>
      <c r="F16" s="304">
        <v>0</v>
      </c>
      <c r="G16" s="304">
        <v>0</v>
      </c>
      <c r="H16" s="304">
        <v>0</v>
      </c>
      <c r="I16" s="304">
        <v>0</v>
      </c>
      <c r="J16" s="304">
        <v>0</v>
      </c>
      <c r="K16" s="304">
        <v>0</v>
      </c>
      <c r="L16" s="304">
        <v>0</v>
      </c>
      <c r="M16" s="304">
        <v>0</v>
      </c>
      <c r="N16" s="304">
        <v>0</v>
      </c>
      <c r="O16" s="304">
        <v>0</v>
      </c>
      <c r="P16" s="107">
        <f t="shared" si="0"/>
        <v>0</v>
      </c>
    </row>
    <row r="17" spans="1:16" ht="15.75">
      <c r="A17" s="105">
        <v>43536</v>
      </c>
      <c r="B17" s="115"/>
      <c r="C17" s="106" t="s">
        <v>96</v>
      </c>
      <c r="D17" s="213"/>
      <c r="E17" s="304">
        <v>0</v>
      </c>
      <c r="F17" s="304">
        <v>0</v>
      </c>
      <c r="G17" s="304">
        <v>0</v>
      </c>
      <c r="H17" s="304">
        <v>0</v>
      </c>
      <c r="I17" s="304">
        <v>0</v>
      </c>
      <c r="J17" s="304">
        <v>0</v>
      </c>
      <c r="K17" s="304">
        <v>0</v>
      </c>
      <c r="L17" s="304">
        <v>0</v>
      </c>
      <c r="M17" s="304">
        <v>0</v>
      </c>
      <c r="N17" s="304">
        <v>0</v>
      </c>
      <c r="O17" s="304">
        <v>0</v>
      </c>
      <c r="P17" s="107">
        <f t="shared" si="0"/>
        <v>0</v>
      </c>
    </row>
    <row r="18" spans="1:16" ht="15.75" customHeight="1">
      <c r="A18" s="105">
        <v>43537</v>
      </c>
      <c r="B18" s="115"/>
      <c r="C18" s="106" t="s">
        <v>92</v>
      </c>
      <c r="D18" s="213"/>
      <c r="E18" s="304">
        <v>0</v>
      </c>
      <c r="F18" s="304">
        <v>0</v>
      </c>
      <c r="G18" s="304">
        <v>0</v>
      </c>
      <c r="H18" s="304">
        <v>0</v>
      </c>
      <c r="I18" s="304">
        <v>0</v>
      </c>
      <c r="J18" s="304">
        <v>0</v>
      </c>
      <c r="K18" s="304">
        <v>0</v>
      </c>
      <c r="L18" s="304">
        <v>0</v>
      </c>
      <c r="M18" s="304">
        <v>0</v>
      </c>
      <c r="N18" s="304">
        <v>0</v>
      </c>
      <c r="O18" s="304">
        <v>0</v>
      </c>
      <c r="P18" s="107">
        <f t="shared" si="0"/>
        <v>0</v>
      </c>
    </row>
    <row r="19" spans="1:16" ht="15.75">
      <c r="A19" s="105">
        <v>43538</v>
      </c>
      <c r="B19" s="115"/>
      <c r="C19" s="106" t="s">
        <v>93</v>
      </c>
      <c r="D19" s="213"/>
      <c r="E19" s="304">
        <v>0</v>
      </c>
      <c r="F19" s="304">
        <v>0</v>
      </c>
      <c r="G19" s="304">
        <v>0</v>
      </c>
      <c r="H19" s="304">
        <v>0</v>
      </c>
      <c r="I19" s="304">
        <v>0</v>
      </c>
      <c r="J19" s="304">
        <v>0</v>
      </c>
      <c r="K19" s="304">
        <v>0</v>
      </c>
      <c r="L19" s="304">
        <v>0</v>
      </c>
      <c r="M19" s="304">
        <v>0</v>
      </c>
      <c r="N19" s="304">
        <v>0</v>
      </c>
      <c r="O19" s="304">
        <v>0</v>
      </c>
      <c r="P19" s="107">
        <f t="shared" si="0"/>
        <v>0</v>
      </c>
    </row>
    <row r="20" spans="1:16" ht="15.75">
      <c r="A20" s="105">
        <v>43539</v>
      </c>
      <c r="B20" s="115"/>
      <c r="C20" s="106" t="s">
        <v>91</v>
      </c>
      <c r="D20" s="213"/>
      <c r="E20" s="304">
        <v>0</v>
      </c>
      <c r="F20" s="304">
        <v>0</v>
      </c>
      <c r="G20" s="304">
        <v>0</v>
      </c>
      <c r="H20" s="304">
        <v>0</v>
      </c>
      <c r="I20" s="304">
        <v>0</v>
      </c>
      <c r="J20" s="304">
        <v>0</v>
      </c>
      <c r="K20" s="304">
        <v>0</v>
      </c>
      <c r="L20" s="304">
        <v>0</v>
      </c>
      <c r="M20" s="304">
        <v>0</v>
      </c>
      <c r="N20" s="304">
        <v>0</v>
      </c>
      <c r="O20" s="304">
        <v>0</v>
      </c>
      <c r="P20" s="107">
        <f t="shared" si="0"/>
        <v>0</v>
      </c>
    </row>
    <row r="21" spans="1:16" ht="15.75">
      <c r="A21" s="105">
        <v>43540</v>
      </c>
      <c r="B21" s="115"/>
      <c r="C21" s="106" t="s">
        <v>90</v>
      </c>
      <c r="D21" s="213"/>
      <c r="E21" s="304">
        <v>0</v>
      </c>
      <c r="F21" s="304">
        <v>0</v>
      </c>
      <c r="G21" s="304">
        <v>0</v>
      </c>
      <c r="H21" s="304">
        <v>0</v>
      </c>
      <c r="I21" s="304">
        <v>0</v>
      </c>
      <c r="J21" s="304">
        <v>0</v>
      </c>
      <c r="K21" s="304">
        <v>0</v>
      </c>
      <c r="L21" s="304">
        <v>0</v>
      </c>
      <c r="M21" s="304">
        <v>0</v>
      </c>
      <c r="N21" s="304">
        <v>0</v>
      </c>
      <c r="O21" s="304">
        <v>0</v>
      </c>
      <c r="P21" s="107">
        <f t="shared" si="0"/>
        <v>0</v>
      </c>
    </row>
    <row r="22" spans="1:16" ht="15.75">
      <c r="A22" s="105">
        <v>43543</v>
      </c>
      <c r="B22" s="115"/>
      <c r="C22" s="106" t="s">
        <v>94</v>
      </c>
      <c r="D22" s="213"/>
      <c r="E22" s="304">
        <v>0</v>
      </c>
      <c r="F22" s="304">
        <v>0</v>
      </c>
      <c r="G22" s="304">
        <v>0</v>
      </c>
      <c r="H22" s="304">
        <v>0</v>
      </c>
      <c r="I22" s="304">
        <v>0</v>
      </c>
      <c r="J22" s="304">
        <v>0</v>
      </c>
      <c r="K22" s="304">
        <v>0</v>
      </c>
      <c r="L22" s="304">
        <v>0</v>
      </c>
      <c r="M22" s="304">
        <v>0</v>
      </c>
      <c r="N22" s="304">
        <v>0</v>
      </c>
      <c r="O22" s="304">
        <v>0</v>
      </c>
      <c r="P22" s="107">
        <f t="shared" si="0"/>
        <v>0</v>
      </c>
    </row>
    <row r="23" spans="1:16" ht="15.75">
      <c r="A23" s="105">
        <v>43543</v>
      </c>
      <c r="B23" s="115"/>
      <c r="C23" s="106" t="s">
        <v>95</v>
      </c>
      <c r="D23" s="213"/>
      <c r="E23" s="304">
        <v>0</v>
      </c>
      <c r="F23" s="304">
        <v>0</v>
      </c>
      <c r="G23" s="304">
        <v>0</v>
      </c>
      <c r="H23" s="304">
        <v>0</v>
      </c>
      <c r="I23" s="304">
        <v>0</v>
      </c>
      <c r="J23" s="304">
        <v>0</v>
      </c>
      <c r="K23" s="304">
        <v>0</v>
      </c>
      <c r="L23" s="304">
        <v>0</v>
      </c>
      <c r="M23" s="304">
        <v>0</v>
      </c>
      <c r="N23" s="304">
        <v>0</v>
      </c>
      <c r="O23" s="304">
        <v>0</v>
      </c>
      <c r="P23" s="107">
        <f t="shared" si="0"/>
        <v>0</v>
      </c>
    </row>
    <row r="24" spans="1:16" ht="15.75">
      <c r="A24" s="105">
        <v>43543</v>
      </c>
      <c r="B24" s="115"/>
      <c r="C24" s="106" t="s">
        <v>96</v>
      </c>
      <c r="D24" s="213"/>
      <c r="E24" s="304">
        <v>0</v>
      </c>
      <c r="F24" s="304">
        <v>0</v>
      </c>
      <c r="G24" s="304">
        <v>0</v>
      </c>
      <c r="H24" s="304">
        <v>0</v>
      </c>
      <c r="I24" s="304">
        <v>0</v>
      </c>
      <c r="J24" s="304">
        <v>0</v>
      </c>
      <c r="K24" s="304">
        <v>0</v>
      </c>
      <c r="L24" s="304">
        <v>0</v>
      </c>
      <c r="M24" s="304">
        <v>0</v>
      </c>
      <c r="N24" s="304">
        <v>0</v>
      </c>
      <c r="O24" s="304">
        <v>0</v>
      </c>
      <c r="P24" s="107">
        <f t="shared" si="0"/>
        <v>0</v>
      </c>
    </row>
    <row r="25" spans="1:16" ht="15.75">
      <c r="A25" s="105">
        <v>43544</v>
      </c>
      <c r="B25" s="115"/>
      <c r="C25" s="106" t="s">
        <v>92</v>
      </c>
      <c r="D25" s="213"/>
      <c r="E25" s="304">
        <v>0</v>
      </c>
      <c r="F25" s="304">
        <v>0</v>
      </c>
      <c r="G25" s="304">
        <v>0</v>
      </c>
      <c r="H25" s="304">
        <v>0</v>
      </c>
      <c r="I25" s="304">
        <v>0</v>
      </c>
      <c r="J25" s="304">
        <v>0</v>
      </c>
      <c r="K25" s="304">
        <v>0</v>
      </c>
      <c r="L25" s="304">
        <v>0</v>
      </c>
      <c r="M25" s="304">
        <v>0</v>
      </c>
      <c r="N25" s="304">
        <v>0</v>
      </c>
      <c r="O25" s="304">
        <v>0</v>
      </c>
      <c r="P25" s="107">
        <f t="shared" si="0"/>
        <v>0</v>
      </c>
    </row>
    <row r="26" spans="1:16" ht="15.75">
      <c r="A26" s="105">
        <v>43545</v>
      </c>
      <c r="B26" s="115"/>
      <c r="C26" s="106" t="s">
        <v>93</v>
      </c>
      <c r="D26" s="213"/>
      <c r="E26" s="304">
        <v>0</v>
      </c>
      <c r="F26" s="304">
        <v>0</v>
      </c>
      <c r="G26" s="304">
        <v>0</v>
      </c>
      <c r="H26" s="304">
        <v>0</v>
      </c>
      <c r="I26" s="304">
        <v>0</v>
      </c>
      <c r="J26" s="304">
        <v>0</v>
      </c>
      <c r="K26" s="304">
        <v>0</v>
      </c>
      <c r="L26" s="304">
        <v>0</v>
      </c>
      <c r="M26" s="304">
        <v>0</v>
      </c>
      <c r="N26" s="304">
        <v>0</v>
      </c>
      <c r="O26" s="304">
        <v>0</v>
      </c>
      <c r="P26" s="107">
        <f t="shared" si="0"/>
        <v>0</v>
      </c>
    </row>
    <row r="27" spans="1:16" ht="15.75">
      <c r="A27" s="105">
        <v>43546</v>
      </c>
      <c r="B27" s="115"/>
      <c r="C27" s="106" t="s">
        <v>91</v>
      </c>
      <c r="D27" s="213"/>
      <c r="E27" s="304">
        <v>0</v>
      </c>
      <c r="F27" s="304">
        <v>0</v>
      </c>
      <c r="G27" s="304">
        <v>0</v>
      </c>
      <c r="H27" s="304">
        <v>0</v>
      </c>
      <c r="I27" s="304">
        <v>0</v>
      </c>
      <c r="J27" s="304">
        <v>0</v>
      </c>
      <c r="K27" s="304">
        <v>0</v>
      </c>
      <c r="L27" s="304">
        <v>0</v>
      </c>
      <c r="M27" s="304">
        <v>0</v>
      </c>
      <c r="N27" s="304">
        <v>0</v>
      </c>
      <c r="O27" s="304">
        <v>0</v>
      </c>
      <c r="P27" s="107">
        <f t="shared" si="0"/>
        <v>0</v>
      </c>
    </row>
    <row r="28" spans="1:16" ht="15.75">
      <c r="A28" s="105">
        <v>43547</v>
      </c>
      <c r="B28" s="115"/>
      <c r="C28" s="106" t="s">
        <v>90</v>
      </c>
      <c r="D28" s="213"/>
      <c r="E28" s="304">
        <v>0</v>
      </c>
      <c r="F28" s="304">
        <v>0</v>
      </c>
      <c r="G28" s="304">
        <v>0</v>
      </c>
      <c r="H28" s="304">
        <v>0</v>
      </c>
      <c r="I28" s="304">
        <v>0</v>
      </c>
      <c r="J28" s="304">
        <v>0</v>
      </c>
      <c r="K28" s="304">
        <v>0</v>
      </c>
      <c r="L28" s="304">
        <v>0</v>
      </c>
      <c r="M28" s="304">
        <v>0</v>
      </c>
      <c r="N28" s="304">
        <v>0</v>
      </c>
      <c r="O28" s="304">
        <v>0</v>
      </c>
      <c r="P28" s="107">
        <f t="shared" si="0"/>
        <v>0</v>
      </c>
    </row>
    <row r="29" spans="1:16" ht="15.75">
      <c r="A29" s="105">
        <v>43548</v>
      </c>
      <c r="B29" s="115"/>
      <c r="C29" s="106" t="s">
        <v>94</v>
      </c>
      <c r="D29" s="213"/>
      <c r="E29" s="304">
        <v>0</v>
      </c>
      <c r="F29" s="304">
        <v>0</v>
      </c>
      <c r="G29" s="304">
        <v>0</v>
      </c>
      <c r="H29" s="304">
        <v>0</v>
      </c>
      <c r="I29" s="304">
        <v>0</v>
      </c>
      <c r="J29" s="304">
        <v>0</v>
      </c>
      <c r="K29" s="304">
        <v>0</v>
      </c>
      <c r="L29" s="304">
        <v>0</v>
      </c>
      <c r="M29" s="304">
        <v>0</v>
      </c>
      <c r="N29" s="304">
        <v>0</v>
      </c>
      <c r="O29" s="304">
        <v>0</v>
      </c>
      <c r="P29" s="107">
        <f t="shared" si="0"/>
        <v>0</v>
      </c>
    </row>
    <row r="30" spans="1:16" ht="15.75">
      <c r="A30" s="105">
        <v>43549</v>
      </c>
      <c r="B30" s="115"/>
      <c r="C30" s="106" t="s">
        <v>95</v>
      </c>
      <c r="D30" s="213"/>
      <c r="E30" s="304">
        <v>0</v>
      </c>
      <c r="F30" s="304">
        <v>0</v>
      </c>
      <c r="G30" s="304">
        <v>0</v>
      </c>
      <c r="H30" s="304">
        <v>0</v>
      </c>
      <c r="I30" s="304">
        <v>0</v>
      </c>
      <c r="J30" s="304">
        <v>0</v>
      </c>
      <c r="K30" s="304">
        <v>0</v>
      </c>
      <c r="L30" s="304">
        <v>0</v>
      </c>
      <c r="M30" s="304">
        <v>0</v>
      </c>
      <c r="N30" s="304">
        <v>0</v>
      </c>
      <c r="O30" s="304">
        <v>0</v>
      </c>
      <c r="P30" s="107">
        <f t="shared" si="0"/>
        <v>0</v>
      </c>
    </row>
    <row r="31" spans="1:16" ht="15.75">
      <c r="A31" s="105">
        <v>43550</v>
      </c>
      <c r="B31" s="115"/>
      <c r="C31" s="106" t="s">
        <v>96</v>
      </c>
      <c r="D31" s="213"/>
      <c r="E31" s="304">
        <v>0</v>
      </c>
      <c r="F31" s="304">
        <v>0</v>
      </c>
      <c r="G31" s="304">
        <v>0</v>
      </c>
      <c r="H31" s="304">
        <v>0</v>
      </c>
      <c r="I31" s="304">
        <v>0</v>
      </c>
      <c r="J31" s="304">
        <v>0</v>
      </c>
      <c r="K31" s="304">
        <v>0</v>
      </c>
      <c r="L31" s="304">
        <v>0</v>
      </c>
      <c r="M31" s="304">
        <v>0</v>
      </c>
      <c r="N31" s="304">
        <v>0</v>
      </c>
      <c r="O31" s="304">
        <v>0</v>
      </c>
      <c r="P31" s="107">
        <f t="shared" si="0"/>
        <v>0</v>
      </c>
    </row>
    <row r="32" spans="1:16" ht="15.75">
      <c r="A32" s="105">
        <v>43551</v>
      </c>
      <c r="B32" s="115"/>
      <c r="C32" s="106" t="s">
        <v>92</v>
      </c>
      <c r="D32" s="213"/>
      <c r="E32" s="304">
        <v>0</v>
      </c>
      <c r="F32" s="304">
        <v>0</v>
      </c>
      <c r="G32" s="304">
        <v>0</v>
      </c>
      <c r="H32" s="304">
        <v>0</v>
      </c>
      <c r="I32" s="304">
        <v>0</v>
      </c>
      <c r="J32" s="304">
        <v>0</v>
      </c>
      <c r="K32" s="304">
        <v>0</v>
      </c>
      <c r="L32" s="304">
        <v>0</v>
      </c>
      <c r="M32" s="304">
        <v>0</v>
      </c>
      <c r="N32" s="304">
        <v>0</v>
      </c>
      <c r="O32" s="304">
        <v>0</v>
      </c>
      <c r="P32" s="107">
        <f t="shared" si="0"/>
        <v>0</v>
      </c>
    </row>
    <row r="33" spans="1:16" ht="15.75">
      <c r="A33" s="105">
        <v>43552</v>
      </c>
      <c r="B33" s="115"/>
      <c r="C33" s="106" t="s">
        <v>93</v>
      </c>
      <c r="D33" s="213"/>
      <c r="E33" s="304">
        <v>0</v>
      </c>
      <c r="F33" s="304">
        <v>0</v>
      </c>
      <c r="G33" s="304">
        <v>0</v>
      </c>
      <c r="H33" s="304">
        <v>0</v>
      </c>
      <c r="I33" s="304">
        <v>0</v>
      </c>
      <c r="J33" s="304">
        <v>0</v>
      </c>
      <c r="K33" s="304">
        <v>0</v>
      </c>
      <c r="L33" s="304">
        <v>0</v>
      </c>
      <c r="M33" s="304">
        <v>0</v>
      </c>
      <c r="N33" s="304">
        <v>0</v>
      </c>
      <c r="O33" s="304">
        <v>0</v>
      </c>
      <c r="P33" s="107">
        <f t="shared" si="0"/>
        <v>0</v>
      </c>
    </row>
    <row r="34" spans="1:16" ht="15.75">
      <c r="A34" s="105">
        <v>43553</v>
      </c>
      <c r="B34" s="115"/>
      <c r="C34" s="106" t="s">
        <v>91</v>
      </c>
      <c r="D34" s="213"/>
      <c r="E34" s="304">
        <v>0</v>
      </c>
      <c r="F34" s="304">
        <v>0</v>
      </c>
      <c r="G34" s="304">
        <v>0</v>
      </c>
      <c r="H34" s="304">
        <v>0</v>
      </c>
      <c r="I34" s="304">
        <v>0</v>
      </c>
      <c r="J34" s="304">
        <v>0</v>
      </c>
      <c r="K34" s="304">
        <v>0</v>
      </c>
      <c r="L34" s="304">
        <v>0</v>
      </c>
      <c r="M34" s="304">
        <v>0</v>
      </c>
      <c r="N34" s="304">
        <v>0</v>
      </c>
      <c r="O34" s="304">
        <v>0</v>
      </c>
      <c r="P34" s="107">
        <f t="shared" si="0"/>
        <v>0</v>
      </c>
    </row>
    <row r="35" spans="1:16" ht="15.75">
      <c r="A35" s="105">
        <v>43554</v>
      </c>
      <c r="B35" s="115"/>
      <c r="C35" s="106" t="s">
        <v>90</v>
      </c>
      <c r="D35" s="213"/>
      <c r="E35" s="304">
        <v>0</v>
      </c>
      <c r="F35" s="304">
        <v>0</v>
      </c>
      <c r="G35" s="304">
        <v>0</v>
      </c>
      <c r="H35" s="304">
        <v>0</v>
      </c>
      <c r="I35" s="304">
        <v>0</v>
      </c>
      <c r="J35" s="304">
        <v>0</v>
      </c>
      <c r="K35" s="304">
        <v>0</v>
      </c>
      <c r="L35" s="304">
        <v>0</v>
      </c>
      <c r="M35" s="304">
        <v>0</v>
      </c>
      <c r="N35" s="304">
        <v>0</v>
      </c>
      <c r="O35" s="304">
        <v>0</v>
      </c>
      <c r="P35" s="107">
        <f t="shared" si="0"/>
        <v>0</v>
      </c>
    </row>
    <row r="36" spans="1:16" ht="15.75">
      <c r="A36" s="105">
        <v>43555</v>
      </c>
      <c r="B36" s="115"/>
      <c r="C36" s="106" t="s">
        <v>94</v>
      </c>
      <c r="D36" s="213"/>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109"/>
      <c r="B37" s="110">
        <f>SUM(B6:B36)</f>
        <v>0</v>
      </c>
      <c r="C37" s="111"/>
      <c r="D37" s="2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D6:D18 D24:D36 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3_'!A1" display="Daywise Charts"/>
    <hyperlink ref="E2:F3" location="'Mar B'!A1" display="Budget Mar"/>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H13"/>
  <sheetViews>
    <sheetView workbookViewId="0">
      <selection activeCell="C7" sqref="C7"/>
    </sheetView>
  </sheetViews>
  <sheetFormatPr defaultRowHeight="15"/>
  <cols>
    <col min="1" max="1" width="3.7109375" style="39" customWidth="1"/>
    <col min="2" max="2" width="28.85546875" style="39" customWidth="1"/>
    <col min="3" max="3" width="14" style="232" customWidth="1"/>
    <col min="4" max="4" width="3.28515625" style="39" customWidth="1"/>
    <col min="5" max="16384" width="9.140625" style="39"/>
  </cols>
  <sheetData>
    <row r="2" spans="1:8">
      <c r="B2" s="578" t="s">
        <v>29</v>
      </c>
      <c r="C2" s="579"/>
      <c r="G2" s="582" t="s">
        <v>380</v>
      </c>
      <c r="H2" s="583"/>
    </row>
    <row r="3" spans="1:8">
      <c r="B3" s="580"/>
      <c r="C3" s="581"/>
      <c r="G3" s="584"/>
      <c r="H3" s="585"/>
    </row>
    <row r="4" spans="1:8">
      <c r="A4" s="39" t="s">
        <v>222</v>
      </c>
    </row>
    <row r="5" spans="1:8">
      <c r="B5" s="454" t="s">
        <v>311</v>
      </c>
      <c r="C5" s="455" t="s">
        <v>209</v>
      </c>
    </row>
    <row r="6" spans="1:8">
      <c r="B6" s="39" t="s">
        <v>386</v>
      </c>
      <c r="C6" s="232">
        <v>12</v>
      </c>
    </row>
    <row r="7" spans="1:8">
      <c r="B7" s="39" t="s">
        <v>387</v>
      </c>
      <c r="C7" s="232">
        <v>0</v>
      </c>
    </row>
    <row r="8" spans="1:8">
      <c r="B8" s="39" t="s">
        <v>388</v>
      </c>
      <c r="C8" s="232">
        <v>0</v>
      </c>
    </row>
    <row r="9" spans="1:8">
      <c r="B9" s="474" t="s">
        <v>389</v>
      </c>
      <c r="C9" s="232">
        <v>0</v>
      </c>
    </row>
    <row r="10" spans="1:8">
      <c r="C10" s="232">
        <v>0</v>
      </c>
    </row>
    <row r="11" spans="1:8">
      <c r="B11" s="39" t="s">
        <v>348</v>
      </c>
      <c r="C11" s="232">
        <v>0</v>
      </c>
    </row>
    <row r="12" spans="1:8">
      <c r="C12" s="232">
        <v>0</v>
      </c>
    </row>
    <row r="13" spans="1:8">
      <c r="B13" s="451" t="s">
        <v>2</v>
      </c>
      <c r="C13" s="453">
        <f>SUM(C6:C12)</f>
        <v>12</v>
      </c>
    </row>
  </sheetData>
  <mergeCells count="2">
    <mergeCell ref="B2:C3"/>
    <mergeCell ref="G2:H3"/>
  </mergeCells>
  <hyperlinks>
    <hyperlink ref="B2:C3" location="'Track Room'!A1" display="Track Room"/>
    <hyperlink ref="G2:H3" location="Budget!A1" display="Budget "/>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0" tint="-0.249977111117893"/>
  </sheetPr>
  <dimension ref="A1:P37"/>
  <sheetViews>
    <sheetView zoomScale="90" zoomScaleNormal="90" workbookViewId="0">
      <pane ySplit="5" topLeftCell="A22" activePane="bottomLeft" state="frozen"/>
      <selection activeCell="C26" sqref="C26"/>
      <selection pane="bottomLeft" activeCell="E6" sqref="E6:O36"/>
    </sheetView>
  </sheetViews>
  <sheetFormatPr defaultColWidth="0" defaultRowHeight="18.75"/>
  <cols>
    <col min="1" max="1" width="10.7109375" style="6" customWidth="1"/>
    <col min="2" max="2" width="5.7109375" style="6" customWidth="1"/>
    <col min="3" max="3" width="12.7109375" style="5" bestFit="1" customWidth="1"/>
    <col min="4" max="4" width="40.42578125" style="23" customWidth="1"/>
    <col min="5" max="5" width="12.140625" style="5" customWidth="1"/>
    <col min="6" max="7" width="11" style="1" customWidth="1"/>
    <col min="8" max="8" width="10.140625" style="1" customWidth="1"/>
    <col min="9" max="11" width="11" style="1" customWidth="1"/>
    <col min="12" max="12" width="8.5703125" style="1" customWidth="1"/>
    <col min="13" max="13" width="12" style="1" customWidth="1"/>
    <col min="14" max="14" width="11" style="1" customWidth="1"/>
    <col min="15" max="15" width="13.5703125"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802" t="str">
        <f>+Mar!A2:D2</f>
        <v>Mr X</v>
      </c>
      <c r="B2" s="803"/>
      <c r="C2" s="803"/>
      <c r="D2" s="804"/>
      <c r="E2" s="810" t="s">
        <v>240</v>
      </c>
      <c r="F2" s="811"/>
      <c r="G2" s="805" t="s">
        <v>50</v>
      </c>
      <c r="H2" s="798"/>
      <c r="I2" s="798"/>
      <c r="J2" s="798"/>
      <c r="K2" s="799"/>
      <c r="L2" s="798" t="s">
        <v>6</v>
      </c>
      <c r="M2" s="798"/>
      <c r="N2" s="799"/>
      <c r="P2" s="114"/>
    </row>
    <row r="3" spans="1:16" s="104" customFormat="1" ht="15.75" customHeight="1" thickBot="1">
      <c r="A3" s="807" t="s">
        <v>97</v>
      </c>
      <c r="B3" s="808"/>
      <c r="C3" s="808"/>
      <c r="D3" s="809"/>
      <c r="E3" s="812"/>
      <c r="F3" s="813"/>
      <c r="G3" s="806"/>
      <c r="H3" s="800"/>
      <c r="I3" s="800"/>
      <c r="J3" s="800"/>
      <c r="K3" s="801"/>
      <c r="L3" s="800"/>
      <c r="M3" s="800"/>
      <c r="N3" s="801"/>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ht="15.75" customHeight="1">
      <c r="A6" s="105">
        <v>43556</v>
      </c>
      <c r="B6" s="115"/>
      <c r="C6" s="106" t="s">
        <v>95</v>
      </c>
      <c r="D6" s="371"/>
      <c r="E6" s="304">
        <v>0</v>
      </c>
      <c r="F6" s="304">
        <v>0</v>
      </c>
      <c r="G6" s="304">
        <v>0</v>
      </c>
      <c r="H6" s="304">
        <v>0</v>
      </c>
      <c r="I6" s="304">
        <v>0</v>
      </c>
      <c r="J6" s="304">
        <v>0</v>
      </c>
      <c r="K6" s="304">
        <v>0</v>
      </c>
      <c r="L6" s="304">
        <v>0</v>
      </c>
      <c r="M6" s="304">
        <v>0</v>
      </c>
      <c r="N6" s="304">
        <v>0</v>
      </c>
      <c r="O6" s="304">
        <v>0</v>
      </c>
      <c r="P6" s="107">
        <f>SUM(E6:O6)</f>
        <v>0</v>
      </c>
    </row>
    <row r="7" spans="1:16" ht="15.75">
      <c r="A7" s="105">
        <v>43557</v>
      </c>
      <c r="B7" s="115"/>
      <c r="C7" s="106" t="s">
        <v>96</v>
      </c>
      <c r="D7" s="371"/>
      <c r="E7" s="304">
        <v>0</v>
      </c>
      <c r="F7" s="304">
        <v>0</v>
      </c>
      <c r="G7" s="304">
        <v>0</v>
      </c>
      <c r="H7" s="304">
        <v>0</v>
      </c>
      <c r="I7" s="304">
        <v>0</v>
      </c>
      <c r="J7" s="304">
        <v>0</v>
      </c>
      <c r="K7" s="304">
        <v>0</v>
      </c>
      <c r="L7" s="304">
        <v>0</v>
      </c>
      <c r="M7" s="304">
        <v>0</v>
      </c>
      <c r="N7" s="304">
        <v>0</v>
      </c>
      <c r="O7" s="304">
        <v>0</v>
      </c>
      <c r="P7" s="107">
        <f t="shared" ref="P7:P36" si="0">SUM(E7:O7)</f>
        <v>0</v>
      </c>
    </row>
    <row r="8" spans="1:16" ht="15.75">
      <c r="A8" s="105">
        <v>43558</v>
      </c>
      <c r="B8" s="115"/>
      <c r="C8" s="106" t="s">
        <v>92</v>
      </c>
      <c r="D8" s="371"/>
      <c r="E8" s="304">
        <v>0</v>
      </c>
      <c r="F8" s="304">
        <v>0</v>
      </c>
      <c r="G8" s="304">
        <v>0</v>
      </c>
      <c r="H8" s="304">
        <v>0</v>
      </c>
      <c r="I8" s="304">
        <v>0</v>
      </c>
      <c r="J8" s="304">
        <v>0</v>
      </c>
      <c r="K8" s="304">
        <v>0</v>
      </c>
      <c r="L8" s="304">
        <v>0</v>
      </c>
      <c r="M8" s="304">
        <v>0</v>
      </c>
      <c r="N8" s="304">
        <v>0</v>
      </c>
      <c r="O8" s="304">
        <v>0</v>
      </c>
      <c r="P8" s="107">
        <f t="shared" si="0"/>
        <v>0</v>
      </c>
    </row>
    <row r="9" spans="1:16" ht="15.75">
      <c r="A9" s="105">
        <v>43559</v>
      </c>
      <c r="B9" s="115"/>
      <c r="C9" s="106" t="s">
        <v>93</v>
      </c>
      <c r="D9" s="371"/>
      <c r="E9" s="304">
        <v>0</v>
      </c>
      <c r="F9" s="304">
        <v>0</v>
      </c>
      <c r="G9" s="304">
        <v>0</v>
      </c>
      <c r="H9" s="304">
        <v>0</v>
      </c>
      <c r="I9" s="304">
        <v>0</v>
      </c>
      <c r="J9" s="304">
        <v>0</v>
      </c>
      <c r="K9" s="304">
        <v>0</v>
      </c>
      <c r="L9" s="304">
        <v>0</v>
      </c>
      <c r="M9" s="304">
        <v>0</v>
      </c>
      <c r="N9" s="304">
        <v>0</v>
      </c>
      <c r="O9" s="304">
        <v>0</v>
      </c>
      <c r="P9" s="107">
        <f t="shared" si="0"/>
        <v>0</v>
      </c>
    </row>
    <row r="10" spans="1:16" ht="15.75">
      <c r="A10" s="105">
        <v>43560</v>
      </c>
      <c r="B10" s="115"/>
      <c r="C10" s="106" t="s">
        <v>91</v>
      </c>
      <c r="D10" s="371"/>
      <c r="E10" s="304">
        <v>0</v>
      </c>
      <c r="F10" s="304">
        <v>0</v>
      </c>
      <c r="G10" s="304">
        <v>0</v>
      </c>
      <c r="H10" s="304">
        <v>0</v>
      </c>
      <c r="I10" s="304">
        <v>0</v>
      </c>
      <c r="J10" s="304">
        <v>0</v>
      </c>
      <c r="K10" s="304">
        <v>0</v>
      </c>
      <c r="L10" s="304">
        <v>0</v>
      </c>
      <c r="M10" s="304">
        <v>0</v>
      </c>
      <c r="N10" s="304">
        <v>0</v>
      </c>
      <c r="O10" s="304">
        <v>0</v>
      </c>
      <c r="P10" s="107">
        <f t="shared" si="0"/>
        <v>0</v>
      </c>
    </row>
    <row r="11" spans="1:16" ht="15.75">
      <c r="A11" s="105">
        <v>43561</v>
      </c>
      <c r="B11" s="115"/>
      <c r="C11" s="106" t="s">
        <v>90</v>
      </c>
      <c r="D11" s="371"/>
      <c r="E11" s="304">
        <v>0</v>
      </c>
      <c r="F11" s="304">
        <v>0</v>
      </c>
      <c r="G11" s="304">
        <v>0</v>
      </c>
      <c r="H11" s="304">
        <v>0</v>
      </c>
      <c r="I11" s="304">
        <v>0</v>
      </c>
      <c r="J11" s="304">
        <v>0</v>
      </c>
      <c r="K11" s="304">
        <v>0</v>
      </c>
      <c r="L11" s="304">
        <v>0</v>
      </c>
      <c r="M11" s="304">
        <v>0</v>
      </c>
      <c r="N11" s="304">
        <v>0</v>
      </c>
      <c r="O11" s="304">
        <v>0</v>
      </c>
      <c r="P11" s="107">
        <f t="shared" si="0"/>
        <v>0</v>
      </c>
    </row>
    <row r="12" spans="1:16" ht="15.75">
      <c r="A12" s="105">
        <v>43562</v>
      </c>
      <c r="B12" s="115"/>
      <c r="C12" s="106" t="s">
        <v>94</v>
      </c>
      <c r="D12" s="371"/>
      <c r="E12" s="304">
        <v>0</v>
      </c>
      <c r="F12" s="304">
        <v>0</v>
      </c>
      <c r="G12" s="304">
        <v>0</v>
      </c>
      <c r="H12" s="304">
        <v>0</v>
      </c>
      <c r="I12" s="304">
        <v>0</v>
      </c>
      <c r="J12" s="304">
        <v>0</v>
      </c>
      <c r="K12" s="304">
        <v>0</v>
      </c>
      <c r="L12" s="304">
        <v>0</v>
      </c>
      <c r="M12" s="304">
        <v>0</v>
      </c>
      <c r="N12" s="304">
        <v>0</v>
      </c>
      <c r="O12" s="304">
        <v>0</v>
      </c>
      <c r="P12" s="107">
        <f t="shared" si="0"/>
        <v>0</v>
      </c>
    </row>
    <row r="13" spans="1:16" ht="15.75">
      <c r="A13" s="105">
        <v>43563</v>
      </c>
      <c r="B13" s="115"/>
      <c r="C13" s="106" t="s">
        <v>95</v>
      </c>
      <c r="D13" s="371"/>
      <c r="E13" s="304">
        <v>0</v>
      </c>
      <c r="F13" s="304">
        <v>0</v>
      </c>
      <c r="G13" s="304">
        <v>0</v>
      </c>
      <c r="H13" s="304">
        <v>0</v>
      </c>
      <c r="I13" s="304">
        <v>0</v>
      </c>
      <c r="J13" s="304">
        <v>0</v>
      </c>
      <c r="K13" s="304">
        <v>0</v>
      </c>
      <c r="L13" s="304">
        <v>0</v>
      </c>
      <c r="M13" s="304">
        <v>0</v>
      </c>
      <c r="N13" s="304">
        <v>0</v>
      </c>
      <c r="O13" s="304">
        <v>0</v>
      </c>
      <c r="P13" s="107">
        <f t="shared" si="0"/>
        <v>0</v>
      </c>
    </row>
    <row r="14" spans="1:16" ht="15.75">
      <c r="A14" s="105">
        <v>43564</v>
      </c>
      <c r="B14" s="115"/>
      <c r="C14" s="106" t="s">
        <v>96</v>
      </c>
      <c r="D14" s="371"/>
      <c r="E14" s="304">
        <v>0</v>
      </c>
      <c r="F14" s="304">
        <v>0</v>
      </c>
      <c r="G14" s="304">
        <v>0</v>
      </c>
      <c r="H14" s="304">
        <v>0</v>
      </c>
      <c r="I14" s="304">
        <v>0</v>
      </c>
      <c r="J14" s="304">
        <v>0</v>
      </c>
      <c r="K14" s="304">
        <v>0</v>
      </c>
      <c r="L14" s="304">
        <v>0</v>
      </c>
      <c r="M14" s="304">
        <v>0</v>
      </c>
      <c r="N14" s="304">
        <v>0</v>
      </c>
      <c r="O14" s="304">
        <v>0</v>
      </c>
      <c r="P14" s="107">
        <f t="shared" si="0"/>
        <v>0</v>
      </c>
    </row>
    <row r="15" spans="1:16" ht="15.75">
      <c r="A15" s="105">
        <v>43565</v>
      </c>
      <c r="B15" s="115"/>
      <c r="C15" s="106" t="s">
        <v>92</v>
      </c>
      <c r="D15" s="371"/>
      <c r="E15" s="304">
        <v>0</v>
      </c>
      <c r="F15" s="304">
        <v>0</v>
      </c>
      <c r="G15" s="304">
        <v>0</v>
      </c>
      <c r="H15" s="304">
        <v>0</v>
      </c>
      <c r="I15" s="304">
        <v>0</v>
      </c>
      <c r="J15" s="304">
        <v>0</v>
      </c>
      <c r="K15" s="304">
        <v>0</v>
      </c>
      <c r="L15" s="304">
        <v>0</v>
      </c>
      <c r="M15" s="304">
        <v>0</v>
      </c>
      <c r="N15" s="304">
        <v>0</v>
      </c>
      <c r="O15" s="304">
        <v>0</v>
      </c>
      <c r="P15" s="107">
        <f t="shared" si="0"/>
        <v>0</v>
      </c>
    </row>
    <row r="16" spans="1:16" ht="15.75">
      <c r="A16" s="105">
        <v>43566</v>
      </c>
      <c r="B16" s="115"/>
      <c r="C16" s="106" t="s">
        <v>93</v>
      </c>
      <c r="D16" s="371"/>
      <c r="E16" s="304">
        <v>0</v>
      </c>
      <c r="F16" s="304">
        <v>0</v>
      </c>
      <c r="G16" s="304">
        <v>0</v>
      </c>
      <c r="H16" s="304">
        <v>0</v>
      </c>
      <c r="I16" s="304">
        <v>0</v>
      </c>
      <c r="J16" s="304">
        <v>0</v>
      </c>
      <c r="K16" s="304">
        <v>0</v>
      </c>
      <c r="L16" s="304">
        <v>0</v>
      </c>
      <c r="M16" s="304">
        <v>0</v>
      </c>
      <c r="N16" s="304">
        <v>0</v>
      </c>
      <c r="O16" s="304">
        <v>0</v>
      </c>
      <c r="P16" s="107">
        <f t="shared" si="0"/>
        <v>0</v>
      </c>
    </row>
    <row r="17" spans="1:16" ht="15.75">
      <c r="A17" s="105">
        <v>43567</v>
      </c>
      <c r="B17" s="115"/>
      <c r="C17" s="106" t="s">
        <v>91</v>
      </c>
      <c r="D17" s="371"/>
      <c r="E17" s="304">
        <v>0</v>
      </c>
      <c r="F17" s="304">
        <v>0</v>
      </c>
      <c r="G17" s="304">
        <v>0</v>
      </c>
      <c r="H17" s="304">
        <v>0</v>
      </c>
      <c r="I17" s="304">
        <v>0</v>
      </c>
      <c r="J17" s="304">
        <v>0</v>
      </c>
      <c r="K17" s="304">
        <v>0</v>
      </c>
      <c r="L17" s="304">
        <v>0</v>
      </c>
      <c r="M17" s="304">
        <v>0</v>
      </c>
      <c r="N17" s="304">
        <v>0</v>
      </c>
      <c r="O17" s="304">
        <v>0</v>
      </c>
      <c r="P17" s="107">
        <f t="shared" si="0"/>
        <v>0</v>
      </c>
    </row>
    <row r="18" spans="1:16" ht="15.75">
      <c r="A18" s="105">
        <v>43568</v>
      </c>
      <c r="B18" s="115"/>
      <c r="C18" s="106" t="s">
        <v>90</v>
      </c>
      <c r="D18" s="371"/>
      <c r="E18" s="304">
        <v>0</v>
      </c>
      <c r="F18" s="304">
        <v>0</v>
      </c>
      <c r="G18" s="304">
        <v>0</v>
      </c>
      <c r="H18" s="304">
        <v>0</v>
      </c>
      <c r="I18" s="304">
        <v>0</v>
      </c>
      <c r="J18" s="304">
        <v>0</v>
      </c>
      <c r="K18" s="304">
        <v>0</v>
      </c>
      <c r="L18" s="304">
        <v>0</v>
      </c>
      <c r="M18" s="304">
        <v>0</v>
      </c>
      <c r="N18" s="304">
        <v>0</v>
      </c>
      <c r="O18" s="304">
        <v>0</v>
      </c>
      <c r="P18" s="107">
        <f t="shared" si="0"/>
        <v>0</v>
      </c>
    </row>
    <row r="19" spans="1:16" ht="15.75">
      <c r="A19" s="105">
        <v>43569</v>
      </c>
      <c r="B19" s="115"/>
      <c r="C19" s="106" t="s">
        <v>94</v>
      </c>
      <c r="D19" s="371"/>
      <c r="E19" s="304">
        <v>0</v>
      </c>
      <c r="F19" s="304">
        <v>0</v>
      </c>
      <c r="G19" s="304">
        <v>0</v>
      </c>
      <c r="H19" s="304">
        <v>0</v>
      </c>
      <c r="I19" s="304">
        <v>0</v>
      </c>
      <c r="J19" s="304">
        <v>0</v>
      </c>
      <c r="K19" s="304">
        <v>0</v>
      </c>
      <c r="L19" s="304">
        <v>0</v>
      </c>
      <c r="M19" s="304">
        <v>0</v>
      </c>
      <c r="N19" s="304">
        <v>0</v>
      </c>
      <c r="O19" s="304">
        <v>0</v>
      </c>
      <c r="P19" s="107">
        <f t="shared" si="0"/>
        <v>0</v>
      </c>
    </row>
    <row r="20" spans="1:16" ht="15.75">
      <c r="A20" s="105">
        <v>43570</v>
      </c>
      <c r="B20" s="115"/>
      <c r="C20" s="106" t="s">
        <v>95</v>
      </c>
      <c r="D20" s="371"/>
      <c r="E20" s="304">
        <v>0</v>
      </c>
      <c r="F20" s="304">
        <v>0</v>
      </c>
      <c r="G20" s="304">
        <v>0</v>
      </c>
      <c r="H20" s="304">
        <v>0</v>
      </c>
      <c r="I20" s="304">
        <v>0</v>
      </c>
      <c r="J20" s="304">
        <v>0</v>
      </c>
      <c r="K20" s="304">
        <v>0</v>
      </c>
      <c r="L20" s="304">
        <v>0</v>
      </c>
      <c r="M20" s="304">
        <v>0</v>
      </c>
      <c r="N20" s="304">
        <v>0</v>
      </c>
      <c r="O20" s="304">
        <v>0</v>
      </c>
      <c r="P20" s="107">
        <f t="shared" si="0"/>
        <v>0</v>
      </c>
    </row>
    <row r="21" spans="1:16" ht="15.75">
      <c r="A21" s="105">
        <v>43571</v>
      </c>
      <c r="B21" s="115"/>
      <c r="C21" s="106" t="s">
        <v>96</v>
      </c>
      <c r="D21" s="371"/>
      <c r="E21" s="304">
        <v>0</v>
      </c>
      <c r="F21" s="304">
        <v>0</v>
      </c>
      <c r="G21" s="304">
        <v>0</v>
      </c>
      <c r="H21" s="304">
        <v>0</v>
      </c>
      <c r="I21" s="304">
        <v>0</v>
      </c>
      <c r="J21" s="304">
        <v>0</v>
      </c>
      <c r="K21" s="304">
        <v>0</v>
      </c>
      <c r="L21" s="304">
        <v>0</v>
      </c>
      <c r="M21" s="304">
        <v>0</v>
      </c>
      <c r="N21" s="304">
        <v>0</v>
      </c>
      <c r="O21" s="304">
        <v>0</v>
      </c>
      <c r="P21" s="107">
        <f t="shared" si="0"/>
        <v>0</v>
      </c>
    </row>
    <row r="22" spans="1:16" ht="15.75">
      <c r="A22" s="105">
        <v>43574</v>
      </c>
      <c r="B22" s="115"/>
      <c r="C22" s="106" t="s">
        <v>92</v>
      </c>
      <c r="D22" s="371"/>
      <c r="E22" s="304">
        <v>0</v>
      </c>
      <c r="F22" s="304">
        <v>0</v>
      </c>
      <c r="G22" s="304">
        <v>0</v>
      </c>
      <c r="H22" s="304">
        <v>0</v>
      </c>
      <c r="I22" s="304">
        <v>0</v>
      </c>
      <c r="J22" s="304">
        <v>0</v>
      </c>
      <c r="K22" s="304">
        <v>0</v>
      </c>
      <c r="L22" s="304">
        <v>0</v>
      </c>
      <c r="M22" s="304">
        <v>0</v>
      </c>
      <c r="N22" s="304">
        <v>0</v>
      </c>
      <c r="O22" s="304">
        <v>0</v>
      </c>
      <c r="P22" s="107">
        <f t="shared" si="0"/>
        <v>0</v>
      </c>
    </row>
    <row r="23" spans="1:16" ht="15.75">
      <c r="A23" s="105">
        <v>43574</v>
      </c>
      <c r="B23" s="115"/>
      <c r="C23" s="106" t="s">
        <v>93</v>
      </c>
      <c r="D23" s="371"/>
      <c r="E23" s="304">
        <v>0</v>
      </c>
      <c r="F23" s="304">
        <v>0</v>
      </c>
      <c r="G23" s="304">
        <v>0</v>
      </c>
      <c r="H23" s="304">
        <v>0</v>
      </c>
      <c r="I23" s="304">
        <v>0</v>
      </c>
      <c r="J23" s="304">
        <v>0</v>
      </c>
      <c r="K23" s="304">
        <v>0</v>
      </c>
      <c r="L23" s="304">
        <v>0</v>
      </c>
      <c r="M23" s="304">
        <v>0</v>
      </c>
      <c r="N23" s="304">
        <v>0</v>
      </c>
      <c r="O23" s="304">
        <v>0</v>
      </c>
      <c r="P23" s="107">
        <f t="shared" si="0"/>
        <v>0</v>
      </c>
    </row>
    <row r="24" spans="1:16" ht="15.75">
      <c r="A24" s="105">
        <v>43574</v>
      </c>
      <c r="B24" s="115"/>
      <c r="C24" s="106" t="s">
        <v>91</v>
      </c>
      <c r="D24" s="371"/>
      <c r="E24" s="304">
        <v>0</v>
      </c>
      <c r="F24" s="304">
        <v>0</v>
      </c>
      <c r="G24" s="304">
        <v>0</v>
      </c>
      <c r="H24" s="304">
        <v>0</v>
      </c>
      <c r="I24" s="304">
        <v>0</v>
      </c>
      <c r="J24" s="304">
        <v>0</v>
      </c>
      <c r="K24" s="304">
        <v>0</v>
      </c>
      <c r="L24" s="304">
        <v>0</v>
      </c>
      <c r="M24" s="304">
        <v>0</v>
      </c>
      <c r="N24" s="304">
        <v>0</v>
      </c>
      <c r="O24" s="304">
        <v>0</v>
      </c>
      <c r="P24" s="107">
        <f t="shared" si="0"/>
        <v>0</v>
      </c>
    </row>
    <row r="25" spans="1:16" ht="15.75">
      <c r="A25" s="105">
        <v>43575</v>
      </c>
      <c r="B25" s="115"/>
      <c r="C25" s="106" t="s">
        <v>90</v>
      </c>
      <c r="D25" s="371"/>
      <c r="E25" s="304">
        <v>0</v>
      </c>
      <c r="F25" s="304">
        <v>0</v>
      </c>
      <c r="G25" s="304">
        <v>0</v>
      </c>
      <c r="H25" s="304">
        <v>0</v>
      </c>
      <c r="I25" s="304">
        <v>0</v>
      </c>
      <c r="J25" s="304">
        <v>0</v>
      </c>
      <c r="K25" s="304">
        <v>0</v>
      </c>
      <c r="L25" s="304">
        <v>0</v>
      </c>
      <c r="M25" s="304">
        <v>0</v>
      </c>
      <c r="N25" s="304">
        <v>0</v>
      </c>
      <c r="O25" s="304">
        <v>0</v>
      </c>
      <c r="P25" s="107">
        <f t="shared" si="0"/>
        <v>0</v>
      </c>
    </row>
    <row r="26" spans="1:16" ht="15.75">
      <c r="A26" s="105">
        <v>43576</v>
      </c>
      <c r="B26" s="115"/>
      <c r="C26" s="106" t="s">
        <v>94</v>
      </c>
      <c r="D26" s="371"/>
      <c r="E26" s="304">
        <v>0</v>
      </c>
      <c r="F26" s="304">
        <v>0</v>
      </c>
      <c r="G26" s="304">
        <v>0</v>
      </c>
      <c r="H26" s="304">
        <v>0</v>
      </c>
      <c r="I26" s="304">
        <v>0</v>
      </c>
      <c r="J26" s="304">
        <v>0</v>
      </c>
      <c r="K26" s="304">
        <v>0</v>
      </c>
      <c r="L26" s="304">
        <v>0</v>
      </c>
      <c r="M26" s="304">
        <v>0</v>
      </c>
      <c r="N26" s="304">
        <v>0</v>
      </c>
      <c r="O26" s="304">
        <v>0</v>
      </c>
      <c r="P26" s="107">
        <f t="shared" si="0"/>
        <v>0</v>
      </c>
    </row>
    <row r="27" spans="1:16" ht="15.75">
      <c r="A27" s="105">
        <v>43577</v>
      </c>
      <c r="B27" s="115"/>
      <c r="C27" s="106" t="s">
        <v>95</v>
      </c>
      <c r="D27" s="371"/>
      <c r="E27" s="304">
        <v>0</v>
      </c>
      <c r="F27" s="304">
        <v>0</v>
      </c>
      <c r="G27" s="304">
        <v>0</v>
      </c>
      <c r="H27" s="304">
        <v>0</v>
      </c>
      <c r="I27" s="304">
        <v>0</v>
      </c>
      <c r="J27" s="304">
        <v>0</v>
      </c>
      <c r="K27" s="304">
        <v>0</v>
      </c>
      <c r="L27" s="304">
        <v>0</v>
      </c>
      <c r="M27" s="304">
        <v>0</v>
      </c>
      <c r="N27" s="304">
        <v>0</v>
      </c>
      <c r="O27" s="304">
        <v>0</v>
      </c>
      <c r="P27" s="107">
        <f t="shared" si="0"/>
        <v>0</v>
      </c>
    </row>
    <row r="28" spans="1:16" ht="15.75">
      <c r="A28" s="105">
        <v>43578</v>
      </c>
      <c r="B28" s="115"/>
      <c r="C28" s="106" t="s">
        <v>96</v>
      </c>
      <c r="D28" s="371"/>
      <c r="E28" s="304">
        <v>0</v>
      </c>
      <c r="F28" s="304">
        <v>0</v>
      </c>
      <c r="G28" s="304">
        <v>0</v>
      </c>
      <c r="H28" s="304">
        <v>0</v>
      </c>
      <c r="I28" s="304">
        <v>0</v>
      </c>
      <c r="J28" s="304">
        <v>0</v>
      </c>
      <c r="K28" s="304">
        <v>0</v>
      </c>
      <c r="L28" s="304">
        <v>0</v>
      </c>
      <c r="M28" s="304">
        <v>0</v>
      </c>
      <c r="N28" s="304">
        <v>0</v>
      </c>
      <c r="O28" s="304">
        <v>0</v>
      </c>
      <c r="P28" s="107">
        <f t="shared" si="0"/>
        <v>0</v>
      </c>
    </row>
    <row r="29" spans="1:16" ht="15.75">
      <c r="A29" s="105">
        <v>43579</v>
      </c>
      <c r="B29" s="115"/>
      <c r="C29" s="106" t="s">
        <v>92</v>
      </c>
      <c r="D29" s="371"/>
      <c r="E29" s="304">
        <v>0</v>
      </c>
      <c r="F29" s="304">
        <v>0</v>
      </c>
      <c r="G29" s="304">
        <v>0</v>
      </c>
      <c r="H29" s="304">
        <v>0</v>
      </c>
      <c r="I29" s="304">
        <v>0</v>
      </c>
      <c r="J29" s="304">
        <v>0</v>
      </c>
      <c r="K29" s="304">
        <v>0</v>
      </c>
      <c r="L29" s="304">
        <v>0</v>
      </c>
      <c r="M29" s="304">
        <v>0</v>
      </c>
      <c r="N29" s="304">
        <v>0</v>
      </c>
      <c r="O29" s="304">
        <v>0</v>
      </c>
      <c r="P29" s="107">
        <f t="shared" si="0"/>
        <v>0</v>
      </c>
    </row>
    <row r="30" spans="1:16" ht="15.75">
      <c r="A30" s="105">
        <v>43580</v>
      </c>
      <c r="B30" s="115"/>
      <c r="C30" s="106" t="s">
        <v>93</v>
      </c>
      <c r="D30" s="371"/>
      <c r="E30" s="304">
        <v>0</v>
      </c>
      <c r="F30" s="304">
        <v>0</v>
      </c>
      <c r="G30" s="304">
        <v>0</v>
      </c>
      <c r="H30" s="304">
        <v>0</v>
      </c>
      <c r="I30" s="304">
        <v>0</v>
      </c>
      <c r="J30" s="304">
        <v>0</v>
      </c>
      <c r="K30" s="304">
        <v>0</v>
      </c>
      <c r="L30" s="304">
        <v>0</v>
      </c>
      <c r="M30" s="304">
        <v>0</v>
      </c>
      <c r="N30" s="304">
        <v>0</v>
      </c>
      <c r="O30" s="304">
        <v>0</v>
      </c>
      <c r="P30" s="107">
        <f t="shared" si="0"/>
        <v>0</v>
      </c>
    </row>
    <row r="31" spans="1:16" ht="15.75">
      <c r="A31" s="105">
        <v>43581</v>
      </c>
      <c r="B31" s="115"/>
      <c r="C31" s="106" t="s">
        <v>91</v>
      </c>
      <c r="D31" s="371"/>
      <c r="E31" s="304">
        <v>0</v>
      </c>
      <c r="F31" s="304">
        <v>0</v>
      </c>
      <c r="G31" s="304">
        <v>0</v>
      </c>
      <c r="H31" s="304">
        <v>0</v>
      </c>
      <c r="I31" s="304">
        <v>0</v>
      </c>
      <c r="J31" s="304">
        <v>0</v>
      </c>
      <c r="K31" s="304">
        <v>0</v>
      </c>
      <c r="L31" s="304">
        <v>0</v>
      </c>
      <c r="M31" s="304">
        <v>0</v>
      </c>
      <c r="N31" s="304">
        <v>0</v>
      </c>
      <c r="O31" s="304">
        <v>0</v>
      </c>
      <c r="P31" s="107">
        <f t="shared" si="0"/>
        <v>0</v>
      </c>
    </row>
    <row r="32" spans="1:16" ht="15.75">
      <c r="A32" s="105">
        <v>43582</v>
      </c>
      <c r="B32" s="115"/>
      <c r="C32" s="106" t="s">
        <v>90</v>
      </c>
      <c r="D32" s="371"/>
      <c r="E32" s="304">
        <v>0</v>
      </c>
      <c r="F32" s="304">
        <v>0</v>
      </c>
      <c r="G32" s="304">
        <v>0</v>
      </c>
      <c r="H32" s="304">
        <v>0</v>
      </c>
      <c r="I32" s="304">
        <v>0</v>
      </c>
      <c r="J32" s="304">
        <v>0</v>
      </c>
      <c r="K32" s="304">
        <v>0</v>
      </c>
      <c r="L32" s="304">
        <v>0</v>
      </c>
      <c r="M32" s="304">
        <v>0</v>
      </c>
      <c r="N32" s="304">
        <v>0</v>
      </c>
      <c r="O32" s="304">
        <v>0</v>
      </c>
      <c r="P32" s="107">
        <f t="shared" si="0"/>
        <v>0</v>
      </c>
    </row>
    <row r="33" spans="1:16" ht="15.75">
      <c r="A33" s="105">
        <v>43583</v>
      </c>
      <c r="B33" s="115"/>
      <c r="C33" s="106" t="s">
        <v>94</v>
      </c>
      <c r="D33" s="371"/>
      <c r="E33" s="304">
        <v>0</v>
      </c>
      <c r="F33" s="304">
        <v>0</v>
      </c>
      <c r="G33" s="304">
        <v>0</v>
      </c>
      <c r="H33" s="304">
        <v>0</v>
      </c>
      <c r="I33" s="304">
        <v>0</v>
      </c>
      <c r="J33" s="304">
        <v>0</v>
      </c>
      <c r="K33" s="304">
        <v>0</v>
      </c>
      <c r="L33" s="304">
        <v>0</v>
      </c>
      <c r="M33" s="304">
        <v>0</v>
      </c>
      <c r="N33" s="304">
        <v>0</v>
      </c>
      <c r="O33" s="304">
        <v>0</v>
      </c>
      <c r="P33" s="107">
        <f t="shared" si="0"/>
        <v>0</v>
      </c>
    </row>
    <row r="34" spans="1:16" ht="15.75">
      <c r="A34" s="105">
        <v>43584</v>
      </c>
      <c r="B34" s="115"/>
      <c r="C34" s="106" t="s">
        <v>95</v>
      </c>
      <c r="D34" s="371"/>
      <c r="E34" s="304">
        <v>0</v>
      </c>
      <c r="F34" s="304">
        <v>0</v>
      </c>
      <c r="G34" s="304">
        <v>0</v>
      </c>
      <c r="H34" s="304">
        <v>0</v>
      </c>
      <c r="I34" s="304">
        <v>0</v>
      </c>
      <c r="J34" s="304">
        <v>0</v>
      </c>
      <c r="K34" s="304">
        <v>0</v>
      </c>
      <c r="L34" s="304">
        <v>0</v>
      </c>
      <c r="M34" s="304">
        <v>0</v>
      </c>
      <c r="N34" s="304">
        <v>0</v>
      </c>
      <c r="O34" s="304">
        <v>0</v>
      </c>
      <c r="P34" s="107">
        <f t="shared" si="0"/>
        <v>0</v>
      </c>
    </row>
    <row r="35" spans="1:16" ht="15.75">
      <c r="A35" s="105">
        <v>43585</v>
      </c>
      <c r="B35" s="115"/>
      <c r="C35" s="106" t="s">
        <v>96</v>
      </c>
      <c r="D35" s="400"/>
      <c r="E35" s="304">
        <v>0</v>
      </c>
      <c r="F35" s="304">
        <v>0</v>
      </c>
      <c r="G35" s="304">
        <v>0</v>
      </c>
      <c r="H35" s="304">
        <v>0</v>
      </c>
      <c r="I35" s="304">
        <v>0</v>
      </c>
      <c r="J35" s="304">
        <v>0</v>
      </c>
      <c r="K35" s="304">
        <v>0</v>
      </c>
      <c r="L35" s="304">
        <v>0</v>
      </c>
      <c r="M35" s="304">
        <v>0</v>
      </c>
      <c r="N35" s="304">
        <v>0</v>
      </c>
      <c r="O35" s="304">
        <v>0</v>
      </c>
      <c r="P35" s="107">
        <f t="shared" si="0"/>
        <v>0</v>
      </c>
    </row>
    <row r="36" spans="1:16" ht="15.75">
      <c r="A36" s="92"/>
      <c r="B36" s="117"/>
      <c r="C36" s="106"/>
      <c r="D36" s="400"/>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109"/>
      <c r="B37" s="110">
        <f>SUM(B6:B36)</f>
        <v>0</v>
      </c>
      <c r="C37" s="111"/>
      <c r="D37" s="1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sheetData>
  <sheetProtection formatCells="0" formatColumns="0" formatRows="0" insertColumns="0" insertRows="0" insertHyperlinks="0" deleteColumns="0" deleteRows="0" sort="0" autoFilter="0" pivotTables="0"/>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4'!A1" display="Daywise Charts"/>
    <hyperlink ref="E2:F3" location="'Apr B'!A1" display="Budget April"/>
  </hyperlinks>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0" tint="-0.249977111117893"/>
  </sheetPr>
  <dimension ref="A1:P37"/>
  <sheetViews>
    <sheetView zoomScale="85" zoomScaleNormal="85" workbookViewId="0">
      <pane ySplit="5" topLeftCell="A21" activePane="bottomLeft" state="frozen"/>
      <selection activeCell="C26" sqref="C26"/>
      <selection pane="bottomLeft" activeCell="E6" sqref="E6:O36"/>
    </sheetView>
  </sheetViews>
  <sheetFormatPr defaultColWidth="0" defaultRowHeight="18.75"/>
  <cols>
    <col min="1" max="1" width="10.7109375" style="6" customWidth="1"/>
    <col min="2" max="2" width="5.7109375" style="6" customWidth="1"/>
    <col min="3" max="3" width="15.1406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802" t="str">
        <f>+Apr!A2:D2</f>
        <v>Mr X</v>
      </c>
      <c r="B2" s="803"/>
      <c r="C2" s="803"/>
      <c r="D2" s="804"/>
      <c r="E2" s="810" t="s">
        <v>239</v>
      </c>
      <c r="F2" s="811"/>
      <c r="G2" s="805" t="s">
        <v>50</v>
      </c>
      <c r="H2" s="798"/>
      <c r="I2" s="798"/>
      <c r="J2" s="798"/>
      <c r="K2" s="799"/>
      <c r="L2" s="798" t="s">
        <v>6</v>
      </c>
      <c r="M2" s="798"/>
      <c r="N2" s="799"/>
      <c r="P2" s="114"/>
    </row>
    <row r="3" spans="1:16" s="104" customFormat="1" ht="15.75" customHeight="1" thickBot="1">
      <c r="A3" s="807" t="s">
        <v>97</v>
      </c>
      <c r="B3" s="808"/>
      <c r="C3" s="808"/>
      <c r="D3" s="809"/>
      <c r="E3" s="812"/>
      <c r="F3" s="813"/>
      <c r="G3" s="806"/>
      <c r="H3" s="800"/>
      <c r="I3" s="800"/>
      <c r="J3" s="800"/>
      <c r="K3" s="801"/>
      <c r="L3" s="800"/>
      <c r="M3" s="800"/>
      <c r="N3" s="801"/>
    </row>
    <row r="4" spans="1:16" s="104" customFormat="1" ht="23.25">
      <c r="A4" s="96"/>
      <c r="B4" s="96"/>
      <c r="C4" s="96"/>
      <c r="D4" s="97"/>
      <c r="E4" s="96"/>
      <c r="P4" s="114"/>
    </row>
    <row r="5" spans="1:16"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ht="32.25" customHeight="1">
      <c r="A6" s="105">
        <v>43586</v>
      </c>
      <c r="B6" s="115"/>
      <c r="C6" s="106" t="s">
        <v>92</v>
      </c>
      <c r="D6" s="400"/>
      <c r="E6" s="414">
        <v>0</v>
      </c>
      <c r="F6" s="414">
        <v>0</v>
      </c>
      <c r="G6" s="414">
        <v>0</v>
      </c>
      <c r="H6" s="414">
        <v>0</v>
      </c>
      <c r="I6" s="414">
        <v>0</v>
      </c>
      <c r="J6" s="414">
        <v>0</v>
      </c>
      <c r="K6" s="414">
        <v>0</v>
      </c>
      <c r="L6" s="414">
        <v>0</v>
      </c>
      <c r="M6" s="414">
        <v>0</v>
      </c>
      <c r="N6" s="414">
        <v>0</v>
      </c>
      <c r="O6" s="414">
        <v>0</v>
      </c>
      <c r="P6" s="107">
        <f>SUM(E6:O6)</f>
        <v>0</v>
      </c>
    </row>
    <row r="7" spans="1:16" ht="25.5" customHeight="1">
      <c r="A7" s="105">
        <v>43587</v>
      </c>
      <c r="B7" s="115"/>
      <c r="C7" s="106" t="s">
        <v>93</v>
      </c>
      <c r="D7" s="400"/>
      <c r="E7" s="414">
        <v>0</v>
      </c>
      <c r="F7" s="414">
        <v>0</v>
      </c>
      <c r="G7" s="414">
        <v>0</v>
      </c>
      <c r="H7" s="414">
        <v>0</v>
      </c>
      <c r="I7" s="414">
        <v>0</v>
      </c>
      <c r="J7" s="414">
        <v>0</v>
      </c>
      <c r="K7" s="414">
        <v>0</v>
      </c>
      <c r="L7" s="414">
        <v>0</v>
      </c>
      <c r="M7" s="414">
        <v>0</v>
      </c>
      <c r="N7" s="414">
        <v>0</v>
      </c>
      <c r="O7" s="414">
        <v>0</v>
      </c>
      <c r="P7" s="107">
        <f t="shared" ref="P7:P36" si="0">SUM(E7:O7)</f>
        <v>0</v>
      </c>
    </row>
    <row r="8" spans="1:16" ht="15.75">
      <c r="A8" s="105">
        <v>43588</v>
      </c>
      <c r="B8" s="115"/>
      <c r="C8" s="106" t="s">
        <v>91</v>
      </c>
      <c r="D8" s="400"/>
      <c r="E8" s="414">
        <v>0</v>
      </c>
      <c r="F8" s="414">
        <v>0</v>
      </c>
      <c r="G8" s="414">
        <v>0</v>
      </c>
      <c r="H8" s="414">
        <v>0</v>
      </c>
      <c r="I8" s="414">
        <v>0</v>
      </c>
      <c r="J8" s="414">
        <v>0</v>
      </c>
      <c r="K8" s="414">
        <v>0</v>
      </c>
      <c r="L8" s="414">
        <v>0</v>
      </c>
      <c r="M8" s="414">
        <v>0</v>
      </c>
      <c r="N8" s="414">
        <v>0</v>
      </c>
      <c r="O8" s="414">
        <v>0</v>
      </c>
      <c r="P8" s="107">
        <f t="shared" si="0"/>
        <v>0</v>
      </c>
    </row>
    <row r="9" spans="1:16" ht="15.75">
      <c r="A9" s="105">
        <v>43589</v>
      </c>
      <c r="B9" s="115"/>
      <c r="C9" s="106" t="s">
        <v>90</v>
      </c>
      <c r="D9" s="400"/>
      <c r="E9" s="414">
        <v>0</v>
      </c>
      <c r="F9" s="414">
        <v>0</v>
      </c>
      <c r="G9" s="414">
        <v>0</v>
      </c>
      <c r="H9" s="414">
        <v>0</v>
      </c>
      <c r="I9" s="414">
        <v>0</v>
      </c>
      <c r="J9" s="414">
        <v>0</v>
      </c>
      <c r="K9" s="414">
        <v>0</v>
      </c>
      <c r="L9" s="414">
        <v>0</v>
      </c>
      <c r="M9" s="414">
        <v>0</v>
      </c>
      <c r="N9" s="414">
        <v>0</v>
      </c>
      <c r="O9" s="414">
        <v>0</v>
      </c>
      <c r="P9" s="107">
        <f t="shared" si="0"/>
        <v>0</v>
      </c>
    </row>
    <row r="10" spans="1:16" ht="15.75">
      <c r="A10" s="105">
        <v>43590</v>
      </c>
      <c r="B10" s="115"/>
      <c r="C10" s="106" t="s">
        <v>94</v>
      </c>
      <c r="D10" s="400"/>
      <c r="E10" s="414">
        <v>0</v>
      </c>
      <c r="F10" s="414">
        <v>0</v>
      </c>
      <c r="G10" s="414">
        <v>0</v>
      </c>
      <c r="H10" s="414">
        <v>0</v>
      </c>
      <c r="I10" s="414">
        <v>0</v>
      </c>
      <c r="J10" s="414">
        <v>0</v>
      </c>
      <c r="K10" s="414">
        <v>0</v>
      </c>
      <c r="L10" s="414">
        <v>0</v>
      </c>
      <c r="M10" s="414">
        <v>0</v>
      </c>
      <c r="N10" s="414">
        <v>0</v>
      </c>
      <c r="O10" s="414">
        <v>0</v>
      </c>
      <c r="P10" s="107">
        <f t="shared" si="0"/>
        <v>0</v>
      </c>
    </row>
    <row r="11" spans="1:16" ht="15.75">
      <c r="A11" s="105">
        <v>43591</v>
      </c>
      <c r="B11" s="115"/>
      <c r="C11" s="106" t="s">
        <v>95</v>
      </c>
      <c r="D11" s="400"/>
      <c r="E11" s="414">
        <v>0</v>
      </c>
      <c r="F11" s="414">
        <v>0</v>
      </c>
      <c r="G11" s="414">
        <v>0</v>
      </c>
      <c r="H11" s="414">
        <v>0</v>
      </c>
      <c r="I11" s="414">
        <v>0</v>
      </c>
      <c r="J11" s="414">
        <v>0</v>
      </c>
      <c r="K11" s="414">
        <v>0</v>
      </c>
      <c r="L11" s="414">
        <v>0</v>
      </c>
      <c r="M11" s="414">
        <v>0</v>
      </c>
      <c r="N11" s="414">
        <v>0</v>
      </c>
      <c r="O11" s="414">
        <v>0</v>
      </c>
      <c r="P11" s="107">
        <f t="shared" si="0"/>
        <v>0</v>
      </c>
    </row>
    <row r="12" spans="1:16" ht="15.75">
      <c r="A12" s="105">
        <v>43592</v>
      </c>
      <c r="B12" s="115"/>
      <c r="C12" s="106" t="s">
        <v>96</v>
      </c>
      <c r="D12" s="400"/>
      <c r="E12" s="414">
        <v>0</v>
      </c>
      <c r="F12" s="414">
        <v>0</v>
      </c>
      <c r="G12" s="414">
        <v>0</v>
      </c>
      <c r="H12" s="414">
        <v>0</v>
      </c>
      <c r="I12" s="414">
        <v>0</v>
      </c>
      <c r="J12" s="414">
        <v>0</v>
      </c>
      <c r="K12" s="414">
        <v>0</v>
      </c>
      <c r="L12" s="414">
        <v>0</v>
      </c>
      <c r="M12" s="414">
        <v>0</v>
      </c>
      <c r="N12" s="414">
        <v>0</v>
      </c>
      <c r="O12" s="414">
        <v>0</v>
      </c>
      <c r="P12" s="107">
        <f t="shared" si="0"/>
        <v>0</v>
      </c>
    </row>
    <row r="13" spans="1:16" ht="15.75">
      <c r="A13" s="105">
        <v>43593</v>
      </c>
      <c r="B13" s="115"/>
      <c r="C13" s="106" t="s">
        <v>92</v>
      </c>
      <c r="D13" s="400"/>
      <c r="E13" s="414">
        <v>0</v>
      </c>
      <c r="F13" s="414">
        <v>0</v>
      </c>
      <c r="G13" s="414">
        <v>0</v>
      </c>
      <c r="H13" s="414">
        <v>0</v>
      </c>
      <c r="I13" s="414">
        <v>0</v>
      </c>
      <c r="J13" s="414">
        <v>0</v>
      </c>
      <c r="K13" s="414">
        <v>0</v>
      </c>
      <c r="L13" s="414">
        <v>0</v>
      </c>
      <c r="M13" s="414">
        <v>0</v>
      </c>
      <c r="N13" s="414">
        <v>0</v>
      </c>
      <c r="O13" s="414">
        <v>0</v>
      </c>
      <c r="P13" s="107">
        <f t="shared" si="0"/>
        <v>0</v>
      </c>
    </row>
    <row r="14" spans="1:16" ht="15.75">
      <c r="A14" s="105">
        <v>43594</v>
      </c>
      <c r="B14" s="115"/>
      <c r="C14" s="106" t="s">
        <v>93</v>
      </c>
      <c r="D14" s="400"/>
      <c r="E14" s="414">
        <v>0</v>
      </c>
      <c r="F14" s="414">
        <v>0</v>
      </c>
      <c r="G14" s="414">
        <v>0</v>
      </c>
      <c r="H14" s="414">
        <v>0</v>
      </c>
      <c r="I14" s="414">
        <v>0</v>
      </c>
      <c r="J14" s="414">
        <v>0</v>
      </c>
      <c r="K14" s="414">
        <v>0</v>
      </c>
      <c r="L14" s="414">
        <v>0</v>
      </c>
      <c r="M14" s="414">
        <v>0</v>
      </c>
      <c r="N14" s="414">
        <v>0</v>
      </c>
      <c r="O14" s="414">
        <v>0</v>
      </c>
      <c r="P14" s="107">
        <f t="shared" si="0"/>
        <v>0</v>
      </c>
    </row>
    <row r="15" spans="1:16" ht="15.75">
      <c r="A15" s="105">
        <v>43595</v>
      </c>
      <c r="B15" s="115"/>
      <c r="C15" s="106" t="s">
        <v>91</v>
      </c>
      <c r="D15" s="400"/>
      <c r="E15" s="414">
        <v>0</v>
      </c>
      <c r="F15" s="414">
        <v>0</v>
      </c>
      <c r="G15" s="414">
        <v>0</v>
      </c>
      <c r="H15" s="414">
        <v>0</v>
      </c>
      <c r="I15" s="414">
        <v>0</v>
      </c>
      <c r="J15" s="414">
        <v>0</v>
      </c>
      <c r="K15" s="414">
        <v>0</v>
      </c>
      <c r="L15" s="414">
        <v>0</v>
      </c>
      <c r="M15" s="414">
        <v>0</v>
      </c>
      <c r="N15" s="414">
        <v>0</v>
      </c>
      <c r="O15" s="414">
        <v>0</v>
      </c>
      <c r="P15" s="107">
        <f t="shared" si="0"/>
        <v>0</v>
      </c>
    </row>
    <row r="16" spans="1:16" ht="15.75">
      <c r="A16" s="105">
        <v>43596</v>
      </c>
      <c r="B16" s="115"/>
      <c r="C16" s="106" t="s">
        <v>90</v>
      </c>
      <c r="D16" s="400"/>
      <c r="E16" s="414">
        <v>0</v>
      </c>
      <c r="F16" s="414">
        <v>0</v>
      </c>
      <c r="G16" s="414">
        <v>0</v>
      </c>
      <c r="H16" s="414">
        <v>0</v>
      </c>
      <c r="I16" s="414">
        <v>0</v>
      </c>
      <c r="J16" s="414">
        <v>0</v>
      </c>
      <c r="K16" s="414">
        <v>0</v>
      </c>
      <c r="L16" s="414">
        <v>0</v>
      </c>
      <c r="M16" s="414">
        <v>0</v>
      </c>
      <c r="N16" s="414">
        <v>0</v>
      </c>
      <c r="O16" s="414">
        <v>0</v>
      </c>
      <c r="P16" s="107">
        <f t="shared" si="0"/>
        <v>0</v>
      </c>
    </row>
    <row r="17" spans="1:16" ht="15.75">
      <c r="A17" s="105">
        <v>43597</v>
      </c>
      <c r="B17" s="115"/>
      <c r="C17" s="106" t="s">
        <v>94</v>
      </c>
      <c r="D17" s="400"/>
      <c r="E17" s="414">
        <v>0</v>
      </c>
      <c r="F17" s="414">
        <v>0</v>
      </c>
      <c r="G17" s="414">
        <v>0</v>
      </c>
      <c r="H17" s="414">
        <v>0</v>
      </c>
      <c r="I17" s="414">
        <v>0</v>
      </c>
      <c r="J17" s="414">
        <v>0</v>
      </c>
      <c r="K17" s="414">
        <v>0</v>
      </c>
      <c r="L17" s="414">
        <v>0</v>
      </c>
      <c r="M17" s="414">
        <v>0</v>
      </c>
      <c r="N17" s="414">
        <v>0</v>
      </c>
      <c r="O17" s="414">
        <v>0</v>
      </c>
      <c r="P17" s="107">
        <f t="shared" si="0"/>
        <v>0</v>
      </c>
    </row>
    <row r="18" spans="1:16" ht="15.75">
      <c r="A18" s="105">
        <v>43598</v>
      </c>
      <c r="B18" s="115"/>
      <c r="C18" s="106" t="s">
        <v>95</v>
      </c>
      <c r="D18" s="400"/>
      <c r="E18" s="414">
        <v>0</v>
      </c>
      <c r="F18" s="414">
        <v>0</v>
      </c>
      <c r="G18" s="414">
        <v>0</v>
      </c>
      <c r="H18" s="414">
        <v>0</v>
      </c>
      <c r="I18" s="414">
        <v>0</v>
      </c>
      <c r="J18" s="414">
        <v>0</v>
      </c>
      <c r="K18" s="414">
        <v>0</v>
      </c>
      <c r="L18" s="414">
        <v>0</v>
      </c>
      <c r="M18" s="414">
        <v>0</v>
      </c>
      <c r="N18" s="414">
        <v>0</v>
      </c>
      <c r="O18" s="414">
        <v>0</v>
      </c>
      <c r="P18" s="107">
        <f t="shared" si="0"/>
        <v>0</v>
      </c>
    </row>
    <row r="19" spans="1:16" ht="15.75">
      <c r="A19" s="105">
        <v>43599</v>
      </c>
      <c r="B19" s="115"/>
      <c r="C19" s="106" t="s">
        <v>96</v>
      </c>
      <c r="D19" s="400"/>
      <c r="E19" s="414">
        <v>0</v>
      </c>
      <c r="F19" s="414">
        <v>0</v>
      </c>
      <c r="G19" s="414">
        <v>0</v>
      </c>
      <c r="H19" s="414">
        <v>0</v>
      </c>
      <c r="I19" s="414">
        <v>0</v>
      </c>
      <c r="J19" s="414">
        <v>0</v>
      </c>
      <c r="K19" s="414">
        <v>0</v>
      </c>
      <c r="L19" s="414">
        <v>0</v>
      </c>
      <c r="M19" s="414">
        <v>0</v>
      </c>
      <c r="N19" s="414">
        <v>0</v>
      </c>
      <c r="O19" s="414">
        <v>0</v>
      </c>
      <c r="P19" s="107">
        <f t="shared" si="0"/>
        <v>0</v>
      </c>
    </row>
    <row r="20" spans="1:16" ht="15.75">
      <c r="A20" s="105">
        <v>43600</v>
      </c>
      <c r="B20" s="115"/>
      <c r="C20" s="106" t="s">
        <v>92</v>
      </c>
      <c r="D20" s="400"/>
      <c r="E20" s="414">
        <v>0</v>
      </c>
      <c r="F20" s="414">
        <v>0</v>
      </c>
      <c r="G20" s="414">
        <v>0</v>
      </c>
      <c r="H20" s="414">
        <v>0</v>
      </c>
      <c r="I20" s="414">
        <v>0</v>
      </c>
      <c r="J20" s="414">
        <v>0</v>
      </c>
      <c r="K20" s="414">
        <v>0</v>
      </c>
      <c r="L20" s="414">
        <v>0</v>
      </c>
      <c r="M20" s="414">
        <v>0</v>
      </c>
      <c r="N20" s="414">
        <v>0</v>
      </c>
      <c r="O20" s="414">
        <v>0</v>
      </c>
      <c r="P20" s="107">
        <f t="shared" si="0"/>
        <v>0</v>
      </c>
    </row>
    <row r="21" spans="1:16" ht="15.75">
      <c r="A21" s="105">
        <v>43601</v>
      </c>
      <c r="B21" s="115"/>
      <c r="C21" s="106" t="s">
        <v>93</v>
      </c>
      <c r="D21" s="400"/>
      <c r="E21" s="414">
        <v>0</v>
      </c>
      <c r="F21" s="414">
        <v>0</v>
      </c>
      <c r="G21" s="414">
        <v>0</v>
      </c>
      <c r="H21" s="414">
        <v>0</v>
      </c>
      <c r="I21" s="414">
        <v>0</v>
      </c>
      <c r="J21" s="414">
        <v>0</v>
      </c>
      <c r="K21" s="414">
        <v>0</v>
      </c>
      <c r="L21" s="414">
        <v>0</v>
      </c>
      <c r="M21" s="414">
        <v>0</v>
      </c>
      <c r="N21" s="414">
        <v>0</v>
      </c>
      <c r="O21" s="414">
        <v>0</v>
      </c>
      <c r="P21" s="107">
        <f t="shared" si="0"/>
        <v>0</v>
      </c>
    </row>
    <row r="22" spans="1:16" ht="15.75">
      <c r="A22" s="105">
        <v>43604</v>
      </c>
      <c r="B22" s="115"/>
      <c r="C22" s="106" t="s">
        <v>91</v>
      </c>
      <c r="D22" s="400"/>
      <c r="E22" s="414">
        <v>0</v>
      </c>
      <c r="F22" s="414">
        <v>0</v>
      </c>
      <c r="G22" s="414">
        <v>0</v>
      </c>
      <c r="H22" s="414">
        <v>0</v>
      </c>
      <c r="I22" s="414">
        <v>0</v>
      </c>
      <c r="J22" s="414">
        <v>0</v>
      </c>
      <c r="K22" s="414">
        <v>0</v>
      </c>
      <c r="L22" s="414">
        <v>0</v>
      </c>
      <c r="M22" s="414">
        <v>0</v>
      </c>
      <c r="N22" s="414">
        <v>0</v>
      </c>
      <c r="O22" s="414">
        <v>0</v>
      </c>
      <c r="P22" s="107">
        <f t="shared" si="0"/>
        <v>0</v>
      </c>
    </row>
    <row r="23" spans="1:16" ht="15.75">
      <c r="A23" s="105">
        <v>43604</v>
      </c>
      <c r="B23" s="115"/>
      <c r="C23" s="106" t="s">
        <v>90</v>
      </c>
      <c r="D23" s="400"/>
      <c r="E23" s="414">
        <v>0</v>
      </c>
      <c r="F23" s="414">
        <v>0</v>
      </c>
      <c r="G23" s="414">
        <v>0</v>
      </c>
      <c r="H23" s="414">
        <v>0</v>
      </c>
      <c r="I23" s="414">
        <v>0</v>
      </c>
      <c r="J23" s="414">
        <v>0</v>
      </c>
      <c r="K23" s="414">
        <v>0</v>
      </c>
      <c r="L23" s="414">
        <v>0</v>
      </c>
      <c r="M23" s="414">
        <v>0</v>
      </c>
      <c r="N23" s="414">
        <v>0</v>
      </c>
      <c r="O23" s="414">
        <v>0</v>
      </c>
      <c r="P23" s="107">
        <f t="shared" si="0"/>
        <v>0</v>
      </c>
    </row>
    <row r="24" spans="1:16" ht="15.75">
      <c r="A24" s="105">
        <v>43604</v>
      </c>
      <c r="B24" s="115"/>
      <c r="C24" s="106" t="s">
        <v>94</v>
      </c>
      <c r="D24" s="400"/>
      <c r="E24" s="414">
        <v>0</v>
      </c>
      <c r="F24" s="414">
        <v>0</v>
      </c>
      <c r="G24" s="414">
        <v>0</v>
      </c>
      <c r="H24" s="414">
        <v>0</v>
      </c>
      <c r="I24" s="414">
        <v>0</v>
      </c>
      <c r="J24" s="414">
        <v>0</v>
      </c>
      <c r="K24" s="414">
        <v>0</v>
      </c>
      <c r="L24" s="414">
        <v>0</v>
      </c>
      <c r="M24" s="414">
        <v>0</v>
      </c>
      <c r="N24" s="414">
        <v>0</v>
      </c>
      <c r="O24" s="414">
        <v>0</v>
      </c>
      <c r="P24" s="107">
        <f t="shared" si="0"/>
        <v>0</v>
      </c>
    </row>
    <row r="25" spans="1:16" ht="18" customHeight="1">
      <c r="A25" s="105">
        <v>43605</v>
      </c>
      <c r="B25" s="115"/>
      <c r="C25" s="106" t="s">
        <v>95</v>
      </c>
      <c r="D25" s="400"/>
      <c r="E25" s="414">
        <v>0</v>
      </c>
      <c r="F25" s="414">
        <v>0</v>
      </c>
      <c r="G25" s="414">
        <v>0</v>
      </c>
      <c r="H25" s="414">
        <v>0</v>
      </c>
      <c r="I25" s="414">
        <v>0</v>
      </c>
      <c r="J25" s="414">
        <v>0</v>
      </c>
      <c r="K25" s="414">
        <v>0</v>
      </c>
      <c r="L25" s="414">
        <v>0</v>
      </c>
      <c r="M25" s="414">
        <v>0</v>
      </c>
      <c r="N25" s="414">
        <v>0</v>
      </c>
      <c r="O25" s="414">
        <v>0</v>
      </c>
      <c r="P25" s="107">
        <f t="shared" si="0"/>
        <v>0</v>
      </c>
    </row>
    <row r="26" spans="1:16" ht="15.75">
      <c r="A26" s="105">
        <v>43606</v>
      </c>
      <c r="B26" s="115"/>
      <c r="C26" s="106" t="s">
        <v>96</v>
      </c>
      <c r="D26" s="400"/>
      <c r="E26" s="414">
        <v>0</v>
      </c>
      <c r="F26" s="414">
        <v>0</v>
      </c>
      <c r="G26" s="414">
        <v>0</v>
      </c>
      <c r="H26" s="414">
        <v>0</v>
      </c>
      <c r="I26" s="414">
        <v>0</v>
      </c>
      <c r="J26" s="414">
        <v>0</v>
      </c>
      <c r="K26" s="414">
        <v>0</v>
      </c>
      <c r="L26" s="414">
        <v>0</v>
      </c>
      <c r="M26" s="414">
        <v>0</v>
      </c>
      <c r="N26" s="414">
        <v>0</v>
      </c>
      <c r="O26" s="414">
        <v>0</v>
      </c>
      <c r="P26" s="107">
        <f t="shared" si="0"/>
        <v>0</v>
      </c>
    </row>
    <row r="27" spans="1:16" ht="15.75">
      <c r="A27" s="105">
        <v>43607</v>
      </c>
      <c r="B27" s="115"/>
      <c r="C27" s="106" t="s">
        <v>92</v>
      </c>
      <c r="D27" s="400"/>
      <c r="E27" s="414">
        <v>0</v>
      </c>
      <c r="F27" s="414">
        <v>0</v>
      </c>
      <c r="G27" s="414">
        <v>0</v>
      </c>
      <c r="H27" s="414">
        <v>0</v>
      </c>
      <c r="I27" s="414">
        <v>0</v>
      </c>
      <c r="J27" s="414">
        <v>0</v>
      </c>
      <c r="K27" s="414">
        <v>0</v>
      </c>
      <c r="L27" s="414">
        <v>0</v>
      </c>
      <c r="M27" s="414">
        <v>0</v>
      </c>
      <c r="N27" s="414">
        <v>0</v>
      </c>
      <c r="O27" s="414">
        <v>0</v>
      </c>
      <c r="P27" s="107">
        <f t="shared" si="0"/>
        <v>0</v>
      </c>
    </row>
    <row r="28" spans="1:16" ht="15.75">
      <c r="A28" s="105">
        <v>43608</v>
      </c>
      <c r="B28" s="115"/>
      <c r="C28" s="106" t="s">
        <v>93</v>
      </c>
      <c r="D28" s="400"/>
      <c r="E28" s="414">
        <v>0</v>
      </c>
      <c r="F28" s="414">
        <v>0</v>
      </c>
      <c r="G28" s="414">
        <v>0</v>
      </c>
      <c r="H28" s="414">
        <v>0</v>
      </c>
      <c r="I28" s="414">
        <v>0</v>
      </c>
      <c r="J28" s="414">
        <v>0</v>
      </c>
      <c r="K28" s="414">
        <v>0</v>
      </c>
      <c r="L28" s="414">
        <v>0</v>
      </c>
      <c r="M28" s="414">
        <v>0</v>
      </c>
      <c r="N28" s="414">
        <v>0</v>
      </c>
      <c r="O28" s="414">
        <v>0</v>
      </c>
      <c r="P28" s="107">
        <f t="shared" si="0"/>
        <v>0</v>
      </c>
    </row>
    <row r="29" spans="1:16" ht="15.75">
      <c r="A29" s="105">
        <v>43609</v>
      </c>
      <c r="B29" s="115"/>
      <c r="C29" s="106" t="s">
        <v>91</v>
      </c>
      <c r="D29" s="400"/>
      <c r="E29" s="414">
        <v>0</v>
      </c>
      <c r="F29" s="414">
        <v>0</v>
      </c>
      <c r="G29" s="414">
        <v>0</v>
      </c>
      <c r="H29" s="414">
        <v>0</v>
      </c>
      <c r="I29" s="414">
        <v>0</v>
      </c>
      <c r="J29" s="414">
        <v>0</v>
      </c>
      <c r="K29" s="414">
        <v>0</v>
      </c>
      <c r="L29" s="414">
        <v>0</v>
      </c>
      <c r="M29" s="414">
        <v>0</v>
      </c>
      <c r="N29" s="414">
        <v>0</v>
      </c>
      <c r="O29" s="414">
        <v>0</v>
      </c>
      <c r="P29" s="107">
        <f t="shared" si="0"/>
        <v>0</v>
      </c>
    </row>
    <row r="30" spans="1:16" ht="15.75">
      <c r="A30" s="105">
        <v>43610</v>
      </c>
      <c r="B30" s="115"/>
      <c r="C30" s="106" t="s">
        <v>90</v>
      </c>
      <c r="D30" s="400"/>
      <c r="E30" s="414">
        <v>0</v>
      </c>
      <c r="F30" s="414">
        <v>0</v>
      </c>
      <c r="G30" s="414">
        <v>0</v>
      </c>
      <c r="H30" s="414">
        <v>0</v>
      </c>
      <c r="I30" s="414">
        <v>0</v>
      </c>
      <c r="J30" s="414">
        <v>0</v>
      </c>
      <c r="K30" s="414">
        <v>0</v>
      </c>
      <c r="L30" s="414">
        <v>0</v>
      </c>
      <c r="M30" s="414">
        <v>0</v>
      </c>
      <c r="N30" s="414">
        <v>0</v>
      </c>
      <c r="O30" s="414">
        <v>0</v>
      </c>
      <c r="P30" s="107">
        <f t="shared" si="0"/>
        <v>0</v>
      </c>
    </row>
    <row r="31" spans="1:16" ht="15.75">
      <c r="A31" s="105">
        <v>43611</v>
      </c>
      <c r="B31" s="115"/>
      <c r="C31" s="106" t="s">
        <v>94</v>
      </c>
      <c r="D31" s="400"/>
      <c r="E31" s="414">
        <v>0</v>
      </c>
      <c r="F31" s="414">
        <v>0</v>
      </c>
      <c r="G31" s="414">
        <v>0</v>
      </c>
      <c r="H31" s="414">
        <v>0</v>
      </c>
      <c r="I31" s="414">
        <v>0</v>
      </c>
      <c r="J31" s="414">
        <v>0</v>
      </c>
      <c r="K31" s="414">
        <v>0</v>
      </c>
      <c r="L31" s="414">
        <v>0</v>
      </c>
      <c r="M31" s="414">
        <v>0</v>
      </c>
      <c r="N31" s="414">
        <v>0</v>
      </c>
      <c r="O31" s="414">
        <v>0</v>
      </c>
      <c r="P31" s="107">
        <f t="shared" si="0"/>
        <v>0</v>
      </c>
    </row>
    <row r="32" spans="1:16" ht="15.75">
      <c r="A32" s="105">
        <v>43612</v>
      </c>
      <c r="B32" s="115"/>
      <c r="C32" s="106" t="s">
        <v>95</v>
      </c>
      <c r="D32" s="400"/>
      <c r="E32" s="414">
        <v>0</v>
      </c>
      <c r="F32" s="414">
        <v>0</v>
      </c>
      <c r="G32" s="414">
        <v>0</v>
      </c>
      <c r="H32" s="414">
        <v>0</v>
      </c>
      <c r="I32" s="414">
        <v>0</v>
      </c>
      <c r="J32" s="414">
        <v>0</v>
      </c>
      <c r="K32" s="414">
        <v>0</v>
      </c>
      <c r="L32" s="414">
        <v>0</v>
      </c>
      <c r="M32" s="414">
        <v>0</v>
      </c>
      <c r="N32" s="414">
        <v>0</v>
      </c>
      <c r="O32" s="414">
        <v>0</v>
      </c>
      <c r="P32" s="107">
        <f t="shared" si="0"/>
        <v>0</v>
      </c>
    </row>
    <row r="33" spans="1:16" ht="15.75">
      <c r="A33" s="105">
        <v>43613</v>
      </c>
      <c r="B33" s="115"/>
      <c r="C33" s="106" t="s">
        <v>96</v>
      </c>
      <c r="D33" s="400"/>
      <c r="E33" s="414">
        <v>0</v>
      </c>
      <c r="F33" s="414">
        <v>0</v>
      </c>
      <c r="G33" s="414">
        <v>0</v>
      </c>
      <c r="H33" s="414">
        <v>0</v>
      </c>
      <c r="I33" s="414">
        <v>0</v>
      </c>
      <c r="J33" s="414">
        <v>0</v>
      </c>
      <c r="K33" s="414">
        <v>0</v>
      </c>
      <c r="L33" s="414">
        <v>0</v>
      </c>
      <c r="M33" s="414">
        <v>0</v>
      </c>
      <c r="N33" s="414">
        <v>0</v>
      </c>
      <c r="O33" s="414">
        <v>0</v>
      </c>
      <c r="P33" s="107">
        <f t="shared" si="0"/>
        <v>0</v>
      </c>
    </row>
    <row r="34" spans="1:16" ht="15.75">
      <c r="A34" s="105">
        <v>43614</v>
      </c>
      <c r="B34" s="115"/>
      <c r="C34" s="106" t="s">
        <v>92</v>
      </c>
      <c r="D34" s="400"/>
      <c r="E34" s="414">
        <v>0</v>
      </c>
      <c r="F34" s="414">
        <v>0</v>
      </c>
      <c r="G34" s="414">
        <v>0</v>
      </c>
      <c r="H34" s="414">
        <v>0</v>
      </c>
      <c r="I34" s="414">
        <v>0</v>
      </c>
      <c r="J34" s="414">
        <v>0</v>
      </c>
      <c r="K34" s="414">
        <v>0</v>
      </c>
      <c r="L34" s="414">
        <v>0</v>
      </c>
      <c r="M34" s="414">
        <v>0</v>
      </c>
      <c r="N34" s="414">
        <v>0</v>
      </c>
      <c r="O34" s="414">
        <v>0</v>
      </c>
      <c r="P34" s="107">
        <f t="shared" si="0"/>
        <v>0</v>
      </c>
    </row>
    <row r="35" spans="1:16" ht="15.75">
      <c r="A35" s="105">
        <v>43615</v>
      </c>
      <c r="B35" s="115"/>
      <c r="C35" s="106" t="s">
        <v>93</v>
      </c>
      <c r="D35" s="400"/>
      <c r="E35" s="414">
        <v>0</v>
      </c>
      <c r="F35" s="414">
        <v>0</v>
      </c>
      <c r="G35" s="414">
        <v>0</v>
      </c>
      <c r="H35" s="414">
        <v>0</v>
      </c>
      <c r="I35" s="414">
        <v>0</v>
      </c>
      <c r="J35" s="414">
        <v>0</v>
      </c>
      <c r="K35" s="414">
        <v>0</v>
      </c>
      <c r="L35" s="414">
        <v>0</v>
      </c>
      <c r="M35" s="414">
        <v>0</v>
      </c>
      <c r="N35" s="414">
        <v>0</v>
      </c>
      <c r="O35" s="414">
        <v>0</v>
      </c>
      <c r="P35" s="107">
        <f t="shared" si="0"/>
        <v>0</v>
      </c>
    </row>
    <row r="36" spans="1:16" ht="15.75">
      <c r="A36" s="105">
        <v>43616</v>
      </c>
      <c r="B36" s="115"/>
      <c r="C36" s="106" t="s">
        <v>91</v>
      </c>
      <c r="D36" s="400"/>
      <c r="E36" s="414">
        <v>0</v>
      </c>
      <c r="F36" s="414">
        <v>0</v>
      </c>
      <c r="G36" s="414">
        <v>0</v>
      </c>
      <c r="H36" s="414">
        <v>0</v>
      </c>
      <c r="I36" s="414">
        <v>0</v>
      </c>
      <c r="J36" s="414">
        <v>0</v>
      </c>
      <c r="K36" s="414">
        <v>0</v>
      </c>
      <c r="L36" s="414">
        <v>0</v>
      </c>
      <c r="M36" s="414">
        <v>0</v>
      </c>
      <c r="N36" s="414">
        <v>0</v>
      </c>
      <c r="O36" s="414">
        <v>0</v>
      </c>
      <c r="P36" s="107">
        <f t="shared" si="0"/>
        <v>0</v>
      </c>
    </row>
    <row r="37" spans="1:16" s="119" customFormat="1" ht="15.75">
      <c r="A37" s="109"/>
      <c r="B37" s="110">
        <f>SUM(B6:B36)</f>
        <v>0</v>
      </c>
      <c r="C37" s="111"/>
      <c r="D37" s="1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5'!A1" display="Daywise Charts"/>
    <hyperlink ref="E2:F3" location="'May B'!A1" display="Budget Jan"/>
  </hyperlinks>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0" tint="-0.249977111117893"/>
  </sheetPr>
  <dimension ref="A1:P37"/>
  <sheetViews>
    <sheetView zoomScale="85" zoomScaleNormal="85" workbookViewId="0">
      <pane ySplit="5" topLeftCell="A21" activePane="bottomLeft" state="frozen"/>
      <selection activeCell="C26" sqref="C26"/>
      <selection pane="bottomLeft" activeCell="E6" sqref="E6:O36"/>
    </sheetView>
  </sheetViews>
  <sheetFormatPr defaultColWidth="0" defaultRowHeight="18.75" zeroHeight="1"/>
  <cols>
    <col min="1" max="1" width="10.7109375" style="6" customWidth="1"/>
    <col min="2" max="2" width="5.7109375" style="6" customWidth="1"/>
    <col min="3" max="3" width="15.710937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802" t="str">
        <f>+May!A2:D2</f>
        <v>Mr X</v>
      </c>
      <c r="B2" s="803"/>
      <c r="C2" s="803"/>
      <c r="D2" s="804"/>
      <c r="E2" s="810" t="s">
        <v>238</v>
      </c>
      <c r="F2" s="811"/>
      <c r="G2" s="805" t="s">
        <v>50</v>
      </c>
      <c r="H2" s="798"/>
      <c r="I2" s="798"/>
      <c r="J2" s="798"/>
      <c r="K2" s="799"/>
      <c r="L2" s="798" t="s">
        <v>6</v>
      </c>
      <c r="M2" s="798"/>
      <c r="N2" s="799"/>
      <c r="P2" s="114"/>
    </row>
    <row r="3" spans="1:16" s="104" customFormat="1" ht="15.75" customHeight="1" thickBot="1">
      <c r="A3" s="807" t="s">
        <v>97</v>
      </c>
      <c r="B3" s="808"/>
      <c r="C3" s="808"/>
      <c r="D3" s="809"/>
      <c r="E3" s="812"/>
      <c r="F3" s="813"/>
      <c r="G3" s="806"/>
      <c r="H3" s="800"/>
      <c r="I3" s="800"/>
      <c r="J3" s="800"/>
      <c r="K3" s="801"/>
      <c r="L3" s="800"/>
      <c r="M3" s="800"/>
      <c r="N3" s="801"/>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ht="15.75" customHeight="1">
      <c r="A6" s="105">
        <v>43617</v>
      </c>
      <c r="B6" s="115"/>
      <c r="C6" s="210" t="s">
        <v>90</v>
      </c>
      <c r="D6" s="415"/>
      <c r="E6" s="415">
        <v>0</v>
      </c>
      <c r="F6" s="415">
        <v>0</v>
      </c>
      <c r="G6" s="415">
        <v>0</v>
      </c>
      <c r="H6" s="415">
        <v>0</v>
      </c>
      <c r="I6" s="415">
        <v>0</v>
      </c>
      <c r="J6" s="415">
        <v>0</v>
      </c>
      <c r="K6" s="415">
        <v>0</v>
      </c>
      <c r="L6" s="415">
        <v>0</v>
      </c>
      <c r="M6" s="415">
        <v>0</v>
      </c>
      <c r="N6" s="415">
        <v>0</v>
      </c>
      <c r="O6" s="415">
        <v>0</v>
      </c>
      <c r="P6" s="107">
        <f>SUM(E6:O6)</f>
        <v>0</v>
      </c>
    </row>
    <row r="7" spans="1:16" ht="15.75">
      <c r="A7" s="105">
        <v>43618</v>
      </c>
      <c r="B7" s="115"/>
      <c r="C7" s="210" t="s">
        <v>94</v>
      </c>
      <c r="D7" s="415"/>
      <c r="E7" s="415">
        <v>0</v>
      </c>
      <c r="F7" s="415">
        <v>0</v>
      </c>
      <c r="G7" s="415">
        <v>0</v>
      </c>
      <c r="H7" s="415">
        <v>0</v>
      </c>
      <c r="I7" s="415">
        <v>0</v>
      </c>
      <c r="J7" s="415">
        <v>0</v>
      </c>
      <c r="K7" s="415">
        <v>0</v>
      </c>
      <c r="L7" s="415">
        <v>0</v>
      </c>
      <c r="M7" s="415">
        <v>0</v>
      </c>
      <c r="N7" s="415">
        <v>0</v>
      </c>
      <c r="O7" s="415">
        <v>0</v>
      </c>
      <c r="P7" s="107">
        <f t="shared" ref="P7:P36" si="0">SUM(E7:O7)</f>
        <v>0</v>
      </c>
    </row>
    <row r="8" spans="1:16" ht="15.75">
      <c r="A8" s="105">
        <v>43619</v>
      </c>
      <c r="B8" s="115"/>
      <c r="C8" s="210" t="s">
        <v>95</v>
      </c>
      <c r="D8" s="415"/>
      <c r="E8" s="415">
        <v>0</v>
      </c>
      <c r="F8" s="415">
        <v>0</v>
      </c>
      <c r="G8" s="415">
        <v>0</v>
      </c>
      <c r="H8" s="415">
        <v>0</v>
      </c>
      <c r="I8" s="415">
        <v>0</v>
      </c>
      <c r="J8" s="415">
        <v>0</v>
      </c>
      <c r="K8" s="415">
        <v>0</v>
      </c>
      <c r="L8" s="415">
        <v>0</v>
      </c>
      <c r="M8" s="415">
        <v>0</v>
      </c>
      <c r="N8" s="415">
        <v>0</v>
      </c>
      <c r="O8" s="415">
        <v>0</v>
      </c>
      <c r="P8" s="107">
        <f t="shared" si="0"/>
        <v>0</v>
      </c>
    </row>
    <row r="9" spans="1:16" ht="15.75">
      <c r="A9" s="105">
        <v>43620</v>
      </c>
      <c r="B9" s="115"/>
      <c r="C9" s="210" t="s">
        <v>96</v>
      </c>
      <c r="D9" s="415"/>
      <c r="E9" s="415">
        <v>0</v>
      </c>
      <c r="F9" s="415">
        <v>0</v>
      </c>
      <c r="G9" s="415">
        <v>0</v>
      </c>
      <c r="H9" s="415">
        <v>0</v>
      </c>
      <c r="I9" s="415">
        <v>0</v>
      </c>
      <c r="J9" s="415">
        <v>0</v>
      </c>
      <c r="K9" s="415">
        <v>0</v>
      </c>
      <c r="L9" s="415">
        <v>0</v>
      </c>
      <c r="M9" s="415">
        <v>0</v>
      </c>
      <c r="N9" s="415">
        <v>0</v>
      </c>
      <c r="O9" s="415">
        <v>0</v>
      </c>
      <c r="P9" s="107">
        <f t="shared" si="0"/>
        <v>0</v>
      </c>
    </row>
    <row r="10" spans="1:16" ht="15.75">
      <c r="A10" s="105">
        <v>43621</v>
      </c>
      <c r="B10" s="115"/>
      <c r="C10" s="210" t="s">
        <v>92</v>
      </c>
      <c r="D10" s="415"/>
      <c r="E10" s="415">
        <v>0</v>
      </c>
      <c r="F10" s="415">
        <v>0</v>
      </c>
      <c r="G10" s="415">
        <v>0</v>
      </c>
      <c r="H10" s="415">
        <v>0</v>
      </c>
      <c r="I10" s="415">
        <v>0</v>
      </c>
      <c r="J10" s="415">
        <v>0</v>
      </c>
      <c r="K10" s="415">
        <v>0</v>
      </c>
      <c r="L10" s="415">
        <v>0</v>
      </c>
      <c r="M10" s="415">
        <v>0</v>
      </c>
      <c r="N10" s="415">
        <v>0</v>
      </c>
      <c r="O10" s="415">
        <v>0</v>
      </c>
      <c r="P10" s="107">
        <f t="shared" si="0"/>
        <v>0</v>
      </c>
    </row>
    <row r="11" spans="1:16" ht="15.75">
      <c r="A11" s="105">
        <v>43622</v>
      </c>
      <c r="B11" s="115"/>
      <c r="C11" s="210" t="s">
        <v>93</v>
      </c>
      <c r="D11" s="415"/>
      <c r="E11" s="415">
        <v>0</v>
      </c>
      <c r="F11" s="415">
        <v>0</v>
      </c>
      <c r="G11" s="415">
        <v>0</v>
      </c>
      <c r="H11" s="415">
        <v>0</v>
      </c>
      <c r="I11" s="415">
        <v>0</v>
      </c>
      <c r="J11" s="415">
        <v>0</v>
      </c>
      <c r="K11" s="415">
        <v>0</v>
      </c>
      <c r="L11" s="415">
        <v>0</v>
      </c>
      <c r="M11" s="415">
        <v>0</v>
      </c>
      <c r="N11" s="415">
        <v>0</v>
      </c>
      <c r="O11" s="415">
        <v>0</v>
      </c>
      <c r="P11" s="107">
        <f t="shared" si="0"/>
        <v>0</v>
      </c>
    </row>
    <row r="12" spans="1:16" ht="15.75">
      <c r="A12" s="105">
        <v>43623</v>
      </c>
      <c r="B12" s="115"/>
      <c r="C12" s="210" t="s">
        <v>91</v>
      </c>
      <c r="D12" s="415"/>
      <c r="E12" s="415">
        <v>0</v>
      </c>
      <c r="F12" s="415">
        <v>0</v>
      </c>
      <c r="G12" s="415">
        <v>0</v>
      </c>
      <c r="H12" s="415">
        <v>0</v>
      </c>
      <c r="I12" s="415">
        <v>0</v>
      </c>
      <c r="J12" s="415">
        <v>0</v>
      </c>
      <c r="K12" s="415">
        <v>0</v>
      </c>
      <c r="L12" s="415">
        <v>0</v>
      </c>
      <c r="M12" s="415">
        <v>0</v>
      </c>
      <c r="N12" s="415">
        <v>0</v>
      </c>
      <c r="O12" s="415">
        <v>0</v>
      </c>
      <c r="P12" s="107">
        <f t="shared" si="0"/>
        <v>0</v>
      </c>
    </row>
    <row r="13" spans="1:16" ht="15.75">
      <c r="A13" s="105">
        <v>43624</v>
      </c>
      <c r="B13" s="115"/>
      <c r="C13" s="210" t="s">
        <v>90</v>
      </c>
      <c r="D13" s="415"/>
      <c r="E13" s="415">
        <v>0</v>
      </c>
      <c r="F13" s="415">
        <v>0</v>
      </c>
      <c r="G13" s="415">
        <v>0</v>
      </c>
      <c r="H13" s="415">
        <v>0</v>
      </c>
      <c r="I13" s="415">
        <v>0</v>
      </c>
      <c r="J13" s="415">
        <v>0</v>
      </c>
      <c r="K13" s="415">
        <v>0</v>
      </c>
      <c r="L13" s="415">
        <v>0</v>
      </c>
      <c r="M13" s="415">
        <v>0</v>
      </c>
      <c r="N13" s="415">
        <v>0</v>
      </c>
      <c r="O13" s="415">
        <v>0</v>
      </c>
      <c r="P13" s="107">
        <f t="shared" si="0"/>
        <v>0</v>
      </c>
    </row>
    <row r="14" spans="1:16" ht="15.75">
      <c r="A14" s="105">
        <v>43625</v>
      </c>
      <c r="B14" s="115"/>
      <c r="C14" s="210" t="s">
        <v>94</v>
      </c>
      <c r="D14" s="415"/>
      <c r="E14" s="415">
        <v>0</v>
      </c>
      <c r="F14" s="415">
        <v>0</v>
      </c>
      <c r="G14" s="415">
        <v>0</v>
      </c>
      <c r="H14" s="415">
        <v>0</v>
      </c>
      <c r="I14" s="415">
        <v>0</v>
      </c>
      <c r="J14" s="415">
        <v>0</v>
      </c>
      <c r="K14" s="415">
        <v>0</v>
      </c>
      <c r="L14" s="415">
        <v>0</v>
      </c>
      <c r="M14" s="415">
        <v>0</v>
      </c>
      <c r="N14" s="415">
        <v>0</v>
      </c>
      <c r="O14" s="415">
        <v>0</v>
      </c>
      <c r="P14" s="107">
        <f t="shared" si="0"/>
        <v>0</v>
      </c>
    </row>
    <row r="15" spans="1:16" ht="15.75">
      <c r="A15" s="105">
        <v>43626</v>
      </c>
      <c r="B15" s="115"/>
      <c r="C15" s="210" t="s">
        <v>95</v>
      </c>
      <c r="D15" s="415"/>
      <c r="E15" s="415">
        <v>0</v>
      </c>
      <c r="F15" s="415">
        <v>0</v>
      </c>
      <c r="G15" s="415">
        <v>0</v>
      </c>
      <c r="H15" s="415">
        <v>0</v>
      </c>
      <c r="I15" s="415">
        <v>0</v>
      </c>
      <c r="J15" s="415">
        <v>0</v>
      </c>
      <c r="K15" s="415">
        <v>0</v>
      </c>
      <c r="L15" s="415">
        <v>0</v>
      </c>
      <c r="M15" s="415">
        <v>0</v>
      </c>
      <c r="N15" s="415">
        <v>0</v>
      </c>
      <c r="O15" s="415">
        <v>0</v>
      </c>
      <c r="P15" s="107">
        <f t="shared" si="0"/>
        <v>0</v>
      </c>
    </row>
    <row r="16" spans="1:16" ht="15.75">
      <c r="A16" s="105">
        <v>43627</v>
      </c>
      <c r="B16" s="115"/>
      <c r="C16" s="210" t="s">
        <v>96</v>
      </c>
      <c r="D16" s="415"/>
      <c r="E16" s="415">
        <v>0</v>
      </c>
      <c r="F16" s="415">
        <v>0</v>
      </c>
      <c r="G16" s="415">
        <v>0</v>
      </c>
      <c r="H16" s="415">
        <v>0</v>
      </c>
      <c r="I16" s="415">
        <v>0</v>
      </c>
      <c r="J16" s="415">
        <v>0</v>
      </c>
      <c r="K16" s="415">
        <v>0</v>
      </c>
      <c r="L16" s="415">
        <v>0</v>
      </c>
      <c r="M16" s="415">
        <v>0</v>
      </c>
      <c r="N16" s="415">
        <v>0</v>
      </c>
      <c r="O16" s="415">
        <v>0</v>
      </c>
      <c r="P16" s="107">
        <f t="shared" si="0"/>
        <v>0</v>
      </c>
    </row>
    <row r="17" spans="1:16" ht="15.75">
      <c r="A17" s="105">
        <v>43628</v>
      </c>
      <c r="B17" s="115"/>
      <c r="C17" s="210" t="s">
        <v>92</v>
      </c>
      <c r="D17" s="415"/>
      <c r="E17" s="415">
        <v>0</v>
      </c>
      <c r="F17" s="415">
        <v>0</v>
      </c>
      <c r="G17" s="415">
        <v>0</v>
      </c>
      <c r="H17" s="415">
        <v>0</v>
      </c>
      <c r="I17" s="415">
        <v>0</v>
      </c>
      <c r="J17" s="415">
        <v>0</v>
      </c>
      <c r="K17" s="415">
        <v>0</v>
      </c>
      <c r="L17" s="415">
        <v>0</v>
      </c>
      <c r="M17" s="415">
        <v>0</v>
      </c>
      <c r="N17" s="415">
        <v>0</v>
      </c>
      <c r="O17" s="415">
        <v>0</v>
      </c>
      <c r="P17" s="107">
        <f t="shared" si="0"/>
        <v>0</v>
      </c>
    </row>
    <row r="18" spans="1:16" ht="15.75">
      <c r="A18" s="105">
        <v>43629</v>
      </c>
      <c r="B18" s="115"/>
      <c r="C18" s="210" t="s">
        <v>93</v>
      </c>
      <c r="D18" s="415"/>
      <c r="E18" s="415">
        <v>0</v>
      </c>
      <c r="F18" s="415">
        <v>0</v>
      </c>
      <c r="G18" s="415">
        <v>0</v>
      </c>
      <c r="H18" s="415">
        <v>0</v>
      </c>
      <c r="I18" s="415">
        <v>0</v>
      </c>
      <c r="J18" s="415">
        <v>0</v>
      </c>
      <c r="K18" s="415">
        <v>0</v>
      </c>
      <c r="L18" s="415">
        <v>0</v>
      </c>
      <c r="M18" s="415">
        <v>0</v>
      </c>
      <c r="N18" s="415">
        <v>0</v>
      </c>
      <c r="O18" s="415">
        <v>0</v>
      </c>
      <c r="P18" s="107">
        <f t="shared" si="0"/>
        <v>0</v>
      </c>
    </row>
    <row r="19" spans="1:16" ht="15.75">
      <c r="A19" s="105">
        <v>43630</v>
      </c>
      <c r="B19" s="115"/>
      <c r="C19" s="210" t="s">
        <v>91</v>
      </c>
      <c r="D19" s="415"/>
      <c r="E19" s="415">
        <v>0</v>
      </c>
      <c r="F19" s="415">
        <v>0</v>
      </c>
      <c r="G19" s="415">
        <v>0</v>
      </c>
      <c r="H19" s="415">
        <v>0</v>
      </c>
      <c r="I19" s="415">
        <v>0</v>
      </c>
      <c r="J19" s="415">
        <v>0</v>
      </c>
      <c r="K19" s="415">
        <v>0</v>
      </c>
      <c r="L19" s="415">
        <v>0</v>
      </c>
      <c r="M19" s="415">
        <v>0</v>
      </c>
      <c r="N19" s="415">
        <v>0</v>
      </c>
      <c r="O19" s="415">
        <v>0</v>
      </c>
      <c r="P19" s="107">
        <f t="shared" si="0"/>
        <v>0</v>
      </c>
    </row>
    <row r="20" spans="1:16" ht="15.75">
      <c r="A20" s="105">
        <v>43631</v>
      </c>
      <c r="B20" s="115"/>
      <c r="C20" s="210" t="s">
        <v>90</v>
      </c>
      <c r="D20" s="415"/>
      <c r="E20" s="415">
        <v>0</v>
      </c>
      <c r="F20" s="415">
        <v>0</v>
      </c>
      <c r="G20" s="415">
        <v>0</v>
      </c>
      <c r="H20" s="415">
        <v>0</v>
      </c>
      <c r="I20" s="415">
        <v>0</v>
      </c>
      <c r="J20" s="415">
        <v>0</v>
      </c>
      <c r="K20" s="415">
        <v>0</v>
      </c>
      <c r="L20" s="415">
        <v>0</v>
      </c>
      <c r="M20" s="415">
        <v>0</v>
      </c>
      <c r="N20" s="415">
        <v>0</v>
      </c>
      <c r="O20" s="415">
        <v>0</v>
      </c>
      <c r="P20" s="107">
        <f t="shared" si="0"/>
        <v>0</v>
      </c>
    </row>
    <row r="21" spans="1:16" ht="15.75">
      <c r="A21" s="105">
        <v>43632</v>
      </c>
      <c r="B21" s="115"/>
      <c r="C21" s="210" t="s">
        <v>94</v>
      </c>
      <c r="D21" s="415"/>
      <c r="E21" s="415">
        <v>0</v>
      </c>
      <c r="F21" s="415">
        <v>0</v>
      </c>
      <c r="G21" s="415">
        <v>0</v>
      </c>
      <c r="H21" s="415">
        <v>0</v>
      </c>
      <c r="I21" s="415">
        <v>0</v>
      </c>
      <c r="J21" s="415">
        <v>0</v>
      </c>
      <c r="K21" s="415">
        <v>0</v>
      </c>
      <c r="L21" s="415">
        <v>0</v>
      </c>
      <c r="M21" s="415">
        <v>0</v>
      </c>
      <c r="N21" s="415">
        <v>0</v>
      </c>
      <c r="O21" s="415">
        <v>0</v>
      </c>
      <c r="P21" s="107">
        <f t="shared" si="0"/>
        <v>0</v>
      </c>
    </row>
    <row r="22" spans="1:16" ht="15.75">
      <c r="A22" s="105">
        <v>43635</v>
      </c>
      <c r="B22" s="115"/>
      <c r="C22" s="210" t="s">
        <v>95</v>
      </c>
      <c r="D22" s="415"/>
      <c r="E22" s="415">
        <v>0</v>
      </c>
      <c r="F22" s="415">
        <v>0</v>
      </c>
      <c r="G22" s="415">
        <v>0</v>
      </c>
      <c r="H22" s="415">
        <v>0</v>
      </c>
      <c r="I22" s="415">
        <v>0</v>
      </c>
      <c r="J22" s="415">
        <v>0</v>
      </c>
      <c r="K22" s="415">
        <v>0</v>
      </c>
      <c r="L22" s="415">
        <v>0</v>
      </c>
      <c r="M22" s="415">
        <v>0</v>
      </c>
      <c r="N22" s="415">
        <v>0</v>
      </c>
      <c r="O22" s="415">
        <v>0</v>
      </c>
      <c r="P22" s="107">
        <f t="shared" si="0"/>
        <v>0</v>
      </c>
    </row>
    <row r="23" spans="1:16" ht="15.75">
      <c r="A23" s="105">
        <v>43635</v>
      </c>
      <c r="B23" s="115"/>
      <c r="C23" s="210" t="s">
        <v>96</v>
      </c>
      <c r="D23" s="415"/>
      <c r="E23" s="415">
        <v>0</v>
      </c>
      <c r="F23" s="415">
        <v>0</v>
      </c>
      <c r="G23" s="415">
        <v>0</v>
      </c>
      <c r="H23" s="415">
        <v>0</v>
      </c>
      <c r="I23" s="415">
        <v>0</v>
      </c>
      <c r="J23" s="415">
        <v>0</v>
      </c>
      <c r="K23" s="415">
        <v>0</v>
      </c>
      <c r="L23" s="415">
        <v>0</v>
      </c>
      <c r="M23" s="415">
        <v>0</v>
      </c>
      <c r="N23" s="415">
        <v>0</v>
      </c>
      <c r="O23" s="415">
        <v>0</v>
      </c>
      <c r="P23" s="107">
        <f t="shared" si="0"/>
        <v>0</v>
      </c>
    </row>
    <row r="24" spans="1:16" ht="15.75">
      <c r="A24" s="105">
        <v>43635</v>
      </c>
      <c r="B24" s="115"/>
      <c r="C24" s="210" t="s">
        <v>92</v>
      </c>
      <c r="D24" s="415"/>
      <c r="E24" s="415">
        <v>0</v>
      </c>
      <c r="F24" s="415">
        <v>0</v>
      </c>
      <c r="G24" s="415">
        <v>0</v>
      </c>
      <c r="H24" s="415">
        <v>0</v>
      </c>
      <c r="I24" s="415">
        <v>0</v>
      </c>
      <c r="J24" s="415">
        <v>0</v>
      </c>
      <c r="K24" s="415">
        <v>0</v>
      </c>
      <c r="L24" s="415">
        <v>0</v>
      </c>
      <c r="M24" s="415">
        <v>0</v>
      </c>
      <c r="N24" s="415">
        <v>0</v>
      </c>
      <c r="O24" s="415">
        <v>0</v>
      </c>
      <c r="P24" s="107">
        <f t="shared" si="0"/>
        <v>0</v>
      </c>
    </row>
    <row r="25" spans="1:16" ht="15.75">
      <c r="A25" s="105">
        <v>43636</v>
      </c>
      <c r="B25" s="115"/>
      <c r="C25" s="210" t="s">
        <v>93</v>
      </c>
      <c r="D25" s="415"/>
      <c r="E25" s="415">
        <v>0</v>
      </c>
      <c r="F25" s="415">
        <v>0</v>
      </c>
      <c r="G25" s="415">
        <v>0</v>
      </c>
      <c r="H25" s="415">
        <v>0</v>
      </c>
      <c r="I25" s="415">
        <v>0</v>
      </c>
      <c r="J25" s="415">
        <v>0</v>
      </c>
      <c r="K25" s="415">
        <v>0</v>
      </c>
      <c r="L25" s="415">
        <v>0</v>
      </c>
      <c r="M25" s="415">
        <v>0</v>
      </c>
      <c r="N25" s="415">
        <v>0</v>
      </c>
      <c r="O25" s="415">
        <v>0</v>
      </c>
      <c r="P25" s="107">
        <f t="shared" si="0"/>
        <v>0</v>
      </c>
    </row>
    <row r="26" spans="1:16" ht="15.75">
      <c r="A26" s="105">
        <v>43637</v>
      </c>
      <c r="B26" s="115"/>
      <c r="C26" s="210" t="s">
        <v>91</v>
      </c>
      <c r="D26" s="415"/>
      <c r="E26" s="415">
        <v>0</v>
      </c>
      <c r="F26" s="415">
        <v>0</v>
      </c>
      <c r="G26" s="415">
        <v>0</v>
      </c>
      <c r="H26" s="415">
        <v>0</v>
      </c>
      <c r="I26" s="415">
        <v>0</v>
      </c>
      <c r="J26" s="415">
        <v>0</v>
      </c>
      <c r="K26" s="415">
        <v>0</v>
      </c>
      <c r="L26" s="415">
        <v>0</v>
      </c>
      <c r="M26" s="415">
        <v>0</v>
      </c>
      <c r="N26" s="415">
        <v>0</v>
      </c>
      <c r="O26" s="415">
        <v>0</v>
      </c>
      <c r="P26" s="107">
        <f t="shared" si="0"/>
        <v>0</v>
      </c>
    </row>
    <row r="27" spans="1:16" ht="15.75">
      <c r="A27" s="105">
        <v>43638</v>
      </c>
      <c r="B27" s="115"/>
      <c r="C27" s="210" t="s">
        <v>90</v>
      </c>
      <c r="D27" s="415"/>
      <c r="E27" s="415">
        <v>0</v>
      </c>
      <c r="F27" s="415">
        <v>0</v>
      </c>
      <c r="G27" s="415">
        <v>0</v>
      </c>
      <c r="H27" s="415">
        <v>0</v>
      </c>
      <c r="I27" s="415">
        <v>0</v>
      </c>
      <c r="J27" s="415">
        <v>0</v>
      </c>
      <c r="K27" s="415">
        <v>0</v>
      </c>
      <c r="L27" s="415">
        <v>0</v>
      </c>
      <c r="M27" s="415">
        <v>0</v>
      </c>
      <c r="N27" s="415">
        <v>0</v>
      </c>
      <c r="O27" s="415">
        <v>0</v>
      </c>
      <c r="P27" s="107">
        <f t="shared" si="0"/>
        <v>0</v>
      </c>
    </row>
    <row r="28" spans="1:16" ht="15.75">
      <c r="A28" s="105">
        <v>43639</v>
      </c>
      <c r="B28" s="115"/>
      <c r="C28" s="210" t="s">
        <v>94</v>
      </c>
      <c r="D28" s="415"/>
      <c r="E28" s="415">
        <v>0</v>
      </c>
      <c r="F28" s="415">
        <v>0</v>
      </c>
      <c r="G28" s="415">
        <v>0</v>
      </c>
      <c r="H28" s="415">
        <v>0</v>
      </c>
      <c r="I28" s="415">
        <v>0</v>
      </c>
      <c r="J28" s="415">
        <v>0</v>
      </c>
      <c r="K28" s="415">
        <v>0</v>
      </c>
      <c r="L28" s="415">
        <v>0</v>
      </c>
      <c r="M28" s="415">
        <v>0</v>
      </c>
      <c r="N28" s="415">
        <v>0</v>
      </c>
      <c r="O28" s="415">
        <v>0</v>
      </c>
      <c r="P28" s="107">
        <f t="shared" si="0"/>
        <v>0</v>
      </c>
    </row>
    <row r="29" spans="1:16" ht="15.75">
      <c r="A29" s="105">
        <v>43640</v>
      </c>
      <c r="B29" s="115"/>
      <c r="C29" s="210" t="s">
        <v>95</v>
      </c>
      <c r="D29" s="415"/>
      <c r="E29" s="415">
        <v>0</v>
      </c>
      <c r="F29" s="415">
        <v>0</v>
      </c>
      <c r="G29" s="415">
        <v>0</v>
      </c>
      <c r="H29" s="415">
        <v>0</v>
      </c>
      <c r="I29" s="415">
        <v>0</v>
      </c>
      <c r="J29" s="415">
        <v>0</v>
      </c>
      <c r="K29" s="415">
        <v>0</v>
      </c>
      <c r="L29" s="415">
        <v>0</v>
      </c>
      <c r="M29" s="415">
        <v>0</v>
      </c>
      <c r="N29" s="415">
        <v>0</v>
      </c>
      <c r="O29" s="415">
        <v>0</v>
      </c>
      <c r="P29" s="107">
        <f t="shared" si="0"/>
        <v>0</v>
      </c>
    </row>
    <row r="30" spans="1:16" ht="15.75">
      <c r="A30" s="105">
        <v>43641</v>
      </c>
      <c r="B30" s="115"/>
      <c r="C30" s="210" t="s">
        <v>96</v>
      </c>
      <c r="D30" s="415"/>
      <c r="E30" s="415">
        <v>0</v>
      </c>
      <c r="F30" s="415">
        <v>0</v>
      </c>
      <c r="G30" s="415">
        <v>0</v>
      </c>
      <c r="H30" s="415">
        <v>0</v>
      </c>
      <c r="I30" s="415">
        <v>0</v>
      </c>
      <c r="J30" s="415">
        <v>0</v>
      </c>
      <c r="K30" s="415">
        <v>0</v>
      </c>
      <c r="L30" s="415">
        <v>0</v>
      </c>
      <c r="M30" s="415">
        <v>0</v>
      </c>
      <c r="N30" s="415">
        <v>0</v>
      </c>
      <c r="O30" s="415">
        <v>0</v>
      </c>
      <c r="P30" s="107">
        <f t="shared" si="0"/>
        <v>0</v>
      </c>
    </row>
    <row r="31" spans="1:16" ht="15.75">
      <c r="A31" s="105">
        <v>43642</v>
      </c>
      <c r="B31" s="115"/>
      <c r="C31" s="210" t="s">
        <v>92</v>
      </c>
      <c r="D31" s="415"/>
      <c r="E31" s="415">
        <v>0</v>
      </c>
      <c r="F31" s="415">
        <v>0</v>
      </c>
      <c r="G31" s="415">
        <v>0</v>
      </c>
      <c r="H31" s="415">
        <v>0</v>
      </c>
      <c r="I31" s="415">
        <v>0</v>
      </c>
      <c r="J31" s="415">
        <v>0</v>
      </c>
      <c r="K31" s="415">
        <v>0</v>
      </c>
      <c r="L31" s="415">
        <v>0</v>
      </c>
      <c r="M31" s="415">
        <v>0</v>
      </c>
      <c r="N31" s="415">
        <v>0</v>
      </c>
      <c r="O31" s="415">
        <v>0</v>
      </c>
      <c r="P31" s="107">
        <f t="shared" si="0"/>
        <v>0</v>
      </c>
    </row>
    <row r="32" spans="1:16" ht="15.75">
      <c r="A32" s="105">
        <v>43643</v>
      </c>
      <c r="B32" s="115"/>
      <c r="C32" s="210" t="s">
        <v>93</v>
      </c>
      <c r="D32" s="415"/>
      <c r="E32" s="415">
        <v>0</v>
      </c>
      <c r="F32" s="415">
        <v>0</v>
      </c>
      <c r="G32" s="415">
        <v>0</v>
      </c>
      <c r="H32" s="415">
        <v>0</v>
      </c>
      <c r="I32" s="415">
        <v>0</v>
      </c>
      <c r="J32" s="415">
        <v>0</v>
      </c>
      <c r="K32" s="415">
        <v>0</v>
      </c>
      <c r="L32" s="415">
        <v>0</v>
      </c>
      <c r="M32" s="415">
        <v>0</v>
      </c>
      <c r="N32" s="415">
        <v>0</v>
      </c>
      <c r="O32" s="415">
        <v>0</v>
      </c>
      <c r="P32" s="107">
        <f t="shared" si="0"/>
        <v>0</v>
      </c>
    </row>
    <row r="33" spans="1:16" ht="15.75">
      <c r="A33" s="105">
        <v>43644</v>
      </c>
      <c r="B33" s="115"/>
      <c r="C33" s="210" t="s">
        <v>91</v>
      </c>
      <c r="D33" s="415"/>
      <c r="E33" s="415">
        <v>0</v>
      </c>
      <c r="F33" s="415">
        <v>0</v>
      </c>
      <c r="G33" s="415">
        <v>0</v>
      </c>
      <c r="H33" s="415">
        <v>0</v>
      </c>
      <c r="I33" s="415">
        <v>0</v>
      </c>
      <c r="J33" s="415">
        <v>0</v>
      </c>
      <c r="K33" s="415">
        <v>0</v>
      </c>
      <c r="L33" s="415">
        <v>0</v>
      </c>
      <c r="M33" s="415">
        <v>0</v>
      </c>
      <c r="N33" s="415">
        <v>0</v>
      </c>
      <c r="O33" s="415">
        <v>0</v>
      </c>
      <c r="P33" s="107">
        <f t="shared" si="0"/>
        <v>0</v>
      </c>
    </row>
    <row r="34" spans="1:16" ht="15.75">
      <c r="A34" s="105">
        <v>43645</v>
      </c>
      <c r="B34" s="115"/>
      <c r="C34" s="210" t="s">
        <v>90</v>
      </c>
      <c r="D34" s="415"/>
      <c r="E34" s="415">
        <v>0</v>
      </c>
      <c r="F34" s="415">
        <v>0</v>
      </c>
      <c r="G34" s="415">
        <v>0</v>
      </c>
      <c r="H34" s="415">
        <v>0</v>
      </c>
      <c r="I34" s="415">
        <v>0</v>
      </c>
      <c r="J34" s="415">
        <v>0</v>
      </c>
      <c r="K34" s="415">
        <v>0</v>
      </c>
      <c r="L34" s="415">
        <v>0</v>
      </c>
      <c r="M34" s="415">
        <v>0</v>
      </c>
      <c r="N34" s="415">
        <v>0</v>
      </c>
      <c r="O34" s="415">
        <v>0</v>
      </c>
      <c r="P34" s="107">
        <f t="shared" si="0"/>
        <v>0</v>
      </c>
    </row>
    <row r="35" spans="1:16" ht="15.75">
      <c r="A35" s="105">
        <v>43646</v>
      </c>
      <c r="B35" s="115"/>
      <c r="C35" s="210" t="s">
        <v>94</v>
      </c>
      <c r="D35" s="415"/>
      <c r="E35" s="415">
        <v>0</v>
      </c>
      <c r="F35" s="415">
        <v>0</v>
      </c>
      <c r="G35" s="415">
        <v>0</v>
      </c>
      <c r="H35" s="415">
        <v>0</v>
      </c>
      <c r="I35" s="415">
        <v>0</v>
      </c>
      <c r="J35" s="415">
        <v>0</v>
      </c>
      <c r="K35" s="415">
        <v>0</v>
      </c>
      <c r="L35" s="415">
        <v>0</v>
      </c>
      <c r="M35" s="415">
        <v>0</v>
      </c>
      <c r="N35" s="415">
        <v>0</v>
      </c>
      <c r="O35" s="415">
        <v>0</v>
      </c>
      <c r="P35" s="107">
        <f t="shared" si="0"/>
        <v>0</v>
      </c>
    </row>
    <row r="36" spans="1:16" ht="15.75">
      <c r="A36" s="92"/>
      <c r="B36" s="93"/>
      <c r="C36" s="210"/>
      <c r="D36" s="415"/>
      <c r="E36" s="415">
        <v>0</v>
      </c>
      <c r="F36" s="415">
        <v>0</v>
      </c>
      <c r="G36" s="415">
        <v>0</v>
      </c>
      <c r="H36" s="415">
        <v>0</v>
      </c>
      <c r="I36" s="415">
        <v>0</v>
      </c>
      <c r="J36" s="415">
        <v>0</v>
      </c>
      <c r="K36" s="415">
        <v>0</v>
      </c>
      <c r="L36" s="415">
        <v>0</v>
      </c>
      <c r="M36" s="415">
        <v>0</v>
      </c>
      <c r="N36" s="415">
        <v>0</v>
      </c>
      <c r="O36" s="415">
        <v>0</v>
      </c>
      <c r="P36" s="107">
        <f t="shared" si="0"/>
        <v>0</v>
      </c>
    </row>
    <row r="37" spans="1:16" s="14" customFormat="1" ht="15.75">
      <c r="A37" s="109"/>
      <c r="B37" s="110">
        <f>SUM(B6:B36)</f>
        <v>0</v>
      </c>
      <c r="C37" s="111"/>
      <c r="D37" s="1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D36:O36 E6:O35">
      <formula1>0</formula1>
      <formula2>1000000000000</formula2>
    </dataValidation>
    <dataValidation type="textLength" allowBlank="1" errorTitle="Account" error="You must enter the code for the account to which this should be charged." promptTitle="Account" sqref="D6:D35 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6'!A1" display="Daywise Charts"/>
    <hyperlink ref="E2:F3" location="'June B'!A1" display="Budget June"/>
  </hyperlink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0" tint="-0.249977111117893"/>
  </sheetPr>
  <dimension ref="A1:P37"/>
  <sheetViews>
    <sheetView zoomScale="85" zoomScaleNormal="85" workbookViewId="0">
      <pane ySplit="5" topLeftCell="A21" activePane="bottomLeft" state="frozen"/>
      <selection activeCell="C26" sqref="C26"/>
      <selection pane="bottomLeft" activeCell="E6" sqref="E6:O36"/>
    </sheetView>
  </sheetViews>
  <sheetFormatPr defaultColWidth="0" defaultRowHeight="18.75" zeroHeight="1"/>
  <cols>
    <col min="1" max="1" width="10.7109375" style="6" customWidth="1"/>
    <col min="2" max="2" width="5.7109375" style="6" customWidth="1"/>
    <col min="3" max="3" width="16.710937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ht="19.5" customHeight="1" thickBot="1">
      <c r="A2" s="802" t="str">
        <f>+June!A2:D2</f>
        <v>Mr X</v>
      </c>
      <c r="B2" s="803"/>
      <c r="C2" s="803"/>
      <c r="D2" s="804"/>
      <c r="E2" s="810" t="s">
        <v>237</v>
      </c>
      <c r="F2" s="811"/>
      <c r="G2" s="805" t="s">
        <v>50</v>
      </c>
      <c r="H2" s="798"/>
      <c r="I2" s="798"/>
      <c r="J2" s="798"/>
      <c r="K2" s="799"/>
      <c r="L2" s="798" t="s">
        <v>6</v>
      </c>
      <c r="M2" s="798"/>
      <c r="N2" s="799"/>
      <c r="O2" s="12"/>
      <c r="P2" s="13"/>
    </row>
    <row r="3" spans="1:16" ht="15.75" customHeight="1" thickBot="1">
      <c r="A3" s="807" t="s">
        <v>97</v>
      </c>
      <c r="B3" s="808"/>
      <c r="C3" s="808"/>
      <c r="D3" s="809"/>
      <c r="E3" s="812"/>
      <c r="F3" s="813"/>
      <c r="G3" s="806"/>
      <c r="H3" s="800"/>
      <c r="I3" s="800"/>
      <c r="J3" s="800"/>
      <c r="K3" s="801"/>
      <c r="L3" s="800"/>
      <c r="M3" s="800"/>
      <c r="N3" s="801"/>
      <c r="O3" s="12"/>
      <c r="P3" s="12"/>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211"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ht="15.75" customHeight="1">
      <c r="A6" s="105">
        <v>43647</v>
      </c>
      <c r="B6" s="115"/>
      <c r="C6" s="210" t="s">
        <v>95</v>
      </c>
      <c r="D6" s="442"/>
      <c r="E6" s="304">
        <v>0</v>
      </c>
      <c r="F6" s="304">
        <v>0</v>
      </c>
      <c r="G6" s="304">
        <v>0</v>
      </c>
      <c r="H6" s="304">
        <v>0</v>
      </c>
      <c r="I6" s="304">
        <v>0</v>
      </c>
      <c r="J6" s="304">
        <v>0</v>
      </c>
      <c r="K6" s="304">
        <v>0</v>
      </c>
      <c r="L6" s="304">
        <v>0</v>
      </c>
      <c r="M6" s="304">
        <v>0</v>
      </c>
      <c r="N6" s="304">
        <v>0</v>
      </c>
      <c r="O6" s="304">
        <v>0</v>
      </c>
      <c r="P6" s="107">
        <f>SUM(E6:O6)</f>
        <v>0</v>
      </c>
    </row>
    <row r="7" spans="1:16" ht="15.75">
      <c r="A7" s="105">
        <v>43648</v>
      </c>
      <c r="B7" s="115"/>
      <c r="C7" s="210" t="s">
        <v>96</v>
      </c>
      <c r="D7" s="439"/>
      <c r="E7" s="304">
        <v>0</v>
      </c>
      <c r="F7" s="304">
        <v>0</v>
      </c>
      <c r="G7" s="304">
        <v>0</v>
      </c>
      <c r="H7" s="304">
        <v>0</v>
      </c>
      <c r="I7" s="304">
        <v>0</v>
      </c>
      <c r="J7" s="304">
        <v>0</v>
      </c>
      <c r="K7" s="304">
        <v>0</v>
      </c>
      <c r="L7" s="304">
        <v>0</v>
      </c>
      <c r="M7" s="304">
        <v>0</v>
      </c>
      <c r="N7" s="304">
        <v>0</v>
      </c>
      <c r="O7" s="304">
        <v>0</v>
      </c>
      <c r="P7" s="107">
        <f t="shared" ref="P7:P36" si="0">SUM(E7:O7)</f>
        <v>0</v>
      </c>
    </row>
    <row r="8" spans="1:16" ht="15.75">
      <c r="A8" s="105">
        <v>43649</v>
      </c>
      <c r="B8" s="115"/>
      <c r="C8" s="210" t="s">
        <v>92</v>
      </c>
      <c r="D8" s="439"/>
      <c r="E8" s="304">
        <v>0</v>
      </c>
      <c r="F8" s="304">
        <v>0</v>
      </c>
      <c r="G8" s="304">
        <v>0</v>
      </c>
      <c r="H8" s="304">
        <v>0</v>
      </c>
      <c r="I8" s="304">
        <v>0</v>
      </c>
      <c r="J8" s="304">
        <v>0</v>
      </c>
      <c r="K8" s="304">
        <v>0</v>
      </c>
      <c r="L8" s="304">
        <v>0</v>
      </c>
      <c r="M8" s="304">
        <v>0</v>
      </c>
      <c r="N8" s="304">
        <v>0</v>
      </c>
      <c r="O8" s="304">
        <v>0</v>
      </c>
      <c r="P8" s="107">
        <f t="shared" si="0"/>
        <v>0</v>
      </c>
    </row>
    <row r="9" spans="1:16" ht="15.75">
      <c r="A9" s="105">
        <v>43650</v>
      </c>
      <c r="B9" s="115"/>
      <c r="C9" s="210" t="s">
        <v>93</v>
      </c>
      <c r="D9" s="442"/>
      <c r="E9" s="304">
        <v>0</v>
      </c>
      <c r="F9" s="304">
        <v>0</v>
      </c>
      <c r="G9" s="304">
        <v>0</v>
      </c>
      <c r="H9" s="304">
        <v>0</v>
      </c>
      <c r="I9" s="304">
        <v>0</v>
      </c>
      <c r="J9" s="304">
        <v>0</v>
      </c>
      <c r="K9" s="304">
        <v>0</v>
      </c>
      <c r="L9" s="304">
        <v>0</v>
      </c>
      <c r="M9" s="304">
        <v>0</v>
      </c>
      <c r="N9" s="304">
        <v>0</v>
      </c>
      <c r="O9" s="304">
        <v>0</v>
      </c>
      <c r="P9" s="107">
        <f t="shared" si="0"/>
        <v>0</v>
      </c>
    </row>
    <row r="10" spans="1:16" ht="15.75">
      <c r="A10" s="105">
        <v>43651</v>
      </c>
      <c r="B10" s="115"/>
      <c r="C10" s="210" t="s">
        <v>91</v>
      </c>
      <c r="D10" s="442"/>
      <c r="E10" s="304">
        <v>0</v>
      </c>
      <c r="F10" s="304">
        <v>0</v>
      </c>
      <c r="G10" s="304">
        <v>0</v>
      </c>
      <c r="H10" s="304">
        <v>0</v>
      </c>
      <c r="I10" s="304">
        <v>0</v>
      </c>
      <c r="J10" s="304">
        <v>0</v>
      </c>
      <c r="K10" s="304">
        <v>0</v>
      </c>
      <c r="L10" s="304">
        <v>0</v>
      </c>
      <c r="M10" s="304">
        <v>0</v>
      </c>
      <c r="N10" s="304">
        <v>0</v>
      </c>
      <c r="O10" s="304">
        <v>0</v>
      </c>
      <c r="P10" s="107">
        <f t="shared" si="0"/>
        <v>0</v>
      </c>
    </row>
    <row r="11" spans="1:16" ht="15.75">
      <c r="A11" s="105">
        <v>43652</v>
      </c>
      <c r="B11" s="115"/>
      <c r="C11" s="210" t="s">
        <v>90</v>
      </c>
      <c r="D11" s="442"/>
      <c r="E11" s="304">
        <v>0</v>
      </c>
      <c r="F11" s="304">
        <v>0</v>
      </c>
      <c r="G11" s="304">
        <v>0</v>
      </c>
      <c r="H11" s="304">
        <v>0</v>
      </c>
      <c r="I11" s="304">
        <v>0</v>
      </c>
      <c r="J11" s="304">
        <v>0</v>
      </c>
      <c r="K11" s="304">
        <v>0</v>
      </c>
      <c r="L11" s="304">
        <v>0</v>
      </c>
      <c r="M11" s="304">
        <v>0</v>
      </c>
      <c r="N11" s="304">
        <v>0</v>
      </c>
      <c r="O11" s="304">
        <v>0</v>
      </c>
      <c r="P11" s="107">
        <f t="shared" si="0"/>
        <v>0</v>
      </c>
    </row>
    <row r="12" spans="1:16" ht="15.75">
      <c r="A12" s="105">
        <v>43653</v>
      </c>
      <c r="B12" s="115"/>
      <c r="C12" s="210" t="s">
        <v>94</v>
      </c>
      <c r="D12" s="439"/>
      <c r="E12" s="304">
        <v>0</v>
      </c>
      <c r="F12" s="304">
        <v>0</v>
      </c>
      <c r="G12" s="304">
        <v>0</v>
      </c>
      <c r="H12" s="304">
        <v>0</v>
      </c>
      <c r="I12" s="304">
        <v>0</v>
      </c>
      <c r="J12" s="304">
        <v>0</v>
      </c>
      <c r="K12" s="304">
        <v>0</v>
      </c>
      <c r="L12" s="304">
        <v>0</v>
      </c>
      <c r="M12" s="304">
        <v>0</v>
      </c>
      <c r="N12" s="304">
        <v>0</v>
      </c>
      <c r="O12" s="304">
        <v>0</v>
      </c>
      <c r="P12" s="107">
        <f t="shared" si="0"/>
        <v>0</v>
      </c>
    </row>
    <row r="13" spans="1:16" ht="15.75">
      <c r="A13" s="105">
        <v>43654</v>
      </c>
      <c r="B13" s="115"/>
      <c r="C13" s="210" t="s">
        <v>95</v>
      </c>
      <c r="D13" s="439"/>
      <c r="E13" s="304">
        <v>0</v>
      </c>
      <c r="F13" s="304">
        <v>0</v>
      </c>
      <c r="G13" s="304">
        <v>0</v>
      </c>
      <c r="H13" s="304">
        <v>0</v>
      </c>
      <c r="I13" s="304">
        <v>0</v>
      </c>
      <c r="J13" s="304">
        <v>0</v>
      </c>
      <c r="K13" s="304">
        <v>0</v>
      </c>
      <c r="L13" s="304">
        <v>0</v>
      </c>
      <c r="M13" s="304">
        <v>0</v>
      </c>
      <c r="N13" s="304">
        <v>0</v>
      </c>
      <c r="O13" s="304">
        <v>0</v>
      </c>
      <c r="P13" s="107">
        <f t="shared" si="0"/>
        <v>0</v>
      </c>
    </row>
    <row r="14" spans="1:16" ht="15.75">
      <c r="A14" s="105">
        <v>43655</v>
      </c>
      <c r="B14" s="115"/>
      <c r="C14" s="210" t="s">
        <v>96</v>
      </c>
      <c r="D14" s="442"/>
      <c r="E14" s="304">
        <v>0</v>
      </c>
      <c r="F14" s="304">
        <v>0</v>
      </c>
      <c r="G14" s="304">
        <v>0</v>
      </c>
      <c r="H14" s="304">
        <v>0</v>
      </c>
      <c r="I14" s="304">
        <v>0</v>
      </c>
      <c r="J14" s="304">
        <v>0</v>
      </c>
      <c r="K14" s="304">
        <v>0</v>
      </c>
      <c r="L14" s="304">
        <v>0</v>
      </c>
      <c r="M14" s="304">
        <v>0</v>
      </c>
      <c r="N14" s="304">
        <v>0</v>
      </c>
      <c r="O14" s="304">
        <v>0</v>
      </c>
      <c r="P14" s="107">
        <f t="shared" si="0"/>
        <v>0</v>
      </c>
    </row>
    <row r="15" spans="1:16" ht="15.75">
      <c r="A15" s="105">
        <v>43656</v>
      </c>
      <c r="B15" s="115"/>
      <c r="C15" s="210" t="s">
        <v>92</v>
      </c>
      <c r="D15" s="442"/>
      <c r="E15" s="304">
        <v>0</v>
      </c>
      <c r="F15" s="304">
        <v>0</v>
      </c>
      <c r="G15" s="304">
        <v>0</v>
      </c>
      <c r="H15" s="304">
        <v>0</v>
      </c>
      <c r="I15" s="304">
        <v>0</v>
      </c>
      <c r="J15" s="304">
        <v>0</v>
      </c>
      <c r="K15" s="304">
        <v>0</v>
      </c>
      <c r="L15" s="304">
        <v>0</v>
      </c>
      <c r="M15" s="304">
        <v>0</v>
      </c>
      <c r="N15" s="304">
        <v>0</v>
      </c>
      <c r="O15" s="304">
        <v>0</v>
      </c>
      <c r="P15" s="107">
        <f t="shared" si="0"/>
        <v>0</v>
      </c>
    </row>
    <row r="16" spans="1:16" ht="15.75">
      <c r="A16" s="105">
        <v>43657</v>
      </c>
      <c r="B16" s="115"/>
      <c r="C16" s="210" t="s">
        <v>93</v>
      </c>
      <c r="D16" s="439"/>
      <c r="E16" s="304">
        <v>0</v>
      </c>
      <c r="F16" s="304">
        <v>0</v>
      </c>
      <c r="G16" s="304">
        <v>0</v>
      </c>
      <c r="H16" s="304">
        <v>0</v>
      </c>
      <c r="I16" s="304">
        <v>0</v>
      </c>
      <c r="J16" s="304">
        <v>0</v>
      </c>
      <c r="K16" s="304">
        <v>0</v>
      </c>
      <c r="L16" s="304">
        <v>0</v>
      </c>
      <c r="M16" s="304">
        <v>0</v>
      </c>
      <c r="N16" s="304">
        <v>0</v>
      </c>
      <c r="O16" s="304">
        <v>0</v>
      </c>
      <c r="P16" s="107">
        <f t="shared" si="0"/>
        <v>0</v>
      </c>
    </row>
    <row r="17" spans="1:16" ht="15.75">
      <c r="A17" s="105">
        <v>43658</v>
      </c>
      <c r="B17" s="115"/>
      <c r="C17" s="210" t="s">
        <v>91</v>
      </c>
      <c r="D17" s="442"/>
      <c r="E17" s="304">
        <v>0</v>
      </c>
      <c r="F17" s="304">
        <v>0</v>
      </c>
      <c r="G17" s="304">
        <v>0</v>
      </c>
      <c r="H17" s="304">
        <v>0</v>
      </c>
      <c r="I17" s="304">
        <v>0</v>
      </c>
      <c r="J17" s="304">
        <v>0</v>
      </c>
      <c r="K17" s="304">
        <v>0</v>
      </c>
      <c r="L17" s="304">
        <v>0</v>
      </c>
      <c r="M17" s="304">
        <v>0</v>
      </c>
      <c r="N17" s="304">
        <v>0</v>
      </c>
      <c r="O17" s="304">
        <v>0</v>
      </c>
      <c r="P17" s="107">
        <f t="shared" si="0"/>
        <v>0</v>
      </c>
    </row>
    <row r="18" spans="1:16" ht="15.75">
      <c r="A18" s="105">
        <v>43659</v>
      </c>
      <c r="B18" s="115"/>
      <c r="C18" s="210" t="s">
        <v>90</v>
      </c>
      <c r="D18" s="439"/>
      <c r="E18" s="304">
        <v>0</v>
      </c>
      <c r="F18" s="304">
        <v>0</v>
      </c>
      <c r="G18" s="304">
        <v>0</v>
      </c>
      <c r="H18" s="304">
        <v>0</v>
      </c>
      <c r="I18" s="304">
        <v>0</v>
      </c>
      <c r="J18" s="304">
        <v>0</v>
      </c>
      <c r="K18" s="304">
        <v>0</v>
      </c>
      <c r="L18" s="304">
        <v>0</v>
      </c>
      <c r="M18" s="304">
        <v>0</v>
      </c>
      <c r="N18" s="304">
        <v>0</v>
      </c>
      <c r="O18" s="304">
        <v>0</v>
      </c>
      <c r="P18" s="107">
        <f t="shared" si="0"/>
        <v>0</v>
      </c>
    </row>
    <row r="19" spans="1:16" ht="15.75">
      <c r="A19" s="105">
        <v>43660</v>
      </c>
      <c r="B19" s="115"/>
      <c r="C19" s="210" t="s">
        <v>94</v>
      </c>
      <c r="D19" s="442"/>
      <c r="E19" s="304">
        <v>0</v>
      </c>
      <c r="F19" s="304">
        <v>0</v>
      </c>
      <c r="G19" s="304">
        <v>0</v>
      </c>
      <c r="H19" s="304">
        <v>0</v>
      </c>
      <c r="I19" s="304">
        <v>0</v>
      </c>
      <c r="J19" s="304">
        <v>0</v>
      </c>
      <c r="K19" s="304">
        <v>0</v>
      </c>
      <c r="L19" s="304">
        <v>0</v>
      </c>
      <c r="M19" s="304">
        <v>0</v>
      </c>
      <c r="N19" s="304">
        <v>0</v>
      </c>
      <c r="O19" s="304">
        <v>0</v>
      </c>
      <c r="P19" s="107">
        <f t="shared" si="0"/>
        <v>0</v>
      </c>
    </row>
    <row r="20" spans="1:16" ht="15.75">
      <c r="A20" s="105">
        <v>43661</v>
      </c>
      <c r="B20" s="115"/>
      <c r="C20" s="210" t="s">
        <v>95</v>
      </c>
      <c r="D20" s="442"/>
      <c r="E20" s="304">
        <v>0</v>
      </c>
      <c r="F20" s="304">
        <v>0</v>
      </c>
      <c r="G20" s="304">
        <v>0</v>
      </c>
      <c r="H20" s="304">
        <v>0</v>
      </c>
      <c r="I20" s="304">
        <v>0</v>
      </c>
      <c r="J20" s="304">
        <v>0</v>
      </c>
      <c r="K20" s="304">
        <v>0</v>
      </c>
      <c r="L20" s="304">
        <v>0</v>
      </c>
      <c r="M20" s="304">
        <v>0</v>
      </c>
      <c r="N20" s="304">
        <v>0</v>
      </c>
      <c r="O20" s="304">
        <v>0</v>
      </c>
      <c r="P20" s="107">
        <f t="shared" si="0"/>
        <v>0</v>
      </c>
    </row>
    <row r="21" spans="1:16" ht="15.75">
      <c r="A21" s="105">
        <v>43662</v>
      </c>
      <c r="B21" s="115"/>
      <c r="C21" s="210" t="s">
        <v>96</v>
      </c>
      <c r="D21" s="442"/>
      <c r="E21" s="304">
        <v>0</v>
      </c>
      <c r="F21" s="304">
        <v>0</v>
      </c>
      <c r="G21" s="304">
        <v>0</v>
      </c>
      <c r="H21" s="304">
        <v>0</v>
      </c>
      <c r="I21" s="304">
        <v>0</v>
      </c>
      <c r="J21" s="304">
        <v>0</v>
      </c>
      <c r="K21" s="304">
        <v>0</v>
      </c>
      <c r="L21" s="304">
        <v>0</v>
      </c>
      <c r="M21" s="304">
        <v>0</v>
      </c>
      <c r="N21" s="304">
        <v>0</v>
      </c>
      <c r="O21" s="304">
        <v>0</v>
      </c>
      <c r="P21" s="107">
        <f t="shared" si="0"/>
        <v>0</v>
      </c>
    </row>
    <row r="22" spans="1:16" ht="15.75">
      <c r="A22" s="105">
        <v>43665</v>
      </c>
      <c r="B22" s="115"/>
      <c r="C22" s="210" t="s">
        <v>92</v>
      </c>
      <c r="D22" s="442"/>
      <c r="E22" s="304">
        <v>0</v>
      </c>
      <c r="F22" s="304">
        <v>0</v>
      </c>
      <c r="G22" s="304">
        <v>0</v>
      </c>
      <c r="H22" s="304">
        <v>0</v>
      </c>
      <c r="I22" s="304">
        <v>0</v>
      </c>
      <c r="J22" s="304">
        <v>0</v>
      </c>
      <c r="K22" s="304">
        <v>0</v>
      </c>
      <c r="L22" s="304">
        <v>0</v>
      </c>
      <c r="M22" s="304">
        <v>0</v>
      </c>
      <c r="N22" s="304">
        <v>0</v>
      </c>
      <c r="O22" s="304">
        <v>0</v>
      </c>
      <c r="P22" s="107">
        <f t="shared" si="0"/>
        <v>0</v>
      </c>
    </row>
    <row r="23" spans="1:16" ht="15.75">
      <c r="A23" s="105">
        <v>43665</v>
      </c>
      <c r="B23" s="115"/>
      <c r="C23" s="210" t="s">
        <v>93</v>
      </c>
      <c r="D23" s="442"/>
      <c r="E23" s="304">
        <v>0</v>
      </c>
      <c r="F23" s="304">
        <v>0</v>
      </c>
      <c r="G23" s="304">
        <v>0</v>
      </c>
      <c r="H23" s="304">
        <v>0</v>
      </c>
      <c r="I23" s="304">
        <v>0</v>
      </c>
      <c r="J23" s="304">
        <v>0</v>
      </c>
      <c r="K23" s="304">
        <v>0</v>
      </c>
      <c r="L23" s="304">
        <v>0</v>
      </c>
      <c r="M23" s="304">
        <v>0</v>
      </c>
      <c r="N23" s="304">
        <v>0</v>
      </c>
      <c r="O23" s="304">
        <v>0</v>
      </c>
      <c r="P23" s="107">
        <f t="shared" si="0"/>
        <v>0</v>
      </c>
    </row>
    <row r="24" spans="1:16" ht="15.75">
      <c r="A24" s="105">
        <v>43665</v>
      </c>
      <c r="B24" s="115"/>
      <c r="C24" s="210" t="s">
        <v>91</v>
      </c>
      <c r="D24" s="442"/>
      <c r="E24" s="304">
        <v>0</v>
      </c>
      <c r="F24" s="304">
        <v>0</v>
      </c>
      <c r="G24" s="304">
        <v>0</v>
      </c>
      <c r="H24" s="304">
        <v>0</v>
      </c>
      <c r="I24" s="304">
        <v>0</v>
      </c>
      <c r="J24" s="304">
        <v>0</v>
      </c>
      <c r="K24" s="304">
        <v>0</v>
      </c>
      <c r="L24" s="304">
        <v>0</v>
      </c>
      <c r="M24" s="304">
        <v>0</v>
      </c>
      <c r="N24" s="304">
        <v>0</v>
      </c>
      <c r="O24" s="304">
        <v>0</v>
      </c>
      <c r="P24" s="107">
        <f t="shared" si="0"/>
        <v>0</v>
      </c>
    </row>
    <row r="25" spans="1:16" ht="15.75">
      <c r="A25" s="105">
        <v>43666</v>
      </c>
      <c r="B25" s="115"/>
      <c r="C25" s="210" t="s">
        <v>90</v>
      </c>
      <c r="D25" s="442"/>
      <c r="E25" s="304">
        <v>0</v>
      </c>
      <c r="F25" s="304">
        <v>0</v>
      </c>
      <c r="G25" s="304">
        <v>0</v>
      </c>
      <c r="H25" s="304">
        <v>0</v>
      </c>
      <c r="I25" s="304">
        <v>0</v>
      </c>
      <c r="J25" s="304">
        <v>0</v>
      </c>
      <c r="K25" s="304">
        <v>0</v>
      </c>
      <c r="L25" s="304">
        <v>0</v>
      </c>
      <c r="M25" s="304">
        <v>0</v>
      </c>
      <c r="N25" s="304">
        <v>0</v>
      </c>
      <c r="O25" s="304">
        <v>0</v>
      </c>
      <c r="P25" s="107">
        <f t="shared" si="0"/>
        <v>0</v>
      </c>
    </row>
    <row r="26" spans="1:16" ht="15.75">
      <c r="A26" s="105">
        <v>43667</v>
      </c>
      <c r="B26" s="115"/>
      <c r="C26" s="210" t="s">
        <v>94</v>
      </c>
      <c r="D26" s="442"/>
      <c r="E26" s="304">
        <v>0</v>
      </c>
      <c r="F26" s="304">
        <v>0</v>
      </c>
      <c r="G26" s="304">
        <v>0</v>
      </c>
      <c r="H26" s="304">
        <v>0</v>
      </c>
      <c r="I26" s="304">
        <v>0</v>
      </c>
      <c r="J26" s="304">
        <v>0</v>
      </c>
      <c r="K26" s="304">
        <v>0</v>
      </c>
      <c r="L26" s="304">
        <v>0</v>
      </c>
      <c r="M26" s="304">
        <v>0</v>
      </c>
      <c r="N26" s="304">
        <v>0</v>
      </c>
      <c r="O26" s="304">
        <v>0</v>
      </c>
      <c r="P26" s="107">
        <f t="shared" si="0"/>
        <v>0</v>
      </c>
    </row>
    <row r="27" spans="1:16" ht="15.75">
      <c r="A27" s="105">
        <v>43668</v>
      </c>
      <c r="B27" s="115"/>
      <c r="C27" s="210" t="s">
        <v>95</v>
      </c>
      <c r="D27" s="442"/>
      <c r="E27" s="304">
        <v>0</v>
      </c>
      <c r="F27" s="304">
        <v>0</v>
      </c>
      <c r="G27" s="304">
        <v>0</v>
      </c>
      <c r="H27" s="304">
        <v>0</v>
      </c>
      <c r="I27" s="304">
        <v>0</v>
      </c>
      <c r="J27" s="304">
        <v>0</v>
      </c>
      <c r="K27" s="304">
        <v>0</v>
      </c>
      <c r="L27" s="304">
        <v>0</v>
      </c>
      <c r="M27" s="304">
        <v>0</v>
      </c>
      <c r="N27" s="304">
        <v>0</v>
      </c>
      <c r="O27" s="304">
        <v>0</v>
      </c>
      <c r="P27" s="107">
        <f t="shared" si="0"/>
        <v>0</v>
      </c>
    </row>
    <row r="28" spans="1:16" ht="15.75">
      <c r="A28" s="105">
        <v>43669</v>
      </c>
      <c r="B28" s="115"/>
      <c r="C28" s="210" t="s">
        <v>96</v>
      </c>
      <c r="D28" s="442"/>
      <c r="E28" s="304">
        <v>0</v>
      </c>
      <c r="F28" s="304">
        <v>0</v>
      </c>
      <c r="G28" s="304">
        <v>0</v>
      </c>
      <c r="H28" s="304">
        <v>0</v>
      </c>
      <c r="I28" s="304">
        <v>0</v>
      </c>
      <c r="J28" s="304">
        <v>0</v>
      </c>
      <c r="K28" s="304">
        <v>0</v>
      </c>
      <c r="L28" s="304">
        <v>0</v>
      </c>
      <c r="M28" s="304">
        <v>0</v>
      </c>
      <c r="N28" s="304">
        <v>0</v>
      </c>
      <c r="O28" s="304">
        <v>0</v>
      </c>
      <c r="P28" s="107">
        <f t="shared" si="0"/>
        <v>0</v>
      </c>
    </row>
    <row r="29" spans="1:16" ht="15.75">
      <c r="A29" s="105">
        <v>43670</v>
      </c>
      <c r="B29" s="115"/>
      <c r="C29" s="210" t="s">
        <v>92</v>
      </c>
      <c r="D29" s="442"/>
      <c r="E29" s="304">
        <v>0</v>
      </c>
      <c r="F29" s="304">
        <v>0</v>
      </c>
      <c r="G29" s="304">
        <v>0</v>
      </c>
      <c r="H29" s="304">
        <v>0</v>
      </c>
      <c r="I29" s="304">
        <v>0</v>
      </c>
      <c r="J29" s="304">
        <v>0</v>
      </c>
      <c r="K29" s="304">
        <v>0</v>
      </c>
      <c r="L29" s="304">
        <v>0</v>
      </c>
      <c r="M29" s="304">
        <v>0</v>
      </c>
      <c r="N29" s="304">
        <v>0</v>
      </c>
      <c r="O29" s="304">
        <v>0</v>
      </c>
      <c r="P29" s="107">
        <f t="shared" si="0"/>
        <v>0</v>
      </c>
    </row>
    <row r="30" spans="1:16" ht="15.75">
      <c r="A30" s="105">
        <v>43671</v>
      </c>
      <c r="B30" s="115"/>
      <c r="C30" s="210" t="s">
        <v>93</v>
      </c>
      <c r="D30" s="442"/>
      <c r="E30" s="304">
        <v>0</v>
      </c>
      <c r="F30" s="304">
        <v>0</v>
      </c>
      <c r="G30" s="304">
        <v>0</v>
      </c>
      <c r="H30" s="304">
        <v>0</v>
      </c>
      <c r="I30" s="304">
        <v>0</v>
      </c>
      <c r="J30" s="304">
        <v>0</v>
      </c>
      <c r="K30" s="304">
        <v>0</v>
      </c>
      <c r="L30" s="304">
        <v>0</v>
      </c>
      <c r="M30" s="304">
        <v>0</v>
      </c>
      <c r="N30" s="304">
        <v>0</v>
      </c>
      <c r="O30" s="304">
        <v>0</v>
      </c>
      <c r="P30" s="107">
        <f t="shared" si="0"/>
        <v>0</v>
      </c>
    </row>
    <row r="31" spans="1:16" ht="15.75">
      <c r="A31" s="105">
        <v>43672</v>
      </c>
      <c r="B31" s="115"/>
      <c r="C31" s="210" t="s">
        <v>91</v>
      </c>
      <c r="D31" s="442"/>
      <c r="E31" s="304">
        <v>0</v>
      </c>
      <c r="F31" s="304">
        <v>0</v>
      </c>
      <c r="G31" s="304">
        <v>0</v>
      </c>
      <c r="H31" s="304">
        <v>0</v>
      </c>
      <c r="I31" s="304">
        <v>0</v>
      </c>
      <c r="J31" s="304">
        <v>0</v>
      </c>
      <c r="K31" s="304">
        <v>0</v>
      </c>
      <c r="L31" s="304">
        <v>0</v>
      </c>
      <c r="M31" s="304">
        <v>0</v>
      </c>
      <c r="N31" s="304">
        <v>0</v>
      </c>
      <c r="O31" s="304">
        <v>0</v>
      </c>
      <c r="P31" s="107">
        <f t="shared" si="0"/>
        <v>0</v>
      </c>
    </row>
    <row r="32" spans="1:16" ht="15.75">
      <c r="A32" s="105">
        <v>43673</v>
      </c>
      <c r="B32" s="115"/>
      <c r="C32" s="210" t="s">
        <v>90</v>
      </c>
      <c r="D32" s="442"/>
      <c r="E32" s="304">
        <v>0</v>
      </c>
      <c r="F32" s="304">
        <v>0</v>
      </c>
      <c r="G32" s="304">
        <v>0</v>
      </c>
      <c r="H32" s="304">
        <v>0</v>
      </c>
      <c r="I32" s="304">
        <v>0</v>
      </c>
      <c r="J32" s="304">
        <v>0</v>
      </c>
      <c r="K32" s="304">
        <v>0</v>
      </c>
      <c r="L32" s="304">
        <v>0</v>
      </c>
      <c r="M32" s="304">
        <v>0</v>
      </c>
      <c r="N32" s="304">
        <v>0</v>
      </c>
      <c r="O32" s="304">
        <v>0</v>
      </c>
      <c r="P32" s="107">
        <f t="shared" si="0"/>
        <v>0</v>
      </c>
    </row>
    <row r="33" spans="1:16" ht="15.75">
      <c r="A33" s="105">
        <v>43674</v>
      </c>
      <c r="B33" s="115"/>
      <c r="C33" s="210" t="s">
        <v>94</v>
      </c>
      <c r="D33" s="442"/>
      <c r="E33" s="304">
        <v>0</v>
      </c>
      <c r="F33" s="304">
        <v>0</v>
      </c>
      <c r="G33" s="304">
        <v>0</v>
      </c>
      <c r="H33" s="304">
        <v>0</v>
      </c>
      <c r="I33" s="304">
        <v>0</v>
      </c>
      <c r="J33" s="304">
        <v>0</v>
      </c>
      <c r="K33" s="304">
        <v>0</v>
      </c>
      <c r="L33" s="304">
        <v>0</v>
      </c>
      <c r="M33" s="304">
        <v>0</v>
      </c>
      <c r="N33" s="304">
        <v>0</v>
      </c>
      <c r="O33" s="304">
        <v>0</v>
      </c>
      <c r="P33" s="107">
        <f t="shared" si="0"/>
        <v>0</v>
      </c>
    </row>
    <row r="34" spans="1:16" ht="15.75">
      <c r="A34" s="105">
        <v>43675</v>
      </c>
      <c r="B34" s="115"/>
      <c r="C34" s="210" t="s">
        <v>95</v>
      </c>
      <c r="D34" s="442"/>
      <c r="E34" s="304">
        <v>0</v>
      </c>
      <c r="F34" s="304">
        <v>0</v>
      </c>
      <c r="G34" s="304">
        <v>0</v>
      </c>
      <c r="H34" s="304">
        <v>0</v>
      </c>
      <c r="I34" s="304">
        <v>0</v>
      </c>
      <c r="J34" s="304">
        <v>0</v>
      </c>
      <c r="K34" s="304">
        <v>0</v>
      </c>
      <c r="L34" s="304">
        <v>0</v>
      </c>
      <c r="M34" s="304">
        <v>0</v>
      </c>
      <c r="N34" s="304">
        <v>0</v>
      </c>
      <c r="O34" s="304">
        <v>0</v>
      </c>
      <c r="P34" s="107">
        <f t="shared" si="0"/>
        <v>0</v>
      </c>
    </row>
    <row r="35" spans="1:16" ht="15.75">
      <c r="A35" s="105">
        <v>43676</v>
      </c>
      <c r="B35" s="115"/>
      <c r="C35" s="210" t="s">
        <v>96</v>
      </c>
      <c r="D35" s="442"/>
      <c r="E35" s="304">
        <v>0</v>
      </c>
      <c r="F35" s="304">
        <v>0</v>
      </c>
      <c r="G35" s="304">
        <v>0</v>
      </c>
      <c r="H35" s="304">
        <v>0</v>
      </c>
      <c r="I35" s="304">
        <v>0</v>
      </c>
      <c r="J35" s="304">
        <v>0</v>
      </c>
      <c r="K35" s="304">
        <v>0</v>
      </c>
      <c r="L35" s="304">
        <v>0</v>
      </c>
      <c r="M35" s="304">
        <v>0</v>
      </c>
      <c r="N35" s="304">
        <v>0</v>
      </c>
      <c r="O35" s="304">
        <v>0</v>
      </c>
      <c r="P35" s="107">
        <f t="shared" si="0"/>
        <v>0</v>
      </c>
    </row>
    <row r="36" spans="1:16" ht="15.75">
      <c r="A36" s="105">
        <v>43677</v>
      </c>
      <c r="B36" s="115"/>
      <c r="C36" s="210" t="s">
        <v>92</v>
      </c>
      <c r="D36" s="442"/>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109"/>
      <c r="B37" s="110">
        <f>SUM(B6:B36)</f>
        <v>0</v>
      </c>
      <c r="C37" s="111"/>
      <c r="D37" s="2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7'!A1" display="Daywise Charts"/>
    <hyperlink ref="E2:F3" location="'July B'!A1" display="Budget July"/>
  </hyperlinks>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0" tint="-0.249977111117893"/>
  </sheetPr>
  <dimension ref="A1:P38"/>
  <sheetViews>
    <sheetView zoomScale="85" zoomScaleNormal="85" workbookViewId="0">
      <pane xSplit="1" ySplit="5" topLeftCell="B21" activePane="bottomRight" state="frozen"/>
      <selection activeCell="C26" sqref="C26"/>
      <selection pane="topRight" activeCell="C26" sqref="C26"/>
      <selection pane="bottomLeft" activeCell="C26" sqref="C26"/>
      <selection pane="bottomRight" activeCell="E6" sqref="E6:O36"/>
    </sheetView>
  </sheetViews>
  <sheetFormatPr defaultColWidth="0" defaultRowHeight="18.75" zeroHeight="1"/>
  <cols>
    <col min="1" max="1" width="10.7109375" style="6" customWidth="1"/>
    <col min="2" max="2" width="5.7109375" style="6" customWidth="1"/>
    <col min="3" max="3" width="15.28515625" style="5" customWidth="1"/>
    <col min="4" max="4" width="46.140625" style="23" customWidth="1"/>
    <col min="5" max="5" width="11" style="5" customWidth="1"/>
    <col min="6" max="14" width="11" style="1" customWidth="1"/>
    <col min="15" max="15" width="13.7109375"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802" t="str">
        <f>+July!A2:D2</f>
        <v>Mr X</v>
      </c>
      <c r="B2" s="803"/>
      <c r="C2" s="803"/>
      <c r="D2" s="804"/>
      <c r="E2" s="814" t="s">
        <v>236</v>
      </c>
      <c r="F2" s="815"/>
      <c r="G2" s="805" t="s">
        <v>50</v>
      </c>
      <c r="H2" s="798"/>
      <c r="I2" s="798"/>
      <c r="J2" s="798"/>
      <c r="K2" s="799"/>
      <c r="L2" s="798" t="s">
        <v>6</v>
      </c>
      <c r="M2" s="798"/>
      <c r="N2" s="799"/>
      <c r="P2" s="114"/>
    </row>
    <row r="3" spans="1:16" s="104" customFormat="1" ht="15.75" customHeight="1" thickBot="1">
      <c r="A3" s="807" t="s">
        <v>97</v>
      </c>
      <c r="B3" s="808"/>
      <c r="C3" s="808"/>
      <c r="D3" s="809"/>
      <c r="E3" s="816"/>
      <c r="F3" s="817"/>
      <c r="G3" s="806"/>
      <c r="H3" s="800"/>
      <c r="I3" s="800"/>
      <c r="J3" s="800"/>
      <c r="K3" s="801"/>
      <c r="L3" s="800"/>
      <c r="M3" s="800"/>
      <c r="N3" s="801"/>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ht="15.75">
      <c r="A6" s="105">
        <v>43678</v>
      </c>
      <c r="B6" s="115"/>
      <c r="C6" s="210" t="s">
        <v>93</v>
      </c>
      <c r="D6" s="99"/>
      <c r="E6" s="304">
        <v>0</v>
      </c>
      <c r="F6" s="304">
        <v>0</v>
      </c>
      <c r="G6" s="304">
        <v>0</v>
      </c>
      <c r="H6" s="304">
        <v>0</v>
      </c>
      <c r="I6" s="304">
        <v>0</v>
      </c>
      <c r="J6" s="304">
        <v>0</v>
      </c>
      <c r="K6" s="304">
        <v>0</v>
      </c>
      <c r="L6" s="304">
        <v>0</v>
      </c>
      <c r="M6" s="304">
        <v>0</v>
      </c>
      <c r="N6" s="304">
        <v>0</v>
      </c>
      <c r="O6" s="304">
        <v>0</v>
      </c>
      <c r="P6" s="107">
        <f>SUM(E6:O6)</f>
        <v>0</v>
      </c>
    </row>
    <row r="7" spans="1:16" ht="15.75">
      <c r="A7" s="105">
        <v>43679</v>
      </c>
      <c r="B7" s="115"/>
      <c r="C7" s="210" t="s">
        <v>91</v>
      </c>
      <c r="D7" s="99"/>
      <c r="E7" s="304">
        <v>0</v>
      </c>
      <c r="F7" s="304">
        <v>0</v>
      </c>
      <c r="G7" s="304">
        <v>0</v>
      </c>
      <c r="H7" s="304">
        <v>0</v>
      </c>
      <c r="I7" s="304">
        <v>0</v>
      </c>
      <c r="J7" s="304">
        <v>0</v>
      </c>
      <c r="K7" s="304">
        <v>0</v>
      </c>
      <c r="L7" s="304">
        <v>0</v>
      </c>
      <c r="M7" s="304">
        <v>0</v>
      </c>
      <c r="N7" s="304">
        <v>0</v>
      </c>
      <c r="O7" s="304">
        <v>0</v>
      </c>
      <c r="P7" s="107">
        <f t="shared" ref="P7:P36" si="0">SUM(E7:O7)</f>
        <v>0</v>
      </c>
    </row>
    <row r="8" spans="1:16" ht="15.75">
      <c r="A8" s="105">
        <v>43680</v>
      </c>
      <c r="B8" s="115"/>
      <c r="C8" s="210" t="s">
        <v>90</v>
      </c>
      <c r="D8" s="99"/>
      <c r="E8" s="304">
        <v>0</v>
      </c>
      <c r="F8" s="304">
        <v>0</v>
      </c>
      <c r="G8" s="304">
        <v>0</v>
      </c>
      <c r="H8" s="304">
        <v>0</v>
      </c>
      <c r="I8" s="304">
        <v>0</v>
      </c>
      <c r="J8" s="304">
        <v>0</v>
      </c>
      <c r="K8" s="304">
        <v>0</v>
      </c>
      <c r="L8" s="304">
        <v>0</v>
      </c>
      <c r="M8" s="304">
        <v>0</v>
      </c>
      <c r="N8" s="304">
        <v>0</v>
      </c>
      <c r="O8" s="304">
        <v>0</v>
      </c>
      <c r="P8" s="107">
        <f t="shared" si="0"/>
        <v>0</v>
      </c>
    </row>
    <row r="9" spans="1:16" ht="15.75">
      <c r="A9" s="105">
        <v>43681</v>
      </c>
      <c r="B9" s="115"/>
      <c r="C9" s="210" t="s">
        <v>94</v>
      </c>
      <c r="D9" s="99"/>
      <c r="E9" s="304">
        <v>0</v>
      </c>
      <c r="F9" s="304">
        <v>0</v>
      </c>
      <c r="G9" s="304">
        <v>0</v>
      </c>
      <c r="H9" s="304">
        <v>0</v>
      </c>
      <c r="I9" s="304">
        <v>0</v>
      </c>
      <c r="J9" s="304">
        <v>0</v>
      </c>
      <c r="K9" s="304">
        <v>0</v>
      </c>
      <c r="L9" s="304">
        <v>0</v>
      </c>
      <c r="M9" s="304">
        <v>0</v>
      </c>
      <c r="N9" s="304">
        <v>0</v>
      </c>
      <c r="O9" s="304">
        <v>0</v>
      </c>
      <c r="P9" s="107">
        <f t="shared" si="0"/>
        <v>0</v>
      </c>
    </row>
    <row r="10" spans="1:16" ht="15.75">
      <c r="A10" s="105">
        <v>43682</v>
      </c>
      <c r="B10" s="115"/>
      <c r="C10" s="210" t="s">
        <v>95</v>
      </c>
      <c r="D10" s="99"/>
      <c r="E10" s="304">
        <v>0</v>
      </c>
      <c r="F10" s="304">
        <v>0</v>
      </c>
      <c r="G10" s="304">
        <v>0</v>
      </c>
      <c r="H10" s="304">
        <v>0</v>
      </c>
      <c r="I10" s="304">
        <v>0</v>
      </c>
      <c r="J10" s="304">
        <v>0</v>
      </c>
      <c r="K10" s="304">
        <v>0</v>
      </c>
      <c r="L10" s="304">
        <v>0</v>
      </c>
      <c r="M10" s="304">
        <v>0</v>
      </c>
      <c r="N10" s="304">
        <v>0</v>
      </c>
      <c r="O10" s="304">
        <v>0</v>
      </c>
      <c r="P10" s="107">
        <f t="shared" si="0"/>
        <v>0</v>
      </c>
    </row>
    <row r="11" spans="1:16" ht="15.75">
      <c r="A11" s="105">
        <v>43683</v>
      </c>
      <c r="B11" s="115"/>
      <c r="C11" s="210" t="s">
        <v>96</v>
      </c>
      <c r="D11" s="99"/>
      <c r="E11" s="304">
        <v>0</v>
      </c>
      <c r="F11" s="304">
        <v>0</v>
      </c>
      <c r="G11" s="304">
        <v>0</v>
      </c>
      <c r="H11" s="304">
        <v>0</v>
      </c>
      <c r="I11" s="304">
        <v>0</v>
      </c>
      <c r="J11" s="304">
        <v>0</v>
      </c>
      <c r="K11" s="304">
        <v>0</v>
      </c>
      <c r="L11" s="304">
        <v>0</v>
      </c>
      <c r="M11" s="304">
        <v>0</v>
      </c>
      <c r="N11" s="304">
        <v>0</v>
      </c>
      <c r="O11" s="304">
        <v>0</v>
      </c>
      <c r="P11" s="107">
        <f t="shared" si="0"/>
        <v>0</v>
      </c>
    </row>
    <row r="12" spans="1:16" ht="15.75">
      <c r="A12" s="105">
        <v>43684</v>
      </c>
      <c r="B12" s="115"/>
      <c r="C12" s="210" t="s">
        <v>92</v>
      </c>
      <c r="D12" s="99"/>
      <c r="E12" s="304">
        <v>0</v>
      </c>
      <c r="F12" s="304">
        <v>0</v>
      </c>
      <c r="G12" s="304">
        <v>0</v>
      </c>
      <c r="H12" s="304">
        <v>0</v>
      </c>
      <c r="I12" s="304">
        <v>0</v>
      </c>
      <c r="J12" s="304">
        <v>0</v>
      </c>
      <c r="K12" s="304">
        <v>0</v>
      </c>
      <c r="L12" s="304">
        <v>0</v>
      </c>
      <c r="M12" s="304">
        <v>0</v>
      </c>
      <c r="N12" s="304">
        <v>0</v>
      </c>
      <c r="O12" s="304">
        <v>0</v>
      </c>
      <c r="P12" s="107">
        <f t="shared" si="0"/>
        <v>0</v>
      </c>
    </row>
    <row r="13" spans="1:16" ht="15.75">
      <c r="A13" s="105">
        <v>43685</v>
      </c>
      <c r="B13" s="115"/>
      <c r="C13" s="210" t="s">
        <v>93</v>
      </c>
      <c r="D13" s="99"/>
      <c r="E13" s="304">
        <v>0</v>
      </c>
      <c r="F13" s="304">
        <v>0</v>
      </c>
      <c r="G13" s="304">
        <v>0</v>
      </c>
      <c r="H13" s="304">
        <v>0</v>
      </c>
      <c r="I13" s="304">
        <v>0</v>
      </c>
      <c r="J13" s="304">
        <v>0</v>
      </c>
      <c r="K13" s="304">
        <v>0</v>
      </c>
      <c r="L13" s="304">
        <v>0</v>
      </c>
      <c r="M13" s="304">
        <v>0</v>
      </c>
      <c r="N13" s="304">
        <v>0</v>
      </c>
      <c r="O13" s="304">
        <v>0</v>
      </c>
      <c r="P13" s="107">
        <f t="shared" si="0"/>
        <v>0</v>
      </c>
    </row>
    <row r="14" spans="1:16" ht="15.75">
      <c r="A14" s="105">
        <v>43686</v>
      </c>
      <c r="B14" s="115"/>
      <c r="C14" s="210" t="s">
        <v>91</v>
      </c>
      <c r="D14" s="99"/>
      <c r="E14" s="304">
        <v>0</v>
      </c>
      <c r="F14" s="304">
        <v>0</v>
      </c>
      <c r="G14" s="304">
        <v>0</v>
      </c>
      <c r="H14" s="304">
        <v>0</v>
      </c>
      <c r="I14" s="304">
        <v>0</v>
      </c>
      <c r="J14" s="304">
        <v>0</v>
      </c>
      <c r="K14" s="304">
        <v>0</v>
      </c>
      <c r="L14" s="304">
        <v>0</v>
      </c>
      <c r="M14" s="304">
        <v>0</v>
      </c>
      <c r="N14" s="304">
        <v>0</v>
      </c>
      <c r="O14" s="304">
        <v>0</v>
      </c>
      <c r="P14" s="107">
        <f t="shared" si="0"/>
        <v>0</v>
      </c>
    </row>
    <row r="15" spans="1:16" ht="15.75">
      <c r="A15" s="105">
        <v>43687</v>
      </c>
      <c r="B15" s="115"/>
      <c r="C15" s="210" t="s">
        <v>90</v>
      </c>
      <c r="D15" s="99"/>
      <c r="E15" s="304">
        <v>0</v>
      </c>
      <c r="F15" s="304">
        <v>0</v>
      </c>
      <c r="G15" s="304">
        <v>0</v>
      </c>
      <c r="H15" s="304">
        <v>0</v>
      </c>
      <c r="I15" s="304">
        <v>0</v>
      </c>
      <c r="J15" s="304">
        <v>0</v>
      </c>
      <c r="K15" s="304">
        <v>0</v>
      </c>
      <c r="L15" s="304">
        <v>0</v>
      </c>
      <c r="M15" s="304">
        <v>0</v>
      </c>
      <c r="N15" s="304">
        <v>0</v>
      </c>
      <c r="O15" s="304">
        <v>0</v>
      </c>
      <c r="P15" s="107">
        <f t="shared" si="0"/>
        <v>0</v>
      </c>
    </row>
    <row r="16" spans="1:16" ht="15.75">
      <c r="A16" s="105">
        <v>43688</v>
      </c>
      <c r="B16" s="115"/>
      <c r="C16" s="210" t="s">
        <v>94</v>
      </c>
      <c r="D16" s="99"/>
      <c r="E16" s="304">
        <v>0</v>
      </c>
      <c r="F16" s="304">
        <v>0</v>
      </c>
      <c r="G16" s="304">
        <v>0</v>
      </c>
      <c r="H16" s="304">
        <v>0</v>
      </c>
      <c r="I16" s="304">
        <v>0</v>
      </c>
      <c r="J16" s="304">
        <v>0</v>
      </c>
      <c r="K16" s="304">
        <v>0</v>
      </c>
      <c r="L16" s="304">
        <v>0</v>
      </c>
      <c r="M16" s="304">
        <v>0</v>
      </c>
      <c r="N16" s="304">
        <v>0</v>
      </c>
      <c r="O16" s="304">
        <v>0</v>
      </c>
      <c r="P16" s="107">
        <f t="shared" si="0"/>
        <v>0</v>
      </c>
    </row>
    <row r="17" spans="1:16" ht="15.75">
      <c r="A17" s="105">
        <v>43689</v>
      </c>
      <c r="B17" s="115"/>
      <c r="C17" s="210" t="s">
        <v>95</v>
      </c>
      <c r="D17" s="99"/>
      <c r="E17" s="304">
        <v>0</v>
      </c>
      <c r="F17" s="304">
        <v>0</v>
      </c>
      <c r="G17" s="304">
        <v>0</v>
      </c>
      <c r="H17" s="304">
        <v>0</v>
      </c>
      <c r="I17" s="304">
        <v>0</v>
      </c>
      <c r="J17" s="304">
        <v>0</v>
      </c>
      <c r="K17" s="304">
        <v>0</v>
      </c>
      <c r="L17" s="304">
        <v>0</v>
      </c>
      <c r="M17" s="304">
        <v>0</v>
      </c>
      <c r="N17" s="304">
        <v>0</v>
      </c>
      <c r="O17" s="304">
        <v>0</v>
      </c>
      <c r="P17" s="107">
        <f t="shared" si="0"/>
        <v>0</v>
      </c>
    </row>
    <row r="18" spans="1:16" ht="15.75">
      <c r="A18" s="105">
        <v>43690</v>
      </c>
      <c r="B18" s="115"/>
      <c r="C18" s="210" t="s">
        <v>96</v>
      </c>
      <c r="D18" s="99"/>
      <c r="E18" s="304">
        <v>0</v>
      </c>
      <c r="F18" s="304">
        <v>0</v>
      </c>
      <c r="G18" s="304">
        <v>0</v>
      </c>
      <c r="H18" s="304">
        <v>0</v>
      </c>
      <c r="I18" s="304">
        <v>0</v>
      </c>
      <c r="J18" s="304">
        <v>0</v>
      </c>
      <c r="K18" s="304">
        <v>0</v>
      </c>
      <c r="L18" s="304">
        <v>0</v>
      </c>
      <c r="M18" s="304">
        <v>0</v>
      </c>
      <c r="N18" s="304">
        <v>0</v>
      </c>
      <c r="O18" s="304">
        <v>0</v>
      </c>
      <c r="P18" s="107">
        <f t="shared" si="0"/>
        <v>0</v>
      </c>
    </row>
    <row r="19" spans="1:16" ht="15.75">
      <c r="A19" s="105">
        <v>43691</v>
      </c>
      <c r="B19" s="115"/>
      <c r="C19" s="210" t="s">
        <v>92</v>
      </c>
      <c r="D19" s="99"/>
      <c r="E19" s="304">
        <v>0</v>
      </c>
      <c r="F19" s="304">
        <v>0</v>
      </c>
      <c r="G19" s="304">
        <v>0</v>
      </c>
      <c r="H19" s="304">
        <v>0</v>
      </c>
      <c r="I19" s="304">
        <v>0</v>
      </c>
      <c r="J19" s="304">
        <v>0</v>
      </c>
      <c r="K19" s="304">
        <v>0</v>
      </c>
      <c r="L19" s="304">
        <v>0</v>
      </c>
      <c r="M19" s="304">
        <v>0</v>
      </c>
      <c r="N19" s="304">
        <v>0</v>
      </c>
      <c r="O19" s="304">
        <v>0</v>
      </c>
      <c r="P19" s="107">
        <f t="shared" si="0"/>
        <v>0</v>
      </c>
    </row>
    <row r="20" spans="1:16" ht="15.75">
      <c r="A20" s="105">
        <v>43692</v>
      </c>
      <c r="B20" s="115"/>
      <c r="C20" s="210" t="s">
        <v>93</v>
      </c>
      <c r="D20" s="99"/>
      <c r="E20" s="304">
        <v>0</v>
      </c>
      <c r="F20" s="304">
        <v>0</v>
      </c>
      <c r="G20" s="304">
        <v>0</v>
      </c>
      <c r="H20" s="304">
        <v>0</v>
      </c>
      <c r="I20" s="304">
        <v>0</v>
      </c>
      <c r="J20" s="304">
        <v>0</v>
      </c>
      <c r="K20" s="304">
        <v>0</v>
      </c>
      <c r="L20" s="304">
        <v>0</v>
      </c>
      <c r="M20" s="304">
        <v>0</v>
      </c>
      <c r="N20" s="304">
        <v>0</v>
      </c>
      <c r="O20" s="304">
        <v>0</v>
      </c>
      <c r="P20" s="107">
        <f t="shared" si="0"/>
        <v>0</v>
      </c>
    </row>
    <row r="21" spans="1:16" ht="15.75">
      <c r="A21" s="105">
        <v>43693</v>
      </c>
      <c r="B21" s="115"/>
      <c r="C21" s="210" t="s">
        <v>91</v>
      </c>
      <c r="D21" s="99"/>
      <c r="E21" s="304">
        <v>0</v>
      </c>
      <c r="F21" s="304">
        <v>0</v>
      </c>
      <c r="G21" s="304">
        <v>0</v>
      </c>
      <c r="H21" s="304">
        <v>0</v>
      </c>
      <c r="I21" s="304">
        <v>0</v>
      </c>
      <c r="J21" s="304">
        <v>0</v>
      </c>
      <c r="K21" s="304">
        <v>0</v>
      </c>
      <c r="L21" s="304">
        <v>0</v>
      </c>
      <c r="M21" s="304">
        <v>0</v>
      </c>
      <c r="N21" s="304">
        <v>0</v>
      </c>
      <c r="O21" s="304">
        <v>0</v>
      </c>
      <c r="P21" s="107">
        <f t="shared" si="0"/>
        <v>0</v>
      </c>
    </row>
    <row r="22" spans="1:16" ht="15.75">
      <c r="A22" s="105">
        <v>43696</v>
      </c>
      <c r="B22" s="115"/>
      <c r="C22" s="210" t="s">
        <v>90</v>
      </c>
      <c r="D22" s="99"/>
      <c r="E22" s="304">
        <v>0</v>
      </c>
      <c r="F22" s="304">
        <v>0</v>
      </c>
      <c r="G22" s="304">
        <v>0</v>
      </c>
      <c r="H22" s="304">
        <v>0</v>
      </c>
      <c r="I22" s="304">
        <v>0</v>
      </c>
      <c r="J22" s="304">
        <v>0</v>
      </c>
      <c r="K22" s="304">
        <v>0</v>
      </c>
      <c r="L22" s="304">
        <v>0</v>
      </c>
      <c r="M22" s="304">
        <v>0</v>
      </c>
      <c r="N22" s="304">
        <v>0</v>
      </c>
      <c r="O22" s="304">
        <v>0</v>
      </c>
      <c r="P22" s="107">
        <f t="shared" si="0"/>
        <v>0</v>
      </c>
    </row>
    <row r="23" spans="1:16" ht="15.75">
      <c r="A23" s="105">
        <v>43696</v>
      </c>
      <c r="B23" s="115"/>
      <c r="C23" s="210" t="s">
        <v>94</v>
      </c>
      <c r="D23" s="99"/>
      <c r="E23" s="304">
        <v>0</v>
      </c>
      <c r="F23" s="304">
        <v>0</v>
      </c>
      <c r="G23" s="304">
        <v>0</v>
      </c>
      <c r="H23" s="304">
        <v>0</v>
      </c>
      <c r="I23" s="304">
        <v>0</v>
      </c>
      <c r="J23" s="304">
        <v>0</v>
      </c>
      <c r="K23" s="304">
        <v>0</v>
      </c>
      <c r="L23" s="304">
        <v>0</v>
      </c>
      <c r="M23" s="304">
        <v>0</v>
      </c>
      <c r="N23" s="304">
        <v>0</v>
      </c>
      <c r="O23" s="304">
        <v>0</v>
      </c>
      <c r="P23" s="107">
        <f t="shared" si="0"/>
        <v>0</v>
      </c>
    </row>
    <row r="24" spans="1:16" ht="15.75">
      <c r="A24" s="105">
        <v>43696</v>
      </c>
      <c r="B24" s="115"/>
      <c r="C24" s="210" t="s">
        <v>95</v>
      </c>
      <c r="D24" s="99"/>
      <c r="E24" s="304">
        <v>0</v>
      </c>
      <c r="F24" s="304">
        <v>0</v>
      </c>
      <c r="G24" s="304">
        <v>0</v>
      </c>
      <c r="H24" s="304">
        <v>0</v>
      </c>
      <c r="I24" s="304">
        <v>0</v>
      </c>
      <c r="J24" s="304">
        <v>0</v>
      </c>
      <c r="K24" s="304">
        <v>0</v>
      </c>
      <c r="L24" s="304">
        <v>0</v>
      </c>
      <c r="M24" s="304">
        <v>0</v>
      </c>
      <c r="N24" s="304">
        <v>0</v>
      </c>
      <c r="O24" s="304">
        <v>0</v>
      </c>
      <c r="P24" s="107">
        <f t="shared" si="0"/>
        <v>0</v>
      </c>
    </row>
    <row r="25" spans="1:16" ht="15.75">
      <c r="A25" s="105">
        <v>43697</v>
      </c>
      <c r="B25" s="115"/>
      <c r="C25" s="210" t="s">
        <v>96</v>
      </c>
      <c r="D25" s="99"/>
      <c r="E25" s="304">
        <v>0</v>
      </c>
      <c r="F25" s="304">
        <v>0</v>
      </c>
      <c r="G25" s="304">
        <v>0</v>
      </c>
      <c r="H25" s="304">
        <v>0</v>
      </c>
      <c r="I25" s="304">
        <v>0</v>
      </c>
      <c r="J25" s="304">
        <v>0</v>
      </c>
      <c r="K25" s="304">
        <v>0</v>
      </c>
      <c r="L25" s="304">
        <v>0</v>
      </c>
      <c r="M25" s="304">
        <v>0</v>
      </c>
      <c r="N25" s="304">
        <v>0</v>
      </c>
      <c r="O25" s="304">
        <v>0</v>
      </c>
      <c r="P25" s="107">
        <f t="shared" si="0"/>
        <v>0</v>
      </c>
    </row>
    <row r="26" spans="1:16" ht="15.75">
      <c r="A26" s="105">
        <v>43698</v>
      </c>
      <c r="B26" s="115"/>
      <c r="C26" s="210" t="s">
        <v>92</v>
      </c>
      <c r="D26" s="99"/>
      <c r="E26" s="304">
        <v>0</v>
      </c>
      <c r="F26" s="304">
        <v>0</v>
      </c>
      <c r="G26" s="304">
        <v>0</v>
      </c>
      <c r="H26" s="304">
        <v>0</v>
      </c>
      <c r="I26" s="304">
        <v>0</v>
      </c>
      <c r="J26" s="304">
        <v>0</v>
      </c>
      <c r="K26" s="304">
        <v>0</v>
      </c>
      <c r="L26" s="304">
        <v>0</v>
      </c>
      <c r="M26" s="304">
        <v>0</v>
      </c>
      <c r="N26" s="304">
        <v>0</v>
      </c>
      <c r="O26" s="304">
        <v>0</v>
      </c>
      <c r="P26" s="107">
        <f t="shared" si="0"/>
        <v>0</v>
      </c>
    </row>
    <row r="27" spans="1:16" ht="15.75">
      <c r="A27" s="105">
        <v>43699</v>
      </c>
      <c r="B27" s="115"/>
      <c r="C27" s="210" t="s">
        <v>93</v>
      </c>
      <c r="D27" s="99"/>
      <c r="E27" s="304">
        <v>0</v>
      </c>
      <c r="F27" s="304">
        <v>0</v>
      </c>
      <c r="G27" s="304">
        <v>0</v>
      </c>
      <c r="H27" s="304">
        <v>0</v>
      </c>
      <c r="I27" s="304">
        <v>0</v>
      </c>
      <c r="J27" s="304">
        <v>0</v>
      </c>
      <c r="K27" s="304">
        <v>0</v>
      </c>
      <c r="L27" s="304">
        <v>0</v>
      </c>
      <c r="M27" s="304">
        <v>0</v>
      </c>
      <c r="N27" s="304">
        <v>0</v>
      </c>
      <c r="O27" s="304">
        <v>0</v>
      </c>
      <c r="P27" s="107">
        <f t="shared" si="0"/>
        <v>0</v>
      </c>
    </row>
    <row r="28" spans="1:16" ht="15.75">
      <c r="A28" s="105">
        <v>43700</v>
      </c>
      <c r="B28" s="115"/>
      <c r="C28" s="210" t="s">
        <v>91</v>
      </c>
      <c r="D28" s="99"/>
      <c r="E28" s="304">
        <v>0</v>
      </c>
      <c r="F28" s="304">
        <v>0</v>
      </c>
      <c r="G28" s="304">
        <v>0</v>
      </c>
      <c r="H28" s="304">
        <v>0</v>
      </c>
      <c r="I28" s="304">
        <v>0</v>
      </c>
      <c r="J28" s="304">
        <v>0</v>
      </c>
      <c r="K28" s="304">
        <v>0</v>
      </c>
      <c r="L28" s="304">
        <v>0</v>
      </c>
      <c r="M28" s="304">
        <v>0</v>
      </c>
      <c r="N28" s="304">
        <v>0</v>
      </c>
      <c r="O28" s="304">
        <v>0</v>
      </c>
      <c r="P28" s="107">
        <f t="shared" si="0"/>
        <v>0</v>
      </c>
    </row>
    <row r="29" spans="1:16" ht="15.75">
      <c r="A29" s="105">
        <v>43701</v>
      </c>
      <c r="B29" s="115"/>
      <c r="C29" s="210" t="s">
        <v>90</v>
      </c>
      <c r="D29" s="99"/>
      <c r="E29" s="304">
        <v>0</v>
      </c>
      <c r="F29" s="304">
        <v>0</v>
      </c>
      <c r="G29" s="304">
        <v>0</v>
      </c>
      <c r="H29" s="304">
        <v>0</v>
      </c>
      <c r="I29" s="304">
        <v>0</v>
      </c>
      <c r="J29" s="304">
        <v>0</v>
      </c>
      <c r="K29" s="304">
        <v>0</v>
      </c>
      <c r="L29" s="304">
        <v>0</v>
      </c>
      <c r="M29" s="304">
        <v>0</v>
      </c>
      <c r="N29" s="304">
        <v>0</v>
      </c>
      <c r="O29" s="304">
        <v>0</v>
      </c>
      <c r="P29" s="107">
        <f t="shared" si="0"/>
        <v>0</v>
      </c>
    </row>
    <row r="30" spans="1:16" ht="15.75">
      <c r="A30" s="105">
        <v>43702</v>
      </c>
      <c r="B30" s="115"/>
      <c r="C30" s="210" t="s">
        <v>94</v>
      </c>
      <c r="D30" s="99"/>
      <c r="E30" s="304">
        <v>0</v>
      </c>
      <c r="F30" s="304">
        <v>0</v>
      </c>
      <c r="G30" s="304">
        <v>0</v>
      </c>
      <c r="H30" s="304">
        <v>0</v>
      </c>
      <c r="I30" s="304">
        <v>0</v>
      </c>
      <c r="J30" s="304">
        <v>0</v>
      </c>
      <c r="K30" s="304">
        <v>0</v>
      </c>
      <c r="L30" s="304">
        <v>0</v>
      </c>
      <c r="M30" s="304">
        <v>0</v>
      </c>
      <c r="N30" s="304">
        <v>0</v>
      </c>
      <c r="O30" s="304">
        <v>0</v>
      </c>
      <c r="P30" s="107">
        <f t="shared" si="0"/>
        <v>0</v>
      </c>
    </row>
    <row r="31" spans="1:16" ht="15.75">
      <c r="A31" s="105">
        <v>43703</v>
      </c>
      <c r="B31" s="115"/>
      <c r="C31" s="210" t="s">
        <v>95</v>
      </c>
      <c r="D31" s="99"/>
      <c r="E31" s="304">
        <v>0</v>
      </c>
      <c r="F31" s="304">
        <v>0</v>
      </c>
      <c r="G31" s="304">
        <v>0</v>
      </c>
      <c r="H31" s="304">
        <v>0</v>
      </c>
      <c r="I31" s="304">
        <v>0</v>
      </c>
      <c r="J31" s="304">
        <v>0</v>
      </c>
      <c r="K31" s="304">
        <v>0</v>
      </c>
      <c r="L31" s="304">
        <v>0</v>
      </c>
      <c r="M31" s="304">
        <v>0</v>
      </c>
      <c r="N31" s="304">
        <v>0</v>
      </c>
      <c r="O31" s="304">
        <v>0</v>
      </c>
      <c r="P31" s="107">
        <f t="shared" si="0"/>
        <v>0</v>
      </c>
    </row>
    <row r="32" spans="1:16" ht="15.75">
      <c r="A32" s="105">
        <v>43704</v>
      </c>
      <c r="B32" s="115"/>
      <c r="C32" s="210" t="s">
        <v>96</v>
      </c>
      <c r="D32" s="99"/>
      <c r="E32" s="304">
        <v>0</v>
      </c>
      <c r="F32" s="304">
        <v>0</v>
      </c>
      <c r="G32" s="304">
        <v>0</v>
      </c>
      <c r="H32" s="304">
        <v>0</v>
      </c>
      <c r="I32" s="304">
        <v>0</v>
      </c>
      <c r="J32" s="304">
        <v>0</v>
      </c>
      <c r="K32" s="304">
        <v>0</v>
      </c>
      <c r="L32" s="304">
        <v>0</v>
      </c>
      <c r="M32" s="304">
        <v>0</v>
      </c>
      <c r="N32" s="304">
        <v>0</v>
      </c>
      <c r="O32" s="304">
        <v>0</v>
      </c>
      <c r="P32" s="107">
        <f t="shared" si="0"/>
        <v>0</v>
      </c>
    </row>
    <row r="33" spans="1:16" ht="15.75">
      <c r="A33" s="105">
        <v>43705</v>
      </c>
      <c r="B33" s="115"/>
      <c r="C33" s="210" t="s">
        <v>92</v>
      </c>
      <c r="D33" s="99"/>
      <c r="E33" s="304">
        <v>0</v>
      </c>
      <c r="F33" s="304">
        <v>0</v>
      </c>
      <c r="G33" s="304">
        <v>0</v>
      </c>
      <c r="H33" s="304">
        <v>0</v>
      </c>
      <c r="I33" s="304">
        <v>0</v>
      </c>
      <c r="J33" s="304">
        <v>0</v>
      </c>
      <c r="K33" s="304">
        <v>0</v>
      </c>
      <c r="L33" s="304">
        <v>0</v>
      </c>
      <c r="M33" s="304">
        <v>0</v>
      </c>
      <c r="N33" s="304">
        <v>0</v>
      </c>
      <c r="O33" s="304">
        <v>0</v>
      </c>
      <c r="P33" s="107">
        <f t="shared" si="0"/>
        <v>0</v>
      </c>
    </row>
    <row r="34" spans="1:16" ht="15.75">
      <c r="A34" s="105">
        <v>43706</v>
      </c>
      <c r="B34" s="115"/>
      <c r="C34" s="210" t="s">
        <v>93</v>
      </c>
      <c r="D34" s="99"/>
      <c r="E34" s="304">
        <v>0</v>
      </c>
      <c r="F34" s="304">
        <v>0</v>
      </c>
      <c r="G34" s="304">
        <v>0</v>
      </c>
      <c r="H34" s="304">
        <v>0</v>
      </c>
      <c r="I34" s="304">
        <v>0</v>
      </c>
      <c r="J34" s="304">
        <v>0</v>
      </c>
      <c r="K34" s="304">
        <v>0</v>
      </c>
      <c r="L34" s="304">
        <v>0</v>
      </c>
      <c r="M34" s="304">
        <v>0</v>
      </c>
      <c r="N34" s="304">
        <v>0</v>
      </c>
      <c r="O34" s="304">
        <v>0</v>
      </c>
      <c r="P34" s="107">
        <f t="shared" si="0"/>
        <v>0</v>
      </c>
    </row>
    <row r="35" spans="1:16" ht="15.75">
      <c r="A35" s="105">
        <v>43707</v>
      </c>
      <c r="B35" s="115"/>
      <c r="C35" s="210" t="s">
        <v>91</v>
      </c>
      <c r="D35" s="99"/>
      <c r="E35" s="304">
        <v>0</v>
      </c>
      <c r="F35" s="304">
        <v>0</v>
      </c>
      <c r="G35" s="304">
        <v>0</v>
      </c>
      <c r="H35" s="304">
        <v>0</v>
      </c>
      <c r="I35" s="304">
        <v>0</v>
      </c>
      <c r="J35" s="304">
        <v>0</v>
      </c>
      <c r="K35" s="304">
        <v>0</v>
      </c>
      <c r="L35" s="304">
        <v>0</v>
      </c>
      <c r="M35" s="304">
        <v>0</v>
      </c>
      <c r="N35" s="304">
        <v>0</v>
      </c>
      <c r="O35" s="304">
        <v>0</v>
      </c>
      <c r="P35" s="107">
        <f t="shared" si="0"/>
        <v>0</v>
      </c>
    </row>
    <row r="36" spans="1:16" ht="15.75">
      <c r="A36" s="105">
        <v>43708</v>
      </c>
      <c r="B36" s="115"/>
      <c r="C36" s="210" t="s">
        <v>90</v>
      </c>
      <c r="D36" s="99"/>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109"/>
      <c r="B37" s="110">
        <f>SUM(B6:B36)</f>
        <v>0</v>
      </c>
      <c r="C37" s="111"/>
      <c r="D37" s="1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row r="38" spans="1:16" ht="15" hidden="1" customHeight="1"/>
  </sheetData>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8'!A1" display="Daywise Charts"/>
    <hyperlink ref="E2:F3" location="'Aug B'!A1" display="Budget Jan"/>
  </hyperlinks>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0" tint="-0.249977111117893"/>
  </sheetPr>
  <dimension ref="A1:P38"/>
  <sheetViews>
    <sheetView zoomScale="85" zoomScaleNormal="85" workbookViewId="0">
      <pane xSplit="1" ySplit="5" topLeftCell="B21" activePane="bottomRight" state="frozen"/>
      <selection activeCell="C26" sqref="C26"/>
      <selection pane="topRight" activeCell="C26" sqref="C26"/>
      <selection pane="bottomLeft" activeCell="C26" sqref="C26"/>
      <selection pane="bottomRight" activeCell="E6" sqref="E6:O36"/>
    </sheetView>
  </sheetViews>
  <sheetFormatPr defaultColWidth="0" defaultRowHeight="18.75" zeroHeight="1"/>
  <cols>
    <col min="1" max="1" width="10.7109375" style="6" customWidth="1"/>
    <col min="2" max="2" width="5.7109375" style="6" customWidth="1"/>
    <col min="3" max="3" width="17.140625" style="5" customWidth="1"/>
    <col min="4" max="4" width="42.425781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802" t="str">
        <f>+Aug!A2:D2</f>
        <v>Mr X</v>
      </c>
      <c r="B2" s="803"/>
      <c r="C2" s="803"/>
      <c r="D2" s="804"/>
      <c r="E2" s="810" t="s">
        <v>235</v>
      </c>
      <c r="F2" s="811"/>
      <c r="G2" s="805" t="s">
        <v>50</v>
      </c>
      <c r="H2" s="798"/>
      <c r="I2" s="798"/>
      <c r="J2" s="798"/>
      <c r="K2" s="799"/>
      <c r="L2" s="798" t="s">
        <v>6</v>
      </c>
      <c r="M2" s="798"/>
      <c r="N2" s="799"/>
      <c r="P2" s="114"/>
    </row>
    <row r="3" spans="1:16" s="104" customFormat="1" ht="15.75" customHeight="1" thickBot="1">
      <c r="A3" s="807" t="s">
        <v>97</v>
      </c>
      <c r="B3" s="808"/>
      <c r="C3" s="808"/>
      <c r="D3" s="809"/>
      <c r="E3" s="812"/>
      <c r="F3" s="813"/>
      <c r="G3" s="806"/>
      <c r="H3" s="800"/>
      <c r="I3" s="800"/>
      <c r="J3" s="800"/>
      <c r="K3" s="801"/>
      <c r="L3" s="800"/>
      <c r="M3" s="800"/>
      <c r="N3" s="801"/>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ht="15.75">
      <c r="A6" s="105">
        <v>43709</v>
      </c>
      <c r="B6" s="115"/>
      <c r="C6" s="210" t="s">
        <v>94</v>
      </c>
      <c r="D6" s="53"/>
      <c r="E6" s="304">
        <v>0</v>
      </c>
      <c r="F6" s="304">
        <v>0</v>
      </c>
      <c r="G6" s="304">
        <v>0</v>
      </c>
      <c r="H6" s="304">
        <v>0</v>
      </c>
      <c r="I6" s="304">
        <v>0</v>
      </c>
      <c r="J6" s="304">
        <v>0</v>
      </c>
      <c r="K6" s="304">
        <v>0</v>
      </c>
      <c r="L6" s="304">
        <v>0</v>
      </c>
      <c r="M6" s="304">
        <v>0</v>
      </c>
      <c r="N6" s="304">
        <v>0</v>
      </c>
      <c r="O6" s="304">
        <v>0</v>
      </c>
      <c r="P6" s="107">
        <f>SUM(E6:O6)</f>
        <v>0</v>
      </c>
    </row>
    <row r="7" spans="1:16" ht="15.75">
      <c r="A7" s="105">
        <v>43710</v>
      </c>
      <c r="B7" s="115"/>
      <c r="C7" s="210" t="s">
        <v>95</v>
      </c>
      <c r="D7" s="53"/>
      <c r="E7" s="304">
        <v>0</v>
      </c>
      <c r="F7" s="304">
        <v>0</v>
      </c>
      <c r="G7" s="304">
        <v>0</v>
      </c>
      <c r="H7" s="304">
        <v>0</v>
      </c>
      <c r="I7" s="304">
        <v>0</v>
      </c>
      <c r="J7" s="304">
        <v>0</v>
      </c>
      <c r="K7" s="304">
        <v>0</v>
      </c>
      <c r="L7" s="304">
        <v>0</v>
      </c>
      <c r="M7" s="304">
        <v>0</v>
      </c>
      <c r="N7" s="304">
        <v>0</v>
      </c>
      <c r="O7" s="304">
        <v>0</v>
      </c>
      <c r="P7" s="107">
        <f t="shared" ref="P7:P36" si="0">SUM(E7:O7)</f>
        <v>0</v>
      </c>
    </row>
    <row r="8" spans="1:16" ht="15.75">
      <c r="A8" s="105">
        <v>43711</v>
      </c>
      <c r="B8" s="115"/>
      <c r="C8" s="210" t="s">
        <v>96</v>
      </c>
      <c r="D8" s="53"/>
      <c r="E8" s="304">
        <v>0</v>
      </c>
      <c r="F8" s="304">
        <v>0</v>
      </c>
      <c r="G8" s="304">
        <v>0</v>
      </c>
      <c r="H8" s="304">
        <v>0</v>
      </c>
      <c r="I8" s="304">
        <v>0</v>
      </c>
      <c r="J8" s="304">
        <v>0</v>
      </c>
      <c r="K8" s="304">
        <v>0</v>
      </c>
      <c r="L8" s="304">
        <v>0</v>
      </c>
      <c r="M8" s="304">
        <v>0</v>
      </c>
      <c r="N8" s="304">
        <v>0</v>
      </c>
      <c r="O8" s="304">
        <v>0</v>
      </c>
      <c r="P8" s="107">
        <f t="shared" si="0"/>
        <v>0</v>
      </c>
    </row>
    <row r="9" spans="1:16" ht="15.75">
      <c r="A9" s="105">
        <v>43712</v>
      </c>
      <c r="B9" s="115"/>
      <c r="C9" s="210" t="s">
        <v>92</v>
      </c>
      <c r="D9" s="53"/>
      <c r="E9" s="304">
        <v>0</v>
      </c>
      <c r="F9" s="304">
        <v>0</v>
      </c>
      <c r="G9" s="304">
        <v>0</v>
      </c>
      <c r="H9" s="304">
        <v>0</v>
      </c>
      <c r="I9" s="304">
        <v>0</v>
      </c>
      <c r="J9" s="304">
        <v>0</v>
      </c>
      <c r="K9" s="304">
        <v>0</v>
      </c>
      <c r="L9" s="304">
        <v>0</v>
      </c>
      <c r="M9" s="304">
        <v>0</v>
      </c>
      <c r="N9" s="304">
        <v>0</v>
      </c>
      <c r="O9" s="304">
        <v>0</v>
      </c>
      <c r="P9" s="107">
        <f t="shared" si="0"/>
        <v>0</v>
      </c>
    </row>
    <row r="10" spans="1:16" ht="15.75">
      <c r="A10" s="105">
        <v>43713</v>
      </c>
      <c r="B10" s="115"/>
      <c r="C10" s="210" t="s">
        <v>93</v>
      </c>
      <c r="D10" s="53"/>
      <c r="E10" s="304">
        <v>0</v>
      </c>
      <c r="F10" s="304">
        <v>0</v>
      </c>
      <c r="G10" s="304">
        <v>0</v>
      </c>
      <c r="H10" s="304">
        <v>0</v>
      </c>
      <c r="I10" s="304">
        <v>0</v>
      </c>
      <c r="J10" s="304">
        <v>0</v>
      </c>
      <c r="K10" s="304">
        <v>0</v>
      </c>
      <c r="L10" s="304">
        <v>0</v>
      </c>
      <c r="M10" s="304">
        <v>0</v>
      </c>
      <c r="N10" s="304">
        <v>0</v>
      </c>
      <c r="O10" s="304">
        <v>0</v>
      </c>
      <c r="P10" s="107">
        <f t="shared" si="0"/>
        <v>0</v>
      </c>
    </row>
    <row r="11" spans="1:16" ht="15.75">
      <c r="A11" s="105">
        <v>43714</v>
      </c>
      <c r="B11" s="115"/>
      <c r="C11" s="210" t="s">
        <v>91</v>
      </c>
      <c r="D11" s="53"/>
      <c r="E11" s="304">
        <v>0</v>
      </c>
      <c r="F11" s="304">
        <v>0</v>
      </c>
      <c r="G11" s="304">
        <v>0</v>
      </c>
      <c r="H11" s="304">
        <v>0</v>
      </c>
      <c r="I11" s="304">
        <v>0</v>
      </c>
      <c r="J11" s="304">
        <v>0</v>
      </c>
      <c r="K11" s="304">
        <v>0</v>
      </c>
      <c r="L11" s="304">
        <v>0</v>
      </c>
      <c r="M11" s="304">
        <v>0</v>
      </c>
      <c r="N11" s="304">
        <v>0</v>
      </c>
      <c r="O11" s="304">
        <v>0</v>
      </c>
      <c r="P11" s="107">
        <f t="shared" si="0"/>
        <v>0</v>
      </c>
    </row>
    <row r="12" spans="1:16" ht="15.75">
      <c r="A12" s="105">
        <v>43715</v>
      </c>
      <c r="B12" s="115"/>
      <c r="C12" s="210" t="s">
        <v>90</v>
      </c>
      <c r="D12" s="53"/>
      <c r="E12" s="304">
        <v>0</v>
      </c>
      <c r="F12" s="304">
        <v>0</v>
      </c>
      <c r="G12" s="304">
        <v>0</v>
      </c>
      <c r="H12" s="304">
        <v>0</v>
      </c>
      <c r="I12" s="304">
        <v>0</v>
      </c>
      <c r="J12" s="304">
        <v>0</v>
      </c>
      <c r="K12" s="304">
        <v>0</v>
      </c>
      <c r="L12" s="304">
        <v>0</v>
      </c>
      <c r="M12" s="304">
        <v>0</v>
      </c>
      <c r="N12" s="304">
        <v>0</v>
      </c>
      <c r="O12" s="304">
        <v>0</v>
      </c>
      <c r="P12" s="107">
        <f t="shared" si="0"/>
        <v>0</v>
      </c>
    </row>
    <row r="13" spans="1:16" ht="15.75">
      <c r="A13" s="105">
        <v>43716</v>
      </c>
      <c r="B13" s="115"/>
      <c r="C13" s="210" t="s">
        <v>94</v>
      </c>
      <c r="D13" s="53"/>
      <c r="E13" s="304">
        <v>0</v>
      </c>
      <c r="F13" s="304">
        <v>0</v>
      </c>
      <c r="G13" s="304">
        <v>0</v>
      </c>
      <c r="H13" s="304">
        <v>0</v>
      </c>
      <c r="I13" s="304">
        <v>0</v>
      </c>
      <c r="J13" s="304">
        <v>0</v>
      </c>
      <c r="K13" s="304">
        <v>0</v>
      </c>
      <c r="L13" s="304">
        <v>0</v>
      </c>
      <c r="M13" s="304">
        <v>0</v>
      </c>
      <c r="N13" s="304">
        <v>0</v>
      </c>
      <c r="O13" s="304">
        <v>0</v>
      </c>
      <c r="P13" s="107">
        <f t="shared" si="0"/>
        <v>0</v>
      </c>
    </row>
    <row r="14" spans="1:16" ht="15.75">
      <c r="A14" s="105">
        <v>43717</v>
      </c>
      <c r="B14" s="115"/>
      <c r="C14" s="210" t="s">
        <v>95</v>
      </c>
      <c r="D14" s="53"/>
      <c r="E14" s="304">
        <v>0</v>
      </c>
      <c r="F14" s="304">
        <v>0</v>
      </c>
      <c r="G14" s="304">
        <v>0</v>
      </c>
      <c r="H14" s="304">
        <v>0</v>
      </c>
      <c r="I14" s="304">
        <v>0</v>
      </c>
      <c r="J14" s="304">
        <v>0</v>
      </c>
      <c r="K14" s="304">
        <v>0</v>
      </c>
      <c r="L14" s="304">
        <v>0</v>
      </c>
      <c r="M14" s="304">
        <v>0</v>
      </c>
      <c r="N14" s="304">
        <v>0</v>
      </c>
      <c r="O14" s="304">
        <v>0</v>
      </c>
      <c r="P14" s="107">
        <f t="shared" si="0"/>
        <v>0</v>
      </c>
    </row>
    <row r="15" spans="1:16" ht="15.75">
      <c r="A15" s="105">
        <v>43718</v>
      </c>
      <c r="B15" s="115"/>
      <c r="C15" s="210" t="s">
        <v>96</v>
      </c>
      <c r="D15" s="53"/>
      <c r="E15" s="304">
        <v>0</v>
      </c>
      <c r="F15" s="304">
        <v>0</v>
      </c>
      <c r="G15" s="304">
        <v>0</v>
      </c>
      <c r="H15" s="304">
        <v>0</v>
      </c>
      <c r="I15" s="304">
        <v>0</v>
      </c>
      <c r="J15" s="304">
        <v>0</v>
      </c>
      <c r="K15" s="304">
        <v>0</v>
      </c>
      <c r="L15" s="304">
        <v>0</v>
      </c>
      <c r="M15" s="304">
        <v>0</v>
      </c>
      <c r="N15" s="304">
        <v>0</v>
      </c>
      <c r="O15" s="304">
        <v>0</v>
      </c>
      <c r="P15" s="107">
        <f t="shared" si="0"/>
        <v>0</v>
      </c>
    </row>
    <row r="16" spans="1:16" ht="15.75">
      <c r="A16" s="105">
        <v>43719</v>
      </c>
      <c r="B16" s="115"/>
      <c r="C16" s="210" t="s">
        <v>92</v>
      </c>
      <c r="D16" s="53"/>
      <c r="E16" s="304">
        <v>0</v>
      </c>
      <c r="F16" s="304">
        <v>0</v>
      </c>
      <c r="G16" s="304">
        <v>0</v>
      </c>
      <c r="H16" s="304">
        <v>0</v>
      </c>
      <c r="I16" s="304">
        <v>0</v>
      </c>
      <c r="J16" s="304">
        <v>0</v>
      </c>
      <c r="K16" s="304">
        <v>0</v>
      </c>
      <c r="L16" s="304">
        <v>0</v>
      </c>
      <c r="M16" s="304">
        <v>0</v>
      </c>
      <c r="N16" s="304">
        <v>0</v>
      </c>
      <c r="O16" s="304">
        <v>0</v>
      </c>
      <c r="P16" s="107">
        <f t="shared" si="0"/>
        <v>0</v>
      </c>
    </row>
    <row r="17" spans="1:16" ht="15.75">
      <c r="A17" s="105">
        <v>43720</v>
      </c>
      <c r="B17" s="115"/>
      <c r="C17" s="210" t="s">
        <v>93</v>
      </c>
      <c r="D17" s="53"/>
      <c r="E17" s="304">
        <v>0</v>
      </c>
      <c r="F17" s="304">
        <v>0</v>
      </c>
      <c r="G17" s="304">
        <v>0</v>
      </c>
      <c r="H17" s="304">
        <v>0</v>
      </c>
      <c r="I17" s="304">
        <v>0</v>
      </c>
      <c r="J17" s="304">
        <v>0</v>
      </c>
      <c r="K17" s="304">
        <v>0</v>
      </c>
      <c r="L17" s="304">
        <v>0</v>
      </c>
      <c r="M17" s="304">
        <v>0</v>
      </c>
      <c r="N17" s="304">
        <v>0</v>
      </c>
      <c r="O17" s="304">
        <v>0</v>
      </c>
      <c r="P17" s="107">
        <f t="shared" si="0"/>
        <v>0</v>
      </c>
    </row>
    <row r="18" spans="1:16" ht="15.75">
      <c r="A18" s="105">
        <v>43721</v>
      </c>
      <c r="B18" s="115"/>
      <c r="C18" s="210" t="s">
        <v>91</v>
      </c>
      <c r="D18" s="53"/>
      <c r="E18" s="304">
        <v>0</v>
      </c>
      <c r="F18" s="304">
        <v>0</v>
      </c>
      <c r="G18" s="304">
        <v>0</v>
      </c>
      <c r="H18" s="304">
        <v>0</v>
      </c>
      <c r="I18" s="304">
        <v>0</v>
      </c>
      <c r="J18" s="304">
        <v>0</v>
      </c>
      <c r="K18" s="304">
        <v>0</v>
      </c>
      <c r="L18" s="304">
        <v>0</v>
      </c>
      <c r="M18" s="304">
        <v>0</v>
      </c>
      <c r="N18" s="304">
        <v>0</v>
      </c>
      <c r="O18" s="304">
        <v>0</v>
      </c>
      <c r="P18" s="107">
        <f t="shared" si="0"/>
        <v>0</v>
      </c>
    </row>
    <row r="19" spans="1:16" ht="15.75">
      <c r="A19" s="105">
        <v>43722</v>
      </c>
      <c r="B19" s="115"/>
      <c r="C19" s="210" t="s">
        <v>90</v>
      </c>
      <c r="D19" s="53"/>
      <c r="E19" s="304">
        <v>0</v>
      </c>
      <c r="F19" s="304">
        <v>0</v>
      </c>
      <c r="G19" s="304">
        <v>0</v>
      </c>
      <c r="H19" s="304">
        <v>0</v>
      </c>
      <c r="I19" s="304">
        <v>0</v>
      </c>
      <c r="J19" s="304">
        <v>0</v>
      </c>
      <c r="K19" s="304">
        <v>0</v>
      </c>
      <c r="L19" s="304">
        <v>0</v>
      </c>
      <c r="M19" s="304">
        <v>0</v>
      </c>
      <c r="N19" s="304">
        <v>0</v>
      </c>
      <c r="O19" s="304">
        <v>0</v>
      </c>
      <c r="P19" s="107">
        <f t="shared" si="0"/>
        <v>0</v>
      </c>
    </row>
    <row r="20" spans="1:16" ht="15.75">
      <c r="A20" s="105">
        <v>43723</v>
      </c>
      <c r="B20" s="115"/>
      <c r="C20" s="210" t="s">
        <v>94</v>
      </c>
      <c r="D20" s="53"/>
      <c r="E20" s="304">
        <v>0</v>
      </c>
      <c r="F20" s="304">
        <v>0</v>
      </c>
      <c r="G20" s="304">
        <v>0</v>
      </c>
      <c r="H20" s="304">
        <v>0</v>
      </c>
      <c r="I20" s="304">
        <v>0</v>
      </c>
      <c r="J20" s="304">
        <v>0</v>
      </c>
      <c r="K20" s="304">
        <v>0</v>
      </c>
      <c r="L20" s="304">
        <v>0</v>
      </c>
      <c r="M20" s="304">
        <v>0</v>
      </c>
      <c r="N20" s="304">
        <v>0</v>
      </c>
      <c r="O20" s="304">
        <v>0</v>
      </c>
      <c r="P20" s="107">
        <f t="shared" si="0"/>
        <v>0</v>
      </c>
    </row>
    <row r="21" spans="1:16" ht="15.75">
      <c r="A21" s="105">
        <v>43724</v>
      </c>
      <c r="B21" s="115"/>
      <c r="C21" s="210" t="s">
        <v>95</v>
      </c>
      <c r="D21" s="53"/>
      <c r="E21" s="304">
        <v>0</v>
      </c>
      <c r="F21" s="304">
        <v>0</v>
      </c>
      <c r="G21" s="304">
        <v>0</v>
      </c>
      <c r="H21" s="304">
        <v>0</v>
      </c>
      <c r="I21" s="304">
        <v>0</v>
      </c>
      <c r="J21" s="304">
        <v>0</v>
      </c>
      <c r="K21" s="304">
        <v>0</v>
      </c>
      <c r="L21" s="304">
        <v>0</v>
      </c>
      <c r="M21" s="304">
        <v>0</v>
      </c>
      <c r="N21" s="304">
        <v>0</v>
      </c>
      <c r="O21" s="304">
        <v>0</v>
      </c>
      <c r="P21" s="107">
        <f t="shared" si="0"/>
        <v>0</v>
      </c>
    </row>
    <row r="22" spans="1:16" ht="15.75">
      <c r="A22" s="105">
        <v>43727</v>
      </c>
      <c r="B22" s="115"/>
      <c r="C22" s="210" t="s">
        <v>96</v>
      </c>
      <c r="D22" s="53"/>
      <c r="E22" s="304">
        <v>0</v>
      </c>
      <c r="F22" s="304">
        <v>0</v>
      </c>
      <c r="G22" s="304">
        <v>0</v>
      </c>
      <c r="H22" s="304">
        <v>0</v>
      </c>
      <c r="I22" s="304">
        <v>0</v>
      </c>
      <c r="J22" s="304">
        <v>0</v>
      </c>
      <c r="K22" s="304">
        <v>0</v>
      </c>
      <c r="L22" s="304">
        <v>0</v>
      </c>
      <c r="M22" s="304">
        <v>0</v>
      </c>
      <c r="N22" s="304">
        <v>0</v>
      </c>
      <c r="O22" s="304">
        <v>0</v>
      </c>
      <c r="P22" s="107">
        <f t="shared" si="0"/>
        <v>0</v>
      </c>
    </row>
    <row r="23" spans="1:16" ht="15.75">
      <c r="A23" s="105">
        <v>43727</v>
      </c>
      <c r="B23" s="115"/>
      <c r="C23" s="210" t="s">
        <v>92</v>
      </c>
      <c r="D23" s="53"/>
      <c r="E23" s="304">
        <v>0</v>
      </c>
      <c r="F23" s="304">
        <v>0</v>
      </c>
      <c r="G23" s="304">
        <v>0</v>
      </c>
      <c r="H23" s="304">
        <v>0</v>
      </c>
      <c r="I23" s="304">
        <v>0</v>
      </c>
      <c r="J23" s="304">
        <v>0</v>
      </c>
      <c r="K23" s="304">
        <v>0</v>
      </c>
      <c r="L23" s="304">
        <v>0</v>
      </c>
      <c r="M23" s="304">
        <v>0</v>
      </c>
      <c r="N23" s="304">
        <v>0</v>
      </c>
      <c r="O23" s="304">
        <v>0</v>
      </c>
      <c r="P23" s="107">
        <f t="shared" si="0"/>
        <v>0</v>
      </c>
    </row>
    <row r="24" spans="1:16" ht="15.75">
      <c r="A24" s="105">
        <v>43727</v>
      </c>
      <c r="B24" s="115"/>
      <c r="C24" s="210" t="s">
        <v>93</v>
      </c>
      <c r="D24" s="53"/>
      <c r="E24" s="304">
        <v>0</v>
      </c>
      <c r="F24" s="304">
        <v>0</v>
      </c>
      <c r="G24" s="304">
        <v>0</v>
      </c>
      <c r="H24" s="304">
        <v>0</v>
      </c>
      <c r="I24" s="304">
        <v>0</v>
      </c>
      <c r="J24" s="304">
        <v>0</v>
      </c>
      <c r="K24" s="304">
        <v>0</v>
      </c>
      <c r="L24" s="304">
        <v>0</v>
      </c>
      <c r="M24" s="304">
        <v>0</v>
      </c>
      <c r="N24" s="304">
        <v>0</v>
      </c>
      <c r="O24" s="304">
        <v>0</v>
      </c>
      <c r="P24" s="107">
        <f t="shared" si="0"/>
        <v>0</v>
      </c>
    </row>
    <row r="25" spans="1:16" ht="15.75">
      <c r="A25" s="105">
        <v>43728</v>
      </c>
      <c r="B25" s="115"/>
      <c r="C25" s="210" t="s">
        <v>91</v>
      </c>
      <c r="D25" s="53"/>
      <c r="E25" s="304">
        <v>0</v>
      </c>
      <c r="F25" s="304">
        <v>0</v>
      </c>
      <c r="G25" s="304">
        <v>0</v>
      </c>
      <c r="H25" s="304">
        <v>0</v>
      </c>
      <c r="I25" s="304">
        <v>0</v>
      </c>
      <c r="J25" s="304">
        <v>0</v>
      </c>
      <c r="K25" s="304">
        <v>0</v>
      </c>
      <c r="L25" s="304">
        <v>0</v>
      </c>
      <c r="M25" s="304">
        <v>0</v>
      </c>
      <c r="N25" s="304">
        <v>0</v>
      </c>
      <c r="O25" s="304">
        <v>0</v>
      </c>
      <c r="P25" s="107">
        <f t="shared" si="0"/>
        <v>0</v>
      </c>
    </row>
    <row r="26" spans="1:16" ht="15.75">
      <c r="A26" s="105">
        <v>43729</v>
      </c>
      <c r="B26" s="115"/>
      <c r="C26" s="210" t="s">
        <v>90</v>
      </c>
      <c r="D26" s="53"/>
      <c r="E26" s="304">
        <v>0</v>
      </c>
      <c r="F26" s="304">
        <v>0</v>
      </c>
      <c r="G26" s="304">
        <v>0</v>
      </c>
      <c r="H26" s="304">
        <v>0</v>
      </c>
      <c r="I26" s="304">
        <v>0</v>
      </c>
      <c r="J26" s="304">
        <v>0</v>
      </c>
      <c r="K26" s="304">
        <v>0</v>
      </c>
      <c r="L26" s="304">
        <v>0</v>
      </c>
      <c r="M26" s="304">
        <v>0</v>
      </c>
      <c r="N26" s="304">
        <v>0</v>
      </c>
      <c r="O26" s="304">
        <v>0</v>
      </c>
      <c r="P26" s="107">
        <f t="shared" si="0"/>
        <v>0</v>
      </c>
    </row>
    <row r="27" spans="1:16" ht="15.75">
      <c r="A27" s="105">
        <v>43730</v>
      </c>
      <c r="B27" s="115"/>
      <c r="C27" s="210" t="s">
        <v>94</v>
      </c>
      <c r="D27" s="53"/>
      <c r="E27" s="304">
        <v>0</v>
      </c>
      <c r="F27" s="304">
        <v>0</v>
      </c>
      <c r="G27" s="304">
        <v>0</v>
      </c>
      <c r="H27" s="304">
        <v>0</v>
      </c>
      <c r="I27" s="304">
        <v>0</v>
      </c>
      <c r="J27" s="304">
        <v>0</v>
      </c>
      <c r="K27" s="304">
        <v>0</v>
      </c>
      <c r="L27" s="304">
        <v>0</v>
      </c>
      <c r="M27" s="304">
        <v>0</v>
      </c>
      <c r="N27" s="304">
        <v>0</v>
      </c>
      <c r="O27" s="304">
        <v>0</v>
      </c>
      <c r="P27" s="107">
        <f t="shared" si="0"/>
        <v>0</v>
      </c>
    </row>
    <row r="28" spans="1:16" ht="15.75">
      <c r="A28" s="105">
        <v>43731</v>
      </c>
      <c r="B28" s="115"/>
      <c r="C28" s="210" t="s">
        <v>95</v>
      </c>
      <c r="D28" s="53"/>
      <c r="E28" s="304">
        <v>0</v>
      </c>
      <c r="F28" s="304">
        <v>0</v>
      </c>
      <c r="G28" s="304">
        <v>0</v>
      </c>
      <c r="H28" s="304">
        <v>0</v>
      </c>
      <c r="I28" s="304">
        <v>0</v>
      </c>
      <c r="J28" s="304">
        <v>0</v>
      </c>
      <c r="K28" s="304">
        <v>0</v>
      </c>
      <c r="L28" s="304">
        <v>0</v>
      </c>
      <c r="M28" s="304">
        <v>0</v>
      </c>
      <c r="N28" s="304">
        <v>0</v>
      </c>
      <c r="O28" s="304">
        <v>0</v>
      </c>
      <c r="P28" s="107">
        <f t="shared" si="0"/>
        <v>0</v>
      </c>
    </row>
    <row r="29" spans="1:16" ht="15.75">
      <c r="A29" s="105">
        <v>43732</v>
      </c>
      <c r="B29" s="115"/>
      <c r="C29" s="210" t="s">
        <v>96</v>
      </c>
      <c r="D29" s="53"/>
      <c r="E29" s="304">
        <v>0</v>
      </c>
      <c r="F29" s="304">
        <v>0</v>
      </c>
      <c r="G29" s="304">
        <v>0</v>
      </c>
      <c r="H29" s="304">
        <v>0</v>
      </c>
      <c r="I29" s="304">
        <v>0</v>
      </c>
      <c r="J29" s="304">
        <v>0</v>
      </c>
      <c r="K29" s="304">
        <v>0</v>
      </c>
      <c r="L29" s="304">
        <v>0</v>
      </c>
      <c r="M29" s="304">
        <v>0</v>
      </c>
      <c r="N29" s="304">
        <v>0</v>
      </c>
      <c r="O29" s="304">
        <v>0</v>
      </c>
      <c r="P29" s="107">
        <f t="shared" si="0"/>
        <v>0</v>
      </c>
    </row>
    <row r="30" spans="1:16" ht="15.75">
      <c r="A30" s="105">
        <v>43733</v>
      </c>
      <c r="B30" s="115"/>
      <c r="C30" s="210" t="s">
        <v>92</v>
      </c>
      <c r="D30" s="53"/>
      <c r="E30" s="304">
        <v>0</v>
      </c>
      <c r="F30" s="304">
        <v>0</v>
      </c>
      <c r="G30" s="304">
        <v>0</v>
      </c>
      <c r="H30" s="304">
        <v>0</v>
      </c>
      <c r="I30" s="304">
        <v>0</v>
      </c>
      <c r="J30" s="304">
        <v>0</v>
      </c>
      <c r="K30" s="304">
        <v>0</v>
      </c>
      <c r="L30" s="304">
        <v>0</v>
      </c>
      <c r="M30" s="304">
        <v>0</v>
      </c>
      <c r="N30" s="304">
        <v>0</v>
      </c>
      <c r="O30" s="304">
        <v>0</v>
      </c>
      <c r="P30" s="107">
        <f t="shared" si="0"/>
        <v>0</v>
      </c>
    </row>
    <row r="31" spans="1:16" ht="15.75">
      <c r="A31" s="105">
        <v>43734</v>
      </c>
      <c r="B31" s="115"/>
      <c r="C31" s="210" t="s">
        <v>93</v>
      </c>
      <c r="D31" s="53"/>
      <c r="E31" s="304">
        <v>0</v>
      </c>
      <c r="F31" s="304">
        <v>0</v>
      </c>
      <c r="G31" s="304">
        <v>0</v>
      </c>
      <c r="H31" s="304">
        <v>0</v>
      </c>
      <c r="I31" s="304">
        <v>0</v>
      </c>
      <c r="J31" s="304">
        <v>0</v>
      </c>
      <c r="K31" s="304">
        <v>0</v>
      </c>
      <c r="L31" s="304">
        <v>0</v>
      </c>
      <c r="M31" s="304">
        <v>0</v>
      </c>
      <c r="N31" s="304">
        <v>0</v>
      </c>
      <c r="O31" s="304">
        <v>0</v>
      </c>
      <c r="P31" s="107">
        <f t="shared" si="0"/>
        <v>0</v>
      </c>
    </row>
    <row r="32" spans="1:16" ht="15.75">
      <c r="A32" s="105">
        <v>43735</v>
      </c>
      <c r="B32" s="115"/>
      <c r="C32" s="210" t="s">
        <v>91</v>
      </c>
      <c r="D32" s="53"/>
      <c r="E32" s="304">
        <v>0</v>
      </c>
      <c r="F32" s="304">
        <v>0</v>
      </c>
      <c r="G32" s="304">
        <v>0</v>
      </c>
      <c r="H32" s="304">
        <v>0</v>
      </c>
      <c r="I32" s="304">
        <v>0</v>
      </c>
      <c r="J32" s="304">
        <v>0</v>
      </c>
      <c r="K32" s="304">
        <v>0</v>
      </c>
      <c r="L32" s="304">
        <v>0</v>
      </c>
      <c r="M32" s="304">
        <v>0</v>
      </c>
      <c r="N32" s="304">
        <v>0</v>
      </c>
      <c r="O32" s="304">
        <v>0</v>
      </c>
      <c r="P32" s="107">
        <f t="shared" si="0"/>
        <v>0</v>
      </c>
    </row>
    <row r="33" spans="1:16" ht="15.75">
      <c r="A33" s="105">
        <v>43736</v>
      </c>
      <c r="B33" s="115"/>
      <c r="C33" s="210" t="s">
        <v>90</v>
      </c>
      <c r="D33" s="53"/>
      <c r="E33" s="304">
        <v>0</v>
      </c>
      <c r="F33" s="304">
        <v>0</v>
      </c>
      <c r="G33" s="304">
        <v>0</v>
      </c>
      <c r="H33" s="304">
        <v>0</v>
      </c>
      <c r="I33" s="304">
        <v>0</v>
      </c>
      <c r="J33" s="304">
        <v>0</v>
      </c>
      <c r="K33" s="304">
        <v>0</v>
      </c>
      <c r="L33" s="304">
        <v>0</v>
      </c>
      <c r="M33" s="304">
        <v>0</v>
      </c>
      <c r="N33" s="304">
        <v>0</v>
      </c>
      <c r="O33" s="304">
        <v>0</v>
      </c>
      <c r="P33" s="107">
        <f t="shared" si="0"/>
        <v>0</v>
      </c>
    </row>
    <row r="34" spans="1:16" ht="15.75">
      <c r="A34" s="105">
        <v>43737</v>
      </c>
      <c r="B34" s="115"/>
      <c r="C34" s="210" t="s">
        <v>94</v>
      </c>
      <c r="D34" s="53"/>
      <c r="E34" s="304">
        <v>0</v>
      </c>
      <c r="F34" s="304">
        <v>0</v>
      </c>
      <c r="G34" s="304">
        <v>0</v>
      </c>
      <c r="H34" s="304">
        <v>0</v>
      </c>
      <c r="I34" s="304">
        <v>0</v>
      </c>
      <c r="J34" s="304">
        <v>0</v>
      </c>
      <c r="K34" s="304">
        <v>0</v>
      </c>
      <c r="L34" s="304">
        <v>0</v>
      </c>
      <c r="M34" s="304">
        <v>0</v>
      </c>
      <c r="N34" s="304">
        <v>0</v>
      </c>
      <c r="O34" s="304">
        <v>0</v>
      </c>
      <c r="P34" s="107">
        <f t="shared" si="0"/>
        <v>0</v>
      </c>
    </row>
    <row r="35" spans="1:16" ht="15.75">
      <c r="A35" s="105">
        <v>43738</v>
      </c>
      <c r="B35" s="115"/>
      <c r="C35" s="210" t="s">
        <v>95</v>
      </c>
      <c r="D35" s="53"/>
      <c r="E35" s="304">
        <v>0</v>
      </c>
      <c r="F35" s="304">
        <v>0</v>
      </c>
      <c r="G35" s="304">
        <v>0</v>
      </c>
      <c r="H35" s="304">
        <v>0</v>
      </c>
      <c r="I35" s="304">
        <v>0</v>
      </c>
      <c r="J35" s="304">
        <v>0</v>
      </c>
      <c r="K35" s="304">
        <v>0</v>
      </c>
      <c r="L35" s="304">
        <v>0</v>
      </c>
      <c r="M35" s="304">
        <v>0</v>
      </c>
      <c r="N35" s="304">
        <v>0</v>
      </c>
      <c r="O35" s="304">
        <v>0</v>
      </c>
      <c r="P35" s="107">
        <f t="shared" si="0"/>
        <v>0</v>
      </c>
    </row>
    <row r="36" spans="1:16" ht="15.75">
      <c r="A36" s="92"/>
      <c r="B36" s="115"/>
      <c r="C36" s="94"/>
      <c r="D36" s="95"/>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109"/>
      <c r="B37" s="110">
        <f>SUM(B6:B36)</f>
        <v>0</v>
      </c>
      <c r="C37" s="111"/>
      <c r="D37" s="1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row r="38" spans="1:16" ht="18.7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9'!A1" display="Daywise Charts"/>
    <hyperlink ref="E2:F3" location="'Sept B'!A1" display="Budget Sept"/>
  </hyperlinks>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0" tint="-0.249977111117893"/>
  </sheetPr>
  <dimension ref="A1:P38"/>
  <sheetViews>
    <sheetView zoomScale="85" zoomScaleNormal="85" workbookViewId="0">
      <pane xSplit="1" ySplit="5" topLeftCell="B21" activePane="bottomRight" state="frozen"/>
      <selection activeCell="C26" sqref="C26"/>
      <selection pane="topRight" activeCell="C26" sqref="C26"/>
      <selection pane="bottomLeft" activeCell="C26" sqref="C26"/>
      <selection pane="bottomRight" activeCell="E6" sqref="E6:O36"/>
    </sheetView>
  </sheetViews>
  <sheetFormatPr defaultColWidth="0" defaultRowHeight="18.75" zeroHeight="1"/>
  <cols>
    <col min="1" max="1" width="10.7109375" style="6" customWidth="1"/>
    <col min="2" max="2" width="5.7109375" style="6" customWidth="1"/>
    <col min="3" max="3" width="18.57031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s="104" customFormat="1" ht="19.5" customHeight="1" thickBot="1">
      <c r="A2" s="802" t="str">
        <f>+Sept!A2:D2</f>
        <v>Mr X</v>
      </c>
      <c r="B2" s="803"/>
      <c r="C2" s="803"/>
      <c r="D2" s="804"/>
      <c r="E2" s="810" t="s">
        <v>234</v>
      </c>
      <c r="F2" s="811"/>
      <c r="G2" s="805" t="s">
        <v>50</v>
      </c>
      <c r="H2" s="798"/>
      <c r="I2" s="798"/>
      <c r="J2" s="798"/>
      <c r="K2" s="799"/>
      <c r="L2" s="798" t="s">
        <v>6</v>
      </c>
      <c r="M2" s="798"/>
      <c r="N2" s="799"/>
      <c r="P2" s="114"/>
    </row>
    <row r="3" spans="1:16" s="104" customFormat="1" ht="15.75" customHeight="1" thickBot="1">
      <c r="A3" s="807" t="s">
        <v>97</v>
      </c>
      <c r="B3" s="808"/>
      <c r="C3" s="808"/>
      <c r="D3" s="809"/>
      <c r="E3" s="812"/>
      <c r="F3" s="813"/>
      <c r="G3" s="806"/>
      <c r="H3" s="800"/>
      <c r="I3" s="800"/>
      <c r="J3" s="800"/>
      <c r="K3" s="801"/>
      <c r="L3" s="800"/>
      <c r="M3" s="800"/>
      <c r="N3" s="801"/>
    </row>
    <row r="4" spans="1:16" s="104" customFormat="1" ht="23.25">
      <c r="A4" s="96"/>
      <c r="B4" s="96"/>
      <c r="C4" s="96"/>
      <c r="D4" s="97"/>
      <c r="E4" s="96"/>
      <c r="P4" s="114"/>
    </row>
    <row r="5" spans="1:16"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ht="15.75">
      <c r="A6" s="105">
        <v>43739</v>
      </c>
      <c r="B6" s="115"/>
      <c r="C6" s="210" t="s">
        <v>96</v>
      </c>
      <c r="D6" s="99"/>
      <c r="E6" s="54">
        <v>0</v>
      </c>
      <c r="F6" s="54">
        <v>0</v>
      </c>
      <c r="G6" s="54">
        <v>0</v>
      </c>
      <c r="H6" s="54">
        <v>0</v>
      </c>
      <c r="I6" s="54">
        <v>0</v>
      </c>
      <c r="J6" s="54">
        <v>0</v>
      </c>
      <c r="K6" s="54">
        <v>0</v>
      </c>
      <c r="L6" s="54">
        <v>0</v>
      </c>
      <c r="M6" s="54">
        <v>0</v>
      </c>
      <c r="N6" s="54">
        <v>0</v>
      </c>
      <c r="O6" s="54">
        <v>0</v>
      </c>
      <c r="P6" s="107">
        <f>SUM(E6:O6)</f>
        <v>0</v>
      </c>
    </row>
    <row r="7" spans="1:16" ht="15.75">
      <c r="A7" s="105">
        <v>43740</v>
      </c>
      <c r="B7" s="115"/>
      <c r="C7" s="210" t="s">
        <v>92</v>
      </c>
      <c r="D7" s="99"/>
      <c r="E7" s="54">
        <v>0</v>
      </c>
      <c r="F7" s="54">
        <v>0</v>
      </c>
      <c r="G7" s="54">
        <v>0</v>
      </c>
      <c r="H7" s="54">
        <v>0</v>
      </c>
      <c r="I7" s="54">
        <v>0</v>
      </c>
      <c r="J7" s="54">
        <v>0</v>
      </c>
      <c r="K7" s="54">
        <v>0</v>
      </c>
      <c r="L7" s="54">
        <v>0</v>
      </c>
      <c r="M7" s="54">
        <v>0</v>
      </c>
      <c r="N7" s="54">
        <v>0</v>
      </c>
      <c r="O7" s="54">
        <v>0</v>
      </c>
      <c r="P7" s="107">
        <f t="shared" ref="P7:P36" si="0">SUM(E7:O7)</f>
        <v>0</v>
      </c>
    </row>
    <row r="8" spans="1:16" ht="15.75">
      <c r="A8" s="105">
        <v>43741</v>
      </c>
      <c r="B8" s="115"/>
      <c r="C8" s="210" t="s">
        <v>93</v>
      </c>
      <c r="D8" s="99"/>
      <c r="E8" s="54">
        <v>0</v>
      </c>
      <c r="F8" s="54">
        <v>0</v>
      </c>
      <c r="G8" s="54">
        <v>0</v>
      </c>
      <c r="H8" s="54">
        <v>0</v>
      </c>
      <c r="I8" s="54">
        <v>0</v>
      </c>
      <c r="J8" s="54">
        <v>0</v>
      </c>
      <c r="K8" s="54">
        <v>0</v>
      </c>
      <c r="L8" s="54">
        <v>0</v>
      </c>
      <c r="M8" s="54">
        <v>0</v>
      </c>
      <c r="N8" s="54">
        <v>0</v>
      </c>
      <c r="O8" s="54">
        <v>0</v>
      </c>
      <c r="P8" s="107">
        <f t="shared" si="0"/>
        <v>0</v>
      </c>
    </row>
    <row r="9" spans="1:16" ht="15.75">
      <c r="A9" s="105">
        <v>43742</v>
      </c>
      <c r="B9" s="115"/>
      <c r="C9" s="210" t="s">
        <v>91</v>
      </c>
      <c r="D9" s="99"/>
      <c r="E9" s="54">
        <v>0</v>
      </c>
      <c r="F9" s="54">
        <v>0</v>
      </c>
      <c r="G9" s="54">
        <v>0</v>
      </c>
      <c r="H9" s="54">
        <v>0</v>
      </c>
      <c r="I9" s="54">
        <v>0</v>
      </c>
      <c r="J9" s="54">
        <v>0</v>
      </c>
      <c r="K9" s="54">
        <v>0</v>
      </c>
      <c r="L9" s="54">
        <v>0</v>
      </c>
      <c r="M9" s="54">
        <v>0</v>
      </c>
      <c r="N9" s="54">
        <v>0</v>
      </c>
      <c r="O9" s="54">
        <v>0</v>
      </c>
      <c r="P9" s="107">
        <f t="shared" si="0"/>
        <v>0</v>
      </c>
    </row>
    <row r="10" spans="1:16" ht="15.75">
      <c r="A10" s="105">
        <v>43743</v>
      </c>
      <c r="B10" s="115"/>
      <c r="C10" s="210" t="s">
        <v>90</v>
      </c>
      <c r="D10" s="99"/>
      <c r="E10" s="54">
        <v>0</v>
      </c>
      <c r="F10" s="54">
        <v>0</v>
      </c>
      <c r="G10" s="54">
        <v>0</v>
      </c>
      <c r="H10" s="54">
        <v>0</v>
      </c>
      <c r="I10" s="54">
        <v>0</v>
      </c>
      <c r="J10" s="54">
        <v>0</v>
      </c>
      <c r="K10" s="54">
        <v>0</v>
      </c>
      <c r="L10" s="54">
        <v>0</v>
      </c>
      <c r="M10" s="54">
        <v>0</v>
      </c>
      <c r="N10" s="54">
        <v>0</v>
      </c>
      <c r="O10" s="54">
        <v>0</v>
      </c>
      <c r="P10" s="107">
        <f t="shared" si="0"/>
        <v>0</v>
      </c>
    </row>
    <row r="11" spans="1:16" ht="15.75">
      <c r="A11" s="105">
        <v>43744</v>
      </c>
      <c r="B11" s="115"/>
      <c r="C11" s="210" t="s">
        <v>94</v>
      </c>
      <c r="D11" s="99"/>
      <c r="E11" s="54">
        <v>0</v>
      </c>
      <c r="F11" s="54">
        <v>0</v>
      </c>
      <c r="G11" s="54">
        <v>0</v>
      </c>
      <c r="H11" s="54">
        <v>0</v>
      </c>
      <c r="I11" s="54">
        <v>0</v>
      </c>
      <c r="J11" s="54">
        <v>0</v>
      </c>
      <c r="K11" s="54">
        <v>0</v>
      </c>
      <c r="L11" s="54">
        <v>0</v>
      </c>
      <c r="M11" s="54">
        <v>0</v>
      </c>
      <c r="N11" s="54">
        <v>0</v>
      </c>
      <c r="O11" s="54">
        <v>0</v>
      </c>
      <c r="P11" s="107">
        <f t="shared" si="0"/>
        <v>0</v>
      </c>
    </row>
    <row r="12" spans="1:16" ht="15.75">
      <c r="A12" s="105">
        <v>43745</v>
      </c>
      <c r="B12" s="115"/>
      <c r="C12" s="210" t="s">
        <v>95</v>
      </c>
      <c r="D12" s="99"/>
      <c r="E12" s="54">
        <v>0</v>
      </c>
      <c r="F12" s="54">
        <v>0</v>
      </c>
      <c r="G12" s="54">
        <v>0</v>
      </c>
      <c r="H12" s="54">
        <v>0</v>
      </c>
      <c r="I12" s="54">
        <v>0</v>
      </c>
      <c r="J12" s="54">
        <v>0</v>
      </c>
      <c r="K12" s="54">
        <v>0</v>
      </c>
      <c r="L12" s="54">
        <v>0</v>
      </c>
      <c r="M12" s="54">
        <v>0</v>
      </c>
      <c r="N12" s="54">
        <v>0</v>
      </c>
      <c r="O12" s="54">
        <v>0</v>
      </c>
      <c r="P12" s="107">
        <f t="shared" si="0"/>
        <v>0</v>
      </c>
    </row>
    <row r="13" spans="1:16" ht="15.75">
      <c r="A13" s="105">
        <v>43746</v>
      </c>
      <c r="B13" s="115"/>
      <c r="C13" s="210" t="s">
        <v>96</v>
      </c>
      <c r="D13" s="99"/>
      <c r="E13" s="54">
        <v>0</v>
      </c>
      <c r="F13" s="54">
        <v>0</v>
      </c>
      <c r="G13" s="54">
        <v>0</v>
      </c>
      <c r="H13" s="54">
        <v>0</v>
      </c>
      <c r="I13" s="54">
        <v>0</v>
      </c>
      <c r="J13" s="54">
        <v>0</v>
      </c>
      <c r="K13" s="54">
        <v>0</v>
      </c>
      <c r="L13" s="54">
        <v>0</v>
      </c>
      <c r="M13" s="54">
        <v>0</v>
      </c>
      <c r="N13" s="54">
        <v>0</v>
      </c>
      <c r="O13" s="54">
        <v>0</v>
      </c>
      <c r="P13" s="107">
        <f t="shared" si="0"/>
        <v>0</v>
      </c>
    </row>
    <row r="14" spans="1:16" ht="15.75">
      <c r="A14" s="105">
        <v>43747</v>
      </c>
      <c r="B14" s="115"/>
      <c r="C14" s="210" t="s">
        <v>92</v>
      </c>
      <c r="D14" s="99"/>
      <c r="E14" s="54">
        <v>0</v>
      </c>
      <c r="F14" s="54">
        <v>0</v>
      </c>
      <c r="G14" s="54">
        <v>0</v>
      </c>
      <c r="H14" s="54">
        <v>0</v>
      </c>
      <c r="I14" s="54">
        <v>0</v>
      </c>
      <c r="J14" s="54">
        <v>0</v>
      </c>
      <c r="K14" s="54">
        <v>0</v>
      </c>
      <c r="L14" s="54">
        <v>0</v>
      </c>
      <c r="M14" s="54">
        <v>0</v>
      </c>
      <c r="N14" s="54">
        <v>0</v>
      </c>
      <c r="O14" s="54">
        <v>0</v>
      </c>
      <c r="P14" s="107">
        <f t="shared" si="0"/>
        <v>0</v>
      </c>
    </row>
    <row r="15" spans="1:16" ht="15.75">
      <c r="A15" s="105">
        <v>43748</v>
      </c>
      <c r="B15" s="115"/>
      <c r="C15" s="210" t="s">
        <v>93</v>
      </c>
      <c r="D15" s="99"/>
      <c r="E15" s="54">
        <v>0</v>
      </c>
      <c r="F15" s="54">
        <v>0</v>
      </c>
      <c r="G15" s="54">
        <v>0</v>
      </c>
      <c r="H15" s="54">
        <v>0</v>
      </c>
      <c r="I15" s="54">
        <v>0</v>
      </c>
      <c r="J15" s="54">
        <v>0</v>
      </c>
      <c r="K15" s="54">
        <v>0</v>
      </c>
      <c r="L15" s="54">
        <v>0</v>
      </c>
      <c r="M15" s="54">
        <v>0</v>
      </c>
      <c r="N15" s="54">
        <v>0</v>
      </c>
      <c r="O15" s="54">
        <v>0</v>
      </c>
      <c r="P15" s="107">
        <f t="shared" si="0"/>
        <v>0</v>
      </c>
    </row>
    <row r="16" spans="1:16" ht="15.75">
      <c r="A16" s="105">
        <v>43749</v>
      </c>
      <c r="B16" s="115"/>
      <c r="C16" s="210" t="s">
        <v>91</v>
      </c>
      <c r="D16" s="99"/>
      <c r="E16" s="54">
        <v>0</v>
      </c>
      <c r="F16" s="54">
        <v>0</v>
      </c>
      <c r="G16" s="54">
        <v>0</v>
      </c>
      <c r="H16" s="54">
        <v>0</v>
      </c>
      <c r="I16" s="54">
        <v>0</v>
      </c>
      <c r="J16" s="54">
        <v>0</v>
      </c>
      <c r="K16" s="54">
        <v>0</v>
      </c>
      <c r="L16" s="54">
        <v>0</v>
      </c>
      <c r="M16" s="54">
        <v>0</v>
      </c>
      <c r="N16" s="54">
        <v>0</v>
      </c>
      <c r="O16" s="54">
        <v>0</v>
      </c>
      <c r="P16" s="107">
        <f t="shared" si="0"/>
        <v>0</v>
      </c>
    </row>
    <row r="17" spans="1:16" ht="15.75">
      <c r="A17" s="105">
        <v>43750</v>
      </c>
      <c r="B17" s="115"/>
      <c r="C17" s="210" t="s">
        <v>90</v>
      </c>
      <c r="D17" s="99"/>
      <c r="E17" s="54">
        <v>0</v>
      </c>
      <c r="F17" s="54">
        <v>0</v>
      </c>
      <c r="G17" s="54">
        <v>0</v>
      </c>
      <c r="H17" s="54">
        <v>0</v>
      </c>
      <c r="I17" s="54">
        <v>0</v>
      </c>
      <c r="J17" s="54">
        <v>0</v>
      </c>
      <c r="K17" s="54">
        <v>0</v>
      </c>
      <c r="L17" s="54">
        <v>0</v>
      </c>
      <c r="M17" s="54">
        <v>0</v>
      </c>
      <c r="N17" s="54">
        <v>0</v>
      </c>
      <c r="O17" s="54">
        <v>0</v>
      </c>
      <c r="P17" s="107">
        <f t="shared" si="0"/>
        <v>0</v>
      </c>
    </row>
    <row r="18" spans="1:16" ht="15.75">
      <c r="A18" s="105">
        <v>43751</v>
      </c>
      <c r="B18" s="115"/>
      <c r="C18" s="210" t="s">
        <v>94</v>
      </c>
      <c r="D18" s="99"/>
      <c r="E18" s="54">
        <v>0</v>
      </c>
      <c r="F18" s="54">
        <v>0</v>
      </c>
      <c r="G18" s="54">
        <v>0</v>
      </c>
      <c r="H18" s="54">
        <v>0</v>
      </c>
      <c r="I18" s="54">
        <v>0</v>
      </c>
      <c r="J18" s="54">
        <v>0</v>
      </c>
      <c r="K18" s="54">
        <v>0</v>
      </c>
      <c r="L18" s="54">
        <v>0</v>
      </c>
      <c r="M18" s="54">
        <v>0</v>
      </c>
      <c r="N18" s="54">
        <v>0</v>
      </c>
      <c r="O18" s="54">
        <v>0</v>
      </c>
      <c r="P18" s="107">
        <f t="shared" si="0"/>
        <v>0</v>
      </c>
    </row>
    <row r="19" spans="1:16" ht="15.75">
      <c r="A19" s="105">
        <v>43752</v>
      </c>
      <c r="B19" s="115"/>
      <c r="C19" s="210" t="s">
        <v>95</v>
      </c>
      <c r="D19" s="99"/>
      <c r="E19" s="54">
        <v>0</v>
      </c>
      <c r="F19" s="54">
        <v>0</v>
      </c>
      <c r="G19" s="54">
        <v>0</v>
      </c>
      <c r="H19" s="54">
        <v>0</v>
      </c>
      <c r="I19" s="54">
        <v>0</v>
      </c>
      <c r="J19" s="54">
        <v>0</v>
      </c>
      <c r="K19" s="54">
        <v>0</v>
      </c>
      <c r="L19" s="54">
        <v>0</v>
      </c>
      <c r="M19" s="54">
        <v>0</v>
      </c>
      <c r="N19" s="54">
        <v>0</v>
      </c>
      <c r="O19" s="54">
        <v>0</v>
      </c>
      <c r="P19" s="107">
        <f t="shared" si="0"/>
        <v>0</v>
      </c>
    </row>
    <row r="20" spans="1:16" ht="15.75">
      <c r="A20" s="105">
        <v>43753</v>
      </c>
      <c r="B20" s="115"/>
      <c r="C20" s="210" t="s">
        <v>96</v>
      </c>
      <c r="D20" s="99"/>
      <c r="E20" s="54">
        <v>0</v>
      </c>
      <c r="F20" s="54">
        <v>0</v>
      </c>
      <c r="G20" s="54">
        <v>0</v>
      </c>
      <c r="H20" s="54">
        <v>0</v>
      </c>
      <c r="I20" s="54">
        <v>0</v>
      </c>
      <c r="J20" s="54">
        <v>0</v>
      </c>
      <c r="K20" s="54">
        <v>0</v>
      </c>
      <c r="L20" s="54">
        <v>0</v>
      </c>
      <c r="M20" s="54">
        <v>0</v>
      </c>
      <c r="N20" s="54">
        <v>0</v>
      </c>
      <c r="O20" s="54">
        <v>0</v>
      </c>
      <c r="P20" s="107">
        <f t="shared" si="0"/>
        <v>0</v>
      </c>
    </row>
    <row r="21" spans="1:16" ht="15.75">
      <c r="A21" s="105">
        <v>43754</v>
      </c>
      <c r="B21" s="115"/>
      <c r="C21" s="210" t="s">
        <v>92</v>
      </c>
      <c r="D21" s="99"/>
      <c r="E21" s="54">
        <v>0</v>
      </c>
      <c r="F21" s="54">
        <v>0</v>
      </c>
      <c r="G21" s="54">
        <v>0</v>
      </c>
      <c r="H21" s="54">
        <v>0</v>
      </c>
      <c r="I21" s="54">
        <v>0</v>
      </c>
      <c r="J21" s="54">
        <v>0</v>
      </c>
      <c r="K21" s="54">
        <v>0</v>
      </c>
      <c r="L21" s="54">
        <v>0</v>
      </c>
      <c r="M21" s="54">
        <v>0</v>
      </c>
      <c r="N21" s="54">
        <v>0</v>
      </c>
      <c r="O21" s="54">
        <v>0</v>
      </c>
      <c r="P21" s="107">
        <f t="shared" si="0"/>
        <v>0</v>
      </c>
    </row>
    <row r="22" spans="1:16" ht="15.75">
      <c r="A22" s="105">
        <v>43757</v>
      </c>
      <c r="B22" s="115"/>
      <c r="C22" s="210" t="s">
        <v>93</v>
      </c>
      <c r="D22" s="99"/>
      <c r="E22" s="54">
        <v>0</v>
      </c>
      <c r="F22" s="54">
        <v>0</v>
      </c>
      <c r="G22" s="54">
        <v>0</v>
      </c>
      <c r="H22" s="54">
        <v>0</v>
      </c>
      <c r="I22" s="54">
        <v>0</v>
      </c>
      <c r="J22" s="54">
        <v>0</v>
      </c>
      <c r="K22" s="54">
        <v>0</v>
      </c>
      <c r="L22" s="54">
        <v>0</v>
      </c>
      <c r="M22" s="54">
        <v>0</v>
      </c>
      <c r="N22" s="54">
        <v>0</v>
      </c>
      <c r="O22" s="54">
        <v>0</v>
      </c>
      <c r="P22" s="107">
        <f t="shared" si="0"/>
        <v>0</v>
      </c>
    </row>
    <row r="23" spans="1:16" ht="15.75">
      <c r="A23" s="105">
        <v>43757</v>
      </c>
      <c r="B23" s="115"/>
      <c r="C23" s="210" t="s">
        <v>91</v>
      </c>
      <c r="D23" s="99"/>
      <c r="E23" s="54">
        <v>0</v>
      </c>
      <c r="F23" s="54">
        <v>0</v>
      </c>
      <c r="G23" s="54">
        <v>0</v>
      </c>
      <c r="H23" s="54">
        <v>0</v>
      </c>
      <c r="I23" s="54">
        <v>0</v>
      </c>
      <c r="J23" s="54">
        <v>0</v>
      </c>
      <c r="K23" s="54">
        <v>0</v>
      </c>
      <c r="L23" s="54">
        <v>0</v>
      </c>
      <c r="M23" s="54">
        <v>0</v>
      </c>
      <c r="N23" s="54">
        <v>0</v>
      </c>
      <c r="O23" s="54">
        <v>0</v>
      </c>
      <c r="P23" s="107">
        <f t="shared" si="0"/>
        <v>0</v>
      </c>
    </row>
    <row r="24" spans="1:16" ht="15.75">
      <c r="A24" s="105">
        <v>43757</v>
      </c>
      <c r="B24" s="115"/>
      <c r="C24" s="210" t="s">
        <v>90</v>
      </c>
      <c r="D24" s="99"/>
      <c r="E24" s="54">
        <v>0</v>
      </c>
      <c r="F24" s="54">
        <v>0</v>
      </c>
      <c r="G24" s="54">
        <v>0</v>
      </c>
      <c r="H24" s="54">
        <v>0</v>
      </c>
      <c r="I24" s="54">
        <v>0</v>
      </c>
      <c r="J24" s="54">
        <v>0</v>
      </c>
      <c r="K24" s="54">
        <v>0</v>
      </c>
      <c r="L24" s="54">
        <v>0</v>
      </c>
      <c r="M24" s="54">
        <v>0</v>
      </c>
      <c r="N24" s="54">
        <v>0</v>
      </c>
      <c r="O24" s="54">
        <v>0</v>
      </c>
      <c r="P24" s="107">
        <f t="shared" si="0"/>
        <v>0</v>
      </c>
    </row>
    <row r="25" spans="1:16" ht="15.75">
      <c r="A25" s="105">
        <v>43758</v>
      </c>
      <c r="B25" s="115"/>
      <c r="C25" s="210" t="s">
        <v>94</v>
      </c>
      <c r="D25" s="99"/>
      <c r="E25" s="54">
        <v>0</v>
      </c>
      <c r="F25" s="54">
        <v>0</v>
      </c>
      <c r="G25" s="54">
        <v>0</v>
      </c>
      <c r="H25" s="54">
        <v>0</v>
      </c>
      <c r="I25" s="54">
        <v>0</v>
      </c>
      <c r="J25" s="54">
        <v>0</v>
      </c>
      <c r="K25" s="54">
        <v>0</v>
      </c>
      <c r="L25" s="54">
        <v>0</v>
      </c>
      <c r="M25" s="54">
        <v>0</v>
      </c>
      <c r="N25" s="54">
        <v>0</v>
      </c>
      <c r="O25" s="54">
        <v>0</v>
      </c>
      <c r="P25" s="107">
        <f t="shared" si="0"/>
        <v>0</v>
      </c>
    </row>
    <row r="26" spans="1:16" ht="15.75">
      <c r="A26" s="105">
        <v>43759</v>
      </c>
      <c r="B26" s="115"/>
      <c r="C26" s="210" t="s">
        <v>95</v>
      </c>
      <c r="D26" s="99"/>
      <c r="E26" s="54">
        <v>0</v>
      </c>
      <c r="F26" s="54">
        <v>0</v>
      </c>
      <c r="G26" s="54">
        <v>0</v>
      </c>
      <c r="H26" s="54">
        <v>0</v>
      </c>
      <c r="I26" s="54">
        <v>0</v>
      </c>
      <c r="J26" s="54">
        <v>0</v>
      </c>
      <c r="K26" s="54">
        <v>0</v>
      </c>
      <c r="L26" s="54">
        <v>0</v>
      </c>
      <c r="M26" s="54">
        <v>0</v>
      </c>
      <c r="N26" s="54">
        <v>0</v>
      </c>
      <c r="O26" s="54">
        <v>0</v>
      </c>
      <c r="P26" s="107">
        <f t="shared" si="0"/>
        <v>0</v>
      </c>
    </row>
    <row r="27" spans="1:16" ht="15.75">
      <c r="A27" s="105">
        <v>43760</v>
      </c>
      <c r="B27" s="115"/>
      <c r="C27" s="210" t="s">
        <v>96</v>
      </c>
      <c r="D27" s="99"/>
      <c r="E27" s="54">
        <v>0</v>
      </c>
      <c r="F27" s="54">
        <v>0</v>
      </c>
      <c r="G27" s="54">
        <v>0</v>
      </c>
      <c r="H27" s="54">
        <v>0</v>
      </c>
      <c r="I27" s="54">
        <v>0</v>
      </c>
      <c r="J27" s="54">
        <v>0</v>
      </c>
      <c r="K27" s="54">
        <v>0</v>
      </c>
      <c r="L27" s="54">
        <v>0</v>
      </c>
      <c r="M27" s="54">
        <v>0</v>
      </c>
      <c r="N27" s="54">
        <v>0</v>
      </c>
      <c r="O27" s="54">
        <v>0</v>
      </c>
      <c r="P27" s="107">
        <f t="shared" si="0"/>
        <v>0</v>
      </c>
    </row>
    <row r="28" spans="1:16" ht="15.75">
      <c r="A28" s="105">
        <v>43761</v>
      </c>
      <c r="B28" s="115"/>
      <c r="C28" s="210" t="s">
        <v>92</v>
      </c>
      <c r="D28" s="99"/>
      <c r="E28" s="54">
        <v>0</v>
      </c>
      <c r="F28" s="54">
        <v>0</v>
      </c>
      <c r="G28" s="54">
        <v>0</v>
      </c>
      <c r="H28" s="54">
        <v>0</v>
      </c>
      <c r="I28" s="54">
        <v>0</v>
      </c>
      <c r="J28" s="54">
        <v>0</v>
      </c>
      <c r="K28" s="54">
        <v>0</v>
      </c>
      <c r="L28" s="54">
        <v>0</v>
      </c>
      <c r="M28" s="54">
        <v>0</v>
      </c>
      <c r="N28" s="54">
        <v>0</v>
      </c>
      <c r="O28" s="54">
        <v>0</v>
      </c>
      <c r="P28" s="107">
        <f t="shared" si="0"/>
        <v>0</v>
      </c>
    </row>
    <row r="29" spans="1:16" ht="15.75">
      <c r="A29" s="105">
        <v>43762</v>
      </c>
      <c r="B29" s="115"/>
      <c r="C29" s="210" t="s">
        <v>93</v>
      </c>
      <c r="D29" s="99"/>
      <c r="E29" s="54">
        <v>0</v>
      </c>
      <c r="F29" s="54">
        <v>0</v>
      </c>
      <c r="G29" s="54">
        <v>0</v>
      </c>
      <c r="H29" s="54">
        <v>0</v>
      </c>
      <c r="I29" s="54">
        <v>0</v>
      </c>
      <c r="J29" s="54">
        <v>0</v>
      </c>
      <c r="K29" s="54">
        <v>0</v>
      </c>
      <c r="L29" s="54">
        <v>0</v>
      </c>
      <c r="M29" s="54">
        <v>0</v>
      </c>
      <c r="N29" s="54">
        <v>0</v>
      </c>
      <c r="O29" s="54">
        <v>0</v>
      </c>
      <c r="P29" s="107">
        <f t="shared" si="0"/>
        <v>0</v>
      </c>
    </row>
    <row r="30" spans="1:16" ht="15.75">
      <c r="A30" s="105">
        <v>43763</v>
      </c>
      <c r="B30" s="115"/>
      <c r="C30" s="210" t="s">
        <v>91</v>
      </c>
      <c r="D30" s="99"/>
      <c r="E30" s="54">
        <v>0</v>
      </c>
      <c r="F30" s="54">
        <v>0</v>
      </c>
      <c r="G30" s="54">
        <v>0</v>
      </c>
      <c r="H30" s="54">
        <v>0</v>
      </c>
      <c r="I30" s="54">
        <v>0</v>
      </c>
      <c r="J30" s="54">
        <v>0</v>
      </c>
      <c r="K30" s="54">
        <v>0</v>
      </c>
      <c r="L30" s="54">
        <v>0</v>
      </c>
      <c r="M30" s="54">
        <v>0</v>
      </c>
      <c r="N30" s="54">
        <v>0</v>
      </c>
      <c r="O30" s="54">
        <v>0</v>
      </c>
      <c r="P30" s="107">
        <f t="shared" si="0"/>
        <v>0</v>
      </c>
    </row>
    <row r="31" spans="1:16" ht="15.75">
      <c r="A31" s="105">
        <v>43764</v>
      </c>
      <c r="B31" s="115"/>
      <c r="C31" s="210" t="s">
        <v>90</v>
      </c>
      <c r="D31" s="99"/>
      <c r="E31" s="54">
        <v>0</v>
      </c>
      <c r="F31" s="54">
        <v>0</v>
      </c>
      <c r="G31" s="54">
        <v>0</v>
      </c>
      <c r="H31" s="54">
        <v>0</v>
      </c>
      <c r="I31" s="54">
        <v>0</v>
      </c>
      <c r="J31" s="54">
        <v>0</v>
      </c>
      <c r="K31" s="54">
        <v>0</v>
      </c>
      <c r="L31" s="54">
        <v>0</v>
      </c>
      <c r="M31" s="54">
        <v>0</v>
      </c>
      <c r="N31" s="54">
        <v>0</v>
      </c>
      <c r="O31" s="54">
        <v>0</v>
      </c>
      <c r="P31" s="107">
        <f t="shared" si="0"/>
        <v>0</v>
      </c>
    </row>
    <row r="32" spans="1:16" ht="15.75">
      <c r="A32" s="105">
        <v>43765</v>
      </c>
      <c r="B32" s="115"/>
      <c r="C32" s="210" t="s">
        <v>94</v>
      </c>
      <c r="D32" s="99"/>
      <c r="E32" s="54">
        <v>0</v>
      </c>
      <c r="F32" s="54">
        <v>0</v>
      </c>
      <c r="G32" s="54">
        <v>0</v>
      </c>
      <c r="H32" s="54">
        <v>0</v>
      </c>
      <c r="I32" s="54">
        <v>0</v>
      </c>
      <c r="J32" s="54">
        <v>0</v>
      </c>
      <c r="K32" s="54">
        <v>0</v>
      </c>
      <c r="L32" s="54">
        <v>0</v>
      </c>
      <c r="M32" s="54">
        <v>0</v>
      </c>
      <c r="N32" s="54">
        <v>0</v>
      </c>
      <c r="O32" s="54">
        <v>0</v>
      </c>
      <c r="P32" s="107">
        <f t="shared" si="0"/>
        <v>0</v>
      </c>
    </row>
    <row r="33" spans="1:16" ht="15.75">
      <c r="A33" s="105">
        <v>43766</v>
      </c>
      <c r="B33" s="115"/>
      <c r="C33" s="210" t="s">
        <v>95</v>
      </c>
      <c r="D33" s="99"/>
      <c r="E33" s="54">
        <v>0</v>
      </c>
      <c r="F33" s="54">
        <v>0</v>
      </c>
      <c r="G33" s="54">
        <v>0</v>
      </c>
      <c r="H33" s="54">
        <v>0</v>
      </c>
      <c r="I33" s="54">
        <v>0</v>
      </c>
      <c r="J33" s="54">
        <v>0</v>
      </c>
      <c r="K33" s="54">
        <v>0</v>
      </c>
      <c r="L33" s="54">
        <v>0</v>
      </c>
      <c r="M33" s="54">
        <v>0</v>
      </c>
      <c r="N33" s="54">
        <v>0</v>
      </c>
      <c r="O33" s="54">
        <v>0</v>
      </c>
      <c r="P33" s="107">
        <f t="shared" si="0"/>
        <v>0</v>
      </c>
    </row>
    <row r="34" spans="1:16" ht="15.75">
      <c r="A34" s="105">
        <v>43767</v>
      </c>
      <c r="B34" s="115"/>
      <c r="C34" s="210" t="s">
        <v>96</v>
      </c>
      <c r="D34" s="99"/>
      <c r="E34" s="54">
        <v>0</v>
      </c>
      <c r="F34" s="54">
        <v>0</v>
      </c>
      <c r="G34" s="54">
        <v>0</v>
      </c>
      <c r="H34" s="54">
        <v>0</v>
      </c>
      <c r="I34" s="54">
        <v>0</v>
      </c>
      <c r="J34" s="54">
        <v>0</v>
      </c>
      <c r="K34" s="54">
        <v>0</v>
      </c>
      <c r="L34" s="54">
        <v>0</v>
      </c>
      <c r="M34" s="54">
        <v>0</v>
      </c>
      <c r="N34" s="54">
        <v>0</v>
      </c>
      <c r="O34" s="54">
        <v>0</v>
      </c>
      <c r="P34" s="107">
        <f t="shared" si="0"/>
        <v>0</v>
      </c>
    </row>
    <row r="35" spans="1:16" ht="15.75">
      <c r="A35" s="105">
        <v>43768</v>
      </c>
      <c r="B35" s="115"/>
      <c r="C35" s="210" t="s">
        <v>92</v>
      </c>
      <c r="D35" s="99"/>
      <c r="E35" s="54">
        <v>0</v>
      </c>
      <c r="F35" s="54">
        <v>0</v>
      </c>
      <c r="G35" s="54">
        <v>0</v>
      </c>
      <c r="H35" s="54">
        <v>0</v>
      </c>
      <c r="I35" s="54">
        <v>0</v>
      </c>
      <c r="J35" s="54">
        <v>0</v>
      </c>
      <c r="K35" s="54">
        <v>0</v>
      </c>
      <c r="L35" s="54">
        <v>0</v>
      </c>
      <c r="M35" s="54">
        <v>0</v>
      </c>
      <c r="N35" s="54">
        <v>0</v>
      </c>
      <c r="O35" s="54">
        <v>0</v>
      </c>
      <c r="P35" s="107">
        <f t="shared" si="0"/>
        <v>0</v>
      </c>
    </row>
    <row r="36" spans="1:16" ht="15.75">
      <c r="A36" s="105">
        <v>43769</v>
      </c>
      <c r="B36" s="115"/>
      <c r="C36" s="210" t="s">
        <v>93</v>
      </c>
      <c r="D36" s="99"/>
      <c r="E36" s="54">
        <v>0</v>
      </c>
      <c r="F36" s="54">
        <v>0</v>
      </c>
      <c r="G36" s="54">
        <v>0</v>
      </c>
      <c r="H36" s="54">
        <v>0</v>
      </c>
      <c r="I36" s="54">
        <v>0</v>
      </c>
      <c r="J36" s="54">
        <v>0</v>
      </c>
      <c r="K36" s="54">
        <v>0</v>
      </c>
      <c r="L36" s="54">
        <v>0</v>
      </c>
      <c r="M36" s="54">
        <v>0</v>
      </c>
      <c r="N36" s="54">
        <v>0</v>
      </c>
      <c r="O36" s="54">
        <v>0</v>
      </c>
      <c r="P36" s="107">
        <f t="shared" si="0"/>
        <v>0</v>
      </c>
    </row>
    <row r="37" spans="1:16" s="14" customFormat="1" ht="15.75">
      <c r="A37" s="109"/>
      <c r="B37" s="110">
        <f>SUM(B6:B36)</f>
        <v>0</v>
      </c>
      <c r="C37" s="111"/>
      <c r="D37" s="1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row r="38" spans="1:16" ht="18.7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0_'!A1" display="Daywise Charts"/>
    <hyperlink ref="E2:F3" location="'Oct B'!A1" display="Budget Jan"/>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0" tint="-0.249977111117893"/>
  </sheetPr>
  <dimension ref="A1:P116"/>
  <sheetViews>
    <sheetView zoomScale="85" zoomScaleNormal="85" workbookViewId="0">
      <pane ySplit="5" topLeftCell="A21" activePane="bottomLeft" state="frozen"/>
      <selection activeCell="C26" sqref="C26"/>
      <selection pane="bottomLeft" activeCell="I34" sqref="I34"/>
    </sheetView>
  </sheetViews>
  <sheetFormatPr defaultColWidth="0" defaultRowHeight="18.75" zeroHeight="1"/>
  <cols>
    <col min="1" max="1" width="10.7109375" style="6" customWidth="1"/>
    <col min="2" max="2" width="5.7109375" style="6" customWidth="1"/>
    <col min="3" max="3" width="17.7109375" style="5" customWidth="1"/>
    <col min="4" max="4" width="46.140625" style="23" customWidth="1"/>
    <col min="5" max="5" width="11" style="5" customWidth="1"/>
    <col min="6" max="15" width="11" style="1" customWidth="1"/>
    <col min="16" max="16" width="11.85546875" style="4" customWidth="1"/>
    <col min="17" max="16384" width="9.140625" style="30" hidden="1"/>
  </cols>
  <sheetData>
    <row r="1" spans="1:16" s="12" customFormat="1" ht="19.5" thickBot="1">
      <c r="A1" s="8"/>
      <c r="B1" s="8"/>
      <c r="C1" s="9"/>
      <c r="D1" s="22"/>
      <c r="E1" s="9"/>
      <c r="F1" s="10"/>
      <c r="G1" s="10"/>
      <c r="H1" s="10"/>
      <c r="I1" s="10"/>
      <c r="J1" s="10"/>
      <c r="K1" s="10"/>
      <c r="L1" s="10"/>
      <c r="M1" s="10"/>
      <c r="N1" s="10"/>
      <c r="O1" s="10"/>
      <c r="P1" s="11"/>
    </row>
    <row r="2" spans="1:16" s="12" customFormat="1" ht="19.5" customHeight="1" thickBot="1">
      <c r="A2" s="821" t="str">
        <f>+Oct!A2:D2</f>
        <v>Mr X</v>
      </c>
      <c r="B2" s="822"/>
      <c r="C2" s="822"/>
      <c r="D2" s="823"/>
      <c r="E2" s="810" t="s">
        <v>233</v>
      </c>
      <c r="F2" s="811"/>
      <c r="G2" s="805" t="s">
        <v>50</v>
      </c>
      <c r="H2" s="798"/>
      <c r="I2" s="798"/>
      <c r="J2" s="798"/>
      <c r="K2" s="799"/>
      <c r="L2" s="798" t="s">
        <v>6</v>
      </c>
      <c r="M2" s="798"/>
      <c r="N2" s="799"/>
      <c r="P2" s="13"/>
    </row>
    <row r="3" spans="1:16" s="12" customFormat="1" ht="15.75" customHeight="1" thickBot="1">
      <c r="A3" s="818" t="s">
        <v>97</v>
      </c>
      <c r="B3" s="819"/>
      <c r="C3" s="819"/>
      <c r="D3" s="820"/>
      <c r="E3" s="812"/>
      <c r="F3" s="813"/>
      <c r="G3" s="806"/>
      <c r="H3" s="800"/>
      <c r="I3" s="800"/>
      <c r="J3" s="800"/>
      <c r="K3" s="801"/>
      <c r="L3" s="800"/>
      <c r="M3" s="800"/>
      <c r="N3" s="801"/>
    </row>
    <row r="4" spans="1:16" s="12" customFormat="1" ht="23.25">
      <c r="A4" s="96"/>
      <c r="B4" s="96"/>
      <c r="C4" s="96"/>
      <c r="D4" s="97"/>
      <c r="E4" s="96"/>
      <c r="P4" s="13"/>
    </row>
    <row r="5" spans="1:16" s="12" customFormat="1"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s="12" customFormat="1" ht="15.75">
      <c r="A6" s="105">
        <v>43770</v>
      </c>
      <c r="B6" s="115"/>
      <c r="C6" s="210" t="s">
        <v>91</v>
      </c>
      <c r="D6" s="99"/>
      <c r="E6" s="304">
        <v>0</v>
      </c>
      <c r="F6" s="304">
        <v>0</v>
      </c>
      <c r="G6" s="304">
        <v>0</v>
      </c>
      <c r="H6" s="304">
        <v>0</v>
      </c>
      <c r="I6" s="304">
        <v>0</v>
      </c>
      <c r="J6" s="304">
        <v>0</v>
      </c>
      <c r="K6" s="304">
        <v>0</v>
      </c>
      <c r="L6" s="304">
        <v>0</v>
      </c>
      <c r="M6" s="304">
        <v>0</v>
      </c>
      <c r="N6" s="304">
        <v>0</v>
      </c>
      <c r="O6" s="304">
        <v>0</v>
      </c>
      <c r="P6" s="107">
        <f>SUM(E6:O6)</f>
        <v>0</v>
      </c>
    </row>
    <row r="7" spans="1:16" s="12" customFormat="1" ht="15.75">
      <c r="A7" s="105">
        <v>43771</v>
      </c>
      <c r="B7" s="115"/>
      <c r="C7" s="210" t="s">
        <v>90</v>
      </c>
      <c r="D7" s="99"/>
      <c r="E7" s="304">
        <v>0</v>
      </c>
      <c r="F7" s="304">
        <v>0</v>
      </c>
      <c r="G7" s="304">
        <v>0</v>
      </c>
      <c r="H7" s="304">
        <v>0</v>
      </c>
      <c r="I7" s="304">
        <v>0</v>
      </c>
      <c r="J7" s="304">
        <v>0</v>
      </c>
      <c r="K7" s="304">
        <v>0</v>
      </c>
      <c r="L7" s="304">
        <v>0</v>
      </c>
      <c r="M7" s="304">
        <v>0</v>
      </c>
      <c r="N7" s="304">
        <v>0</v>
      </c>
      <c r="O7" s="304">
        <v>0</v>
      </c>
      <c r="P7" s="107">
        <f t="shared" ref="P7:P36" si="0">SUM(E7:O7)</f>
        <v>0</v>
      </c>
    </row>
    <row r="8" spans="1:16" s="12" customFormat="1" ht="15.75">
      <c r="A8" s="105">
        <v>43772</v>
      </c>
      <c r="B8" s="115"/>
      <c r="C8" s="210" t="s">
        <v>94</v>
      </c>
      <c r="D8" s="99"/>
      <c r="E8" s="304">
        <v>0</v>
      </c>
      <c r="F8" s="304">
        <v>0</v>
      </c>
      <c r="G8" s="304">
        <v>0</v>
      </c>
      <c r="H8" s="304">
        <v>0</v>
      </c>
      <c r="I8" s="304">
        <v>0</v>
      </c>
      <c r="J8" s="304">
        <v>0</v>
      </c>
      <c r="K8" s="304">
        <v>0</v>
      </c>
      <c r="L8" s="304">
        <v>0</v>
      </c>
      <c r="M8" s="304">
        <v>0</v>
      </c>
      <c r="N8" s="304">
        <v>0</v>
      </c>
      <c r="O8" s="304">
        <v>0</v>
      </c>
      <c r="P8" s="107">
        <f t="shared" si="0"/>
        <v>0</v>
      </c>
    </row>
    <row r="9" spans="1:16" s="12" customFormat="1" ht="15.75">
      <c r="A9" s="105">
        <v>43773</v>
      </c>
      <c r="B9" s="115"/>
      <c r="C9" s="210" t="s">
        <v>95</v>
      </c>
      <c r="D9" s="99"/>
      <c r="E9" s="304">
        <v>0</v>
      </c>
      <c r="F9" s="304">
        <v>0</v>
      </c>
      <c r="G9" s="304">
        <v>0</v>
      </c>
      <c r="H9" s="304">
        <v>0</v>
      </c>
      <c r="I9" s="304">
        <v>0</v>
      </c>
      <c r="J9" s="304">
        <v>0</v>
      </c>
      <c r="K9" s="304">
        <v>0</v>
      </c>
      <c r="L9" s="304">
        <v>0</v>
      </c>
      <c r="M9" s="304">
        <v>0</v>
      </c>
      <c r="N9" s="304">
        <v>0</v>
      </c>
      <c r="O9" s="304">
        <v>0</v>
      </c>
      <c r="P9" s="107">
        <f t="shared" si="0"/>
        <v>0</v>
      </c>
    </row>
    <row r="10" spans="1:16" s="12" customFormat="1" ht="15.75">
      <c r="A10" s="105">
        <v>43774</v>
      </c>
      <c r="B10" s="115"/>
      <c r="C10" s="210" t="s">
        <v>96</v>
      </c>
      <c r="D10" s="99"/>
      <c r="E10" s="304">
        <v>0</v>
      </c>
      <c r="F10" s="304">
        <v>0</v>
      </c>
      <c r="G10" s="304">
        <v>0</v>
      </c>
      <c r="H10" s="304">
        <v>0</v>
      </c>
      <c r="I10" s="304">
        <v>0</v>
      </c>
      <c r="J10" s="304">
        <v>0</v>
      </c>
      <c r="K10" s="304">
        <v>0</v>
      </c>
      <c r="L10" s="304">
        <v>0</v>
      </c>
      <c r="M10" s="304">
        <v>0</v>
      </c>
      <c r="N10" s="304">
        <v>0</v>
      </c>
      <c r="O10" s="304">
        <v>0</v>
      </c>
      <c r="P10" s="107">
        <f t="shared" si="0"/>
        <v>0</v>
      </c>
    </row>
    <row r="11" spans="1:16" s="12" customFormat="1" ht="15.75">
      <c r="A11" s="105">
        <v>43775</v>
      </c>
      <c r="B11" s="115"/>
      <c r="C11" s="210" t="s">
        <v>92</v>
      </c>
      <c r="D11" s="99"/>
      <c r="E11" s="304">
        <v>0</v>
      </c>
      <c r="F11" s="304">
        <v>0</v>
      </c>
      <c r="G11" s="304">
        <v>0</v>
      </c>
      <c r="H11" s="304">
        <v>0</v>
      </c>
      <c r="I11" s="304">
        <v>0</v>
      </c>
      <c r="J11" s="304">
        <v>0</v>
      </c>
      <c r="K11" s="304">
        <v>0</v>
      </c>
      <c r="L11" s="304">
        <v>0</v>
      </c>
      <c r="M11" s="304">
        <v>0</v>
      </c>
      <c r="N11" s="304">
        <v>0</v>
      </c>
      <c r="O11" s="304">
        <v>0</v>
      </c>
      <c r="P11" s="107">
        <f t="shared" si="0"/>
        <v>0</v>
      </c>
    </row>
    <row r="12" spans="1:16" s="12" customFormat="1" ht="15.75">
      <c r="A12" s="105">
        <v>43776</v>
      </c>
      <c r="B12" s="115"/>
      <c r="C12" s="210" t="s">
        <v>93</v>
      </c>
      <c r="D12" s="99"/>
      <c r="E12" s="304">
        <v>0</v>
      </c>
      <c r="F12" s="304">
        <v>0</v>
      </c>
      <c r="G12" s="304">
        <v>0</v>
      </c>
      <c r="H12" s="304">
        <v>0</v>
      </c>
      <c r="I12" s="304">
        <v>0</v>
      </c>
      <c r="J12" s="304">
        <v>0</v>
      </c>
      <c r="K12" s="304">
        <v>0</v>
      </c>
      <c r="L12" s="304">
        <v>0</v>
      </c>
      <c r="M12" s="304">
        <v>0</v>
      </c>
      <c r="N12" s="304">
        <v>0</v>
      </c>
      <c r="O12" s="304">
        <v>0</v>
      </c>
      <c r="P12" s="107">
        <f t="shared" si="0"/>
        <v>0</v>
      </c>
    </row>
    <row r="13" spans="1:16" s="12" customFormat="1" ht="15.75">
      <c r="A13" s="105">
        <v>43777</v>
      </c>
      <c r="B13" s="115"/>
      <c r="C13" s="210" t="s">
        <v>91</v>
      </c>
      <c r="D13" s="99"/>
      <c r="E13" s="304">
        <v>0</v>
      </c>
      <c r="F13" s="304">
        <v>0</v>
      </c>
      <c r="G13" s="304">
        <v>0</v>
      </c>
      <c r="H13" s="304">
        <v>0</v>
      </c>
      <c r="I13" s="304">
        <v>0</v>
      </c>
      <c r="J13" s="304">
        <v>0</v>
      </c>
      <c r="K13" s="304">
        <v>0</v>
      </c>
      <c r="L13" s="304">
        <v>0</v>
      </c>
      <c r="M13" s="304">
        <v>0</v>
      </c>
      <c r="N13" s="304">
        <v>0</v>
      </c>
      <c r="O13" s="304">
        <v>0</v>
      </c>
      <c r="P13" s="107">
        <f t="shared" si="0"/>
        <v>0</v>
      </c>
    </row>
    <row r="14" spans="1:16" s="12" customFormat="1" ht="15.75">
      <c r="A14" s="105">
        <v>43778</v>
      </c>
      <c r="B14" s="115"/>
      <c r="C14" s="210" t="s">
        <v>90</v>
      </c>
      <c r="D14" s="99"/>
      <c r="E14" s="304">
        <v>0</v>
      </c>
      <c r="F14" s="304">
        <v>0</v>
      </c>
      <c r="G14" s="304">
        <v>0</v>
      </c>
      <c r="H14" s="304">
        <v>0</v>
      </c>
      <c r="I14" s="304">
        <v>0</v>
      </c>
      <c r="J14" s="304">
        <v>0</v>
      </c>
      <c r="K14" s="304">
        <v>0</v>
      </c>
      <c r="L14" s="304">
        <v>0</v>
      </c>
      <c r="M14" s="304">
        <v>0</v>
      </c>
      <c r="N14" s="304">
        <v>0</v>
      </c>
      <c r="O14" s="304">
        <v>0</v>
      </c>
      <c r="P14" s="107">
        <f t="shared" si="0"/>
        <v>0</v>
      </c>
    </row>
    <row r="15" spans="1:16" s="12" customFormat="1" ht="15.75">
      <c r="A15" s="105">
        <v>43779</v>
      </c>
      <c r="B15" s="115"/>
      <c r="C15" s="210" t="s">
        <v>94</v>
      </c>
      <c r="D15" s="99"/>
      <c r="E15" s="304">
        <v>0</v>
      </c>
      <c r="F15" s="304">
        <v>0</v>
      </c>
      <c r="G15" s="304">
        <v>0</v>
      </c>
      <c r="H15" s="304">
        <v>0</v>
      </c>
      <c r="I15" s="304">
        <v>0</v>
      </c>
      <c r="J15" s="304">
        <v>0</v>
      </c>
      <c r="K15" s="304">
        <v>0</v>
      </c>
      <c r="L15" s="304">
        <v>0</v>
      </c>
      <c r="M15" s="304">
        <v>0</v>
      </c>
      <c r="N15" s="304">
        <v>0</v>
      </c>
      <c r="O15" s="304">
        <v>0</v>
      </c>
      <c r="P15" s="107">
        <f t="shared" si="0"/>
        <v>0</v>
      </c>
    </row>
    <row r="16" spans="1:16" s="12" customFormat="1" ht="15.75">
      <c r="A16" s="105">
        <v>43780</v>
      </c>
      <c r="B16" s="115"/>
      <c r="C16" s="210" t="s">
        <v>95</v>
      </c>
      <c r="D16" s="99"/>
      <c r="E16" s="304">
        <v>0</v>
      </c>
      <c r="F16" s="304">
        <v>0</v>
      </c>
      <c r="G16" s="304">
        <v>0</v>
      </c>
      <c r="H16" s="304">
        <v>0</v>
      </c>
      <c r="I16" s="304">
        <v>0</v>
      </c>
      <c r="J16" s="304">
        <v>0</v>
      </c>
      <c r="K16" s="304">
        <v>0</v>
      </c>
      <c r="L16" s="304">
        <v>0</v>
      </c>
      <c r="M16" s="304">
        <v>0</v>
      </c>
      <c r="N16" s="304">
        <v>0</v>
      </c>
      <c r="O16" s="304">
        <v>0</v>
      </c>
      <c r="P16" s="107">
        <f t="shared" si="0"/>
        <v>0</v>
      </c>
    </row>
    <row r="17" spans="1:16" s="12" customFormat="1" ht="15.75">
      <c r="A17" s="105">
        <v>43781</v>
      </c>
      <c r="B17" s="115"/>
      <c r="C17" s="210" t="s">
        <v>96</v>
      </c>
      <c r="D17" s="99"/>
      <c r="E17" s="304">
        <v>0</v>
      </c>
      <c r="F17" s="304">
        <v>0</v>
      </c>
      <c r="G17" s="304">
        <v>0</v>
      </c>
      <c r="H17" s="304">
        <v>0</v>
      </c>
      <c r="I17" s="304">
        <v>0</v>
      </c>
      <c r="J17" s="304">
        <v>0</v>
      </c>
      <c r="K17" s="304">
        <v>0</v>
      </c>
      <c r="L17" s="304">
        <v>0</v>
      </c>
      <c r="M17" s="304">
        <v>0</v>
      </c>
      <c r="N17" s="304">
        <v>0</v>
      </c>
      <c r="O17" s="304">
        <v>0</v>
      </c>
      <c r="P17" s="107">
        <f t="shared" si="0"/>
        <v>0</v>
      </c>
    </row>
    <row r="18" spans="1:16" s="12" customFormat="1" ht="15.75">
      <c r="A18" s="105">
        <v>43782</v>
      </c>
      <c r="B18" s="115"/>
      <c r="C18" s="210" t="s">
        <v>92</v>
      </c>
      <c r="D18" s="99"/>
      <c r="E18" s="304">
        <v>0</v>
      </c>
      <c r="F18" s="304">
        <v>0</v>
      </c>
      <c r="G18" s="304">
        <v>0</v>
      </c>
      <c r="H18" s="304">
        <v>0</v>
      </c>
      <c r="I18" s="304">
        <v>0</v>
      </c>
      <c r="J18" s="304">
        <v>0</v>
      </c>
      <c r="K18" s="304">
        <v>0</v>
      </c>
      <c r="L18" s="304">
        <v>0</v>
      </c>
      <c r="M18" s="304">
        <v>0</v>
      </c>
      <c r="N18" s="304">
        <v>0</v>
      </c>
      <c r="O18" s="304">
        <v>0</v>
      </c>
      <c r="P18" s="107">
        <f t="shared" si="0"/>
        <v>0</v>
      </c>
    </row>
    <row r="19" spans="1:16" s="12" customFormat="1" ht="15.75">
      <c r="A19" s="105">
        <v>43783</v>
      </c>
      <c r="B19" s="115"/>
      <c r="C19" s="210" t="s">
        <v>93</v>
      </c>
      <c r="D19" s="99"/>
      <c r="E19" s="304">
        <v>0</v>
      </c>
      <c r="F19" s="304">
        <v>0</v>
      </c>
      <c r="G19" s="304">
        <v>0</v>
      </c>
      <c r="H19" s="304">
        <v>0</v>
      </c>
      <c r="I19" s="304">
        <v>0</v>
      </c>
      <c r="J19" s="304">
        <v>0</v>
      </c>
      <c r="K19" s="304">
        <v>0</v>
      </c>
      <c r="L19" s="304">
        <v>0</v>
      </c>
      <c r="M19" s="304">
        <v>0</v>
      </c>
      <c r="N19" s="304">
        <v>0</v>
      </c>
      <c r="O19" s="304">
        <v>0</v>
      </c>
      <c r="P19" s="107">
        <f t="shared" si="0"/>
        <v>0</v>
      </c>
    </row>
    <row r="20" spans="1:16" s="12" customFormat="1" ht="15.75">
      <c r="A20" s="105">
        <v>43784</v>
      </c>
      <c r="B20" s="115"/>
      <c r="C20" s="210" t="s">
        <v>91</v>
      </c>
      <c r="D20" s="99"/>
      <c r="E20" s="304">
        <v>0</v>
      </c>
      <c r="F20" s="304">
        <v>0</v>
      </c>
      <c r="G20" s="304">
        <v>0</v>
      </c>
      <c r="H20" s="304">
        <v>0</v>
      </c>
      <c r="I20" s="304">
        <v>0</v>
      </c>
      <c r="J20" s="304">
        <v>0</v>
      </c>
      <c r="K20" s="304">
        <v>0</v>
      </c>
      <c r="L20" s="304">
        <v>0</v>
      </c>
      <c r="M20" s="304">
        <v>0</v>
      </c>
      <c r="N20" s="304">
        <v>0</v>
      </c>
      <c r="O20" s="304">
        <v>0</v>
      </c>
      <c r="P20" s="107">
        <f t="shared" si="0"/>
        <v>0</v>
      </c>
    </row>
    <row r="21" spans="1:16" s="12" customFormat="1" ht="15.75">
      <c r="A21" s="105">
        <v>43785</v>
      </c>
      <c r="B21" s="115"/>
      <c r="C21" s="210" t="s">
        <v>90</v>
      </c>
      <c r="D21" s="99"/>
      <c r="E21" s="304">
        <v>0</v>
      </c>
      <c r="F21" s="304">
        <v>0</v>
      </c>
      <c r="G21" s="304">
        <v>0</v>
      </c>
      <c r="H21" s="304">
        <v>0</v>
      </c>
      <c r="I21" s="304">
        <v>0</v>
      </c>
      <c r="J21" s="304">
        <v>0</v>
      </c>
      <c r="K21" s="304">
        <v>0</v>
      </c>
      <c r="L21" s="304">
        <v>0</v>
      </c>
      <c r="M21" s="304">
        <v>0</v>
      </c>
      <c r="N21" s="304">
        <v>0</v>
      </c>
      <c r="O21" s="304">
        <v>0</v>
      </c>
      <c r="P21" s="107">
        <f t="shared" si="0"/>
        <v>0</v>
      </c>
    </row>
    <row r="22" spans="1:16" s="12" customFormat="1" ht="15.75">
      <c r="A22" s="105">
        <v>43788</v>
      </c>
      <c r="B22" s="115"/>
      <c r="C22" s="210" t="s">
        <v>94</v>
      </c>
      <c r="D22" s="99"/>
      <c r="E22" s="304">
        <v>0</v>
      </c>
      <c r="F22" s="304">
        <v>0</v>
      </c>
      <c r="G22" s="304">
        <v>0</v>
      </c>
      <c r="H22" s="304">
        <v>0</v>
      </c>
      <c r="I22" s="304">
        <v>0</v>
      </c>
      <c r="J22" s="304">
        <v>0</v>
      </c>
      <c r="K22" s="304">
        <v>0</v>
      </c>
      <c r="L22" s="304">
        <v>0</v>
      </c>
      <c r="M22" s="304">
        <v>0</v>
      </c>
      <c r="N22" s="304">
        <v>0</v>
      </c>
      <c r="O22" s="304">
        <v>0</v>
      </c>
      <c r="P22" s="107">
        <f t="shared" si="0"/>
        <v>0</v>
      </c>
    </row>
    <row r="23" spans="1:16" s="12" customFormat="1" ht="15.75">
      <c r="A23" s="105">
        <v>43788</v>
      </c>
      <c r="B23" s="115"/>
      <c r="C23" s="210" t="s">
        <v>95</v>
      </c>
      <c r="D23" s="99"/>
      <c r="E23" s="304">
        <v>0</v>
      </c>
      <c r="F23" s="304">
        <v>0</v>
      </c>
      <c r="G23" s="304">
        <v>0</v>
      </c>
      <c r="H23" s="304">
        <v>0</v>
      </c>
      <c r="I23" s="304">
        <v>0</v>
      </c>
      <c r="J23" s="304">
        <v>0</v>
      </c>
      <c r="K23" s="304">
        <v>0</v>
      </c>
      <c r="L23" s="304">
        <v>0</v>
      </c>
      <c r="M23" s="304">
        <v>0</v>
      </c>
      <c r="N23" s="304">
        <v>0</v>
      </c>
      <c r="O23" s="304">
        <v>0</v>
      </c>
      <c r="P23" s="107">
        <f t="shared" si="0"/>
        <v>0</v>
      </c>
    </row>
    <row r="24" spans="1:16" s="12" customFormat="1" ht="15.75">
      <c r="A24" s="105">
        <v>43788</v>
      </c>
      <c r="B24" s="115"/>
      <c r="C24" s="210" t="s">
        <v>96</v>
      </c>
      <c r="D24" s="99"/>
      <c r="E24" s="304">
        <v>0</v>
      </c>
      <c r="F24" s="304">
        <v>0</v>
      </c>
      <c r="G24" s="304">
        <v>0</v>
      </c>
      <c r="H24" s="304">
        <v>0</v>
      </c>
      <c r="I24" s="304">
        <v>0</v>
      </c>
      <c r="J24" s="304">
        <v>0</v>
      </c>
      <c r="K24" s="304">
        <v>0</v>
      </c>
      <c r="L24" s="304">
        <v>0</v>
      </c>
      <c r="M24" s="304">
        <v>0</v>
      </c>
      <c r="N24" s="304">
        <v>0</v>
      </c>
      <c r="O24" s="304">
        <v>0</v>
      </c>
      <c r="P24" s="107">
        <f t="shared" si="0"/>
        <v>0</v>
      </c>
    </row>
    <row r="25" spans="1:16" s="12" customFormat="1" ht="15.75">
      <c r="A25" s="105">
        <v>43789</v>
      </c>
      <c r="B25" s="115"/>
      <c r="C25" s="210" t="s">
        <v>92</v>
      </c>
      <c r="D25" s="99"/>
      <c r="E25" s="304">
        <v>0</v>
      </c>
      <c r="F25" s="304">
        <v>0</v>
      </c>
      <c r="G25" s="304">
        <v>0</v>
      </c>
      <c r="H25" s="304">
        <v>0</v>
      </c>
      <c r="I25" s="304">
        <v>0</v>
      </c>
      <c r="J25" s="304">
        <v>0</v>
      </c>
      <c r="K25" s="304">
        <v>0</v>
      </c>
      <c r="L25" s="304">
        <v>0</v>
      </c>
      <c r="M25" s="304">
        <v>0</v>
      </c>
      <c r="N25" s="304">
        <v>0</v>
      </c>
      <c r="O25" s="304">
        <v>0</v>
      </c>
      <c r="P25" s="107">
        <f t="shared" si="0"/>
        <v>0</v>
      </c>
    </row>
    <row r="26" spans="1:16" s="12" customFormat="1" ht="15.75">
      <c r="A26" s="105">
        <v>43790</v>
      </c>
      <c r="B26" s="115"/>
      <c r="C26" s="210" t="s">
        <v>93</v>
      </c>
      <c r="D26" s="99"/>
      <c r="E26" s="304">
        <v>0</v>
      </c>
      <c r="F26" s="304">
        <v>0</v>
      </c>
      <c r="G26" s="304">
        <v>0</v>
      </c>
      <c r="H26" s="304">
        <v>0</v>
      </c>
      <c r="I26" s="304">
        <v>0</v>
      </c>
      <c r="J26" s="304">
        <v>0</v>
      </c>
      <c r="K26" s="304">
        <v>0</v>
      </c>
      <c r="L26" s="304">
        <v>0</v>
      </c>
      <c r="M26" s="304">
        <v>0</v>
      </c>
      <c r="N26" s="304">
        <v>0</v>
      </c>
      <c r="O26" s="304">
        <v>0</v>
      </c>
      <c r="P26" s="107">
        <f t="shared" si="0"/>
        <v>0</v>
      </c>
    </row>
    <row r="27" spans="1:16" s="12" customFormat="1" ht="15.75">
      <c r="A27" s="105">
        <v>43791</v>
      </c>
      <c r="B27" s="115"/>
      <c r="C27" s="210" t="s">
        <v>91</v>
      </c>
      <c r="D27" s="99"/>
      <c r="E27" s="304">
        <v>0</v>
      </c>
      <c r="F27" s="304">
        <v>0</v>
      </c>
      <c r="G27" s="304">
        <v>0</v>
      </c>
      <c r="H27" s="304">
        <v>0</v>
      </c>
      <c r="I27" s="304">
        <v>0</v>
      </c>
      <c r="J27" s="304">
        <v>0</v>
      </c>
      <c r="K27" s="304">
        <v>0</v>
      </c>
      <c r="L27" s="304">
        <v>0</v>
      </c>
      <c r="M27" s="304">
        <v>0</v>
      </c>
      <c r="N27" s="304">
        <v>0</v>
      </c>
      <c r="O27" s="304">
        <v>0</v>
      </c>
      <c r="P27" s="107">
        <f t="shared" si="0"/>
        <v>0</v>
      </c>
    </row>
    <row r="28" spans="1:16" s="12" customFormat="1" ht="15.75">
      <c r="A28" s="105">
        <v>43792</v>
      </c>
      <c r="B28" s="115"/>
      <c r="C28" s="210" t="s">
        <v>90</v>
      </c>
      <c r="D28" s="99"/>
      <c r="E28" s="304">
        <v>0</v>
      </c>
      <c r="F28" s="304">
        <v>0</v>
      </c>
      <c r="G28" s="304">
        <v>0</v>
      </c>
      <c r="H28" s="304">
        <v>0</v>
      </c>
      <c r="I28" s="304">
        <v>0</v>
      </c>
      <c r="J28" s="304">
        <v>0</v>
      </c>
      <c r="K28" s="304">
        <v>0</v>
      </c>
      <c r="L28" s="304">
        <v>0</v>
      </c>
      <c r="M28" s="304">
        <v>0</v>
      </c>
      <c r="N28" s="304">
        <v>0</v>
      </c>
      <c r="O28" s="304">
        <v>0</v>
      </c>
      <c r="P28" s="107">
        <f t="shared" si="0"/>
        <v>0</v>
      </c>
    </row>
    <row r="29" spans="1:16" s="12" customFormat="1" ht="15.75">
      <c r="A29" s="105">
        <v>43793</v>
      </c>
      <c r="B29" s="115"/>
      <c r="C29" s="210" t="s">
        <v>94</v>
      </c>
      <c r="D29" s="99"/>
      <c r="E29" s="304">
        <v>0</v>
      </c>
      <c r="F29" s="304">
        <v>0</v>
      </c>
      <c r="G29" s="304">
        <v>0</v>
      </c>
      <c r="H29" s="304">
        <v>0</v>
      </c>
      <c r="I29" s="304">
        <v>0</v>
      </c>
      <c r="J29" s="304">
        <v>0</v>
      </c>
      <c r="K29" s="304">
        <v>0</v>
      </c>
      <c r="L29" s="304">
        <v>0</v>
      </c>
      <c r="M29" s="304">
        <v>0</v>
      </c>
      <c r="N29" s="304">
        <v>0</v>
      </c>
      <c r="O29" s="304">
        <v>0</v>
      </c>
      <c r="P29" s="107">
        <f t="shared" si="0"/>
        <v>0</v>
      </c>
    </row>
    <row r="30" spans="1:16" s="12" customFormat="1" ht="15.75">
      <c r="A30" s="105">
        <v>43794</v>
      </c>
      <c r="B30" s="115"/>
      <c r="C30" s="210" t="s">
        <v>95</v>
      </c>
      <c r="D30" s="99"/>
      <c r="E30" s="304">
        <v>0</v>
      </c>
      <c r="F30" s="304">
        <v>0</v>
      </c>
      <c r="G30" s="304">
        <v>0</v>
      </c>
      <c r="H30" s="304">
        <v>0</v>
      </c>
      <c r="I30" s="304">
        <v>0</v>
      </c>
      <c r="J30" s="304">
        <v>0</v>
      </c>
      <c r="K30" s="304">
        <v>0</v>
      </c>
      <c r="L30" s="304">
        <v>0</v>
      </c>
      <c r="M30" s="304">
        <v>0</v>
      </c>
      <c r="N30" s="304">
        <v>0</v>
      </c>
      <c r="O30" s="304">
        <v>0</v>
      </c>
      <c r="P30" s="107">
        <f t="shared" si="0"/>
        <v>0</v>
      </c>
    </row>
    <row r="31" spans="1:16" s="12" customFormat="1" ht="15.75">
      <c r="A31" s="105">
        <v>43795</v>
      </c>
      <c r="B31" s="115"/>
      <c r="C31" s="210" t="s">
        <v>96</v>
      </c>
      <c r="D31" s="99"/>
      <c r="E31" s="304">
        <v>0</v>
      </c>
      <c r="F31" s="304">
        <v>0</v>
      </c>
      <c r="G31" s="304">
        <v>0</v>
      </c>
      <c r="H31" s="304">
        <v>0</v>
      </c>
      <c r="I31" s="304">
        <v>0</v>
      </c>
      <c r="J31" s="304">
        <v>0</v>
      </c>
      <c r="K31" s="304">
        <v>0</v>
      </c>
      <c r="L31" s="304">
        <v>0</v>
      </c>
      <c r="M31" s="304">
        <v>0</v>
      </c>
      <c r="N31" s="304">
        <v>0</v>
      </c>
      <c r="O31" s="304">
        <v>0</v>
      </c>
      <c r="P31" s="107">
        <f t="shared" si="0"/>
        <v>0</v>
      </c>
    </row>
    <row r="32" spans="1:16" s="12" customFormat="1" ht="15.75">
      <c r="A32" s="105">
        <v>43796</v>
      </c>
      <c r="B32" s="115"/>
      <c r="C32" s="210" t="s">
        <v>92</v>
      </c>
      <c r="D32" s="99"/>
      <c r="E32" s="304">
        <v>0</v>
      </c>
      <c r="F32" s="304">
        <v>0</v>
      </c>
      <c r="G32" s="304">
        <v>0</v>
      </c>
      <c r="H32" s="304">
        <v>0</v>
      </c>
      <c r="I32" s="304">
        <v>0</v>
      </c>
      <c r="J32" s="304">
        <v>0</v>
      </c>
      <c r="K32" s="304">
        <v>0</v>
      </c>
      <c r="L32" s="304">
        <v>0</v>
      </c>
      <c r="M32" s="304">
        <v>0</v>
      </c>
      <c r="N32" s="304">
        <v>0</v>
      </c>
      <c r="O32" s="304">
        <v>0</v>
      </c>
      <c r="P32" s="107">
        <f t="shared" si="0"/>
        <v>0</v>
      </c>
    </row>
    <row r="33" spans="1:16" s="12" customFormat="1" ht="15.75">
      <c r="A33" s="105">
        <v>43797</v>
      </c>
      <c r="B33" s="115"/>
      <c r="C33" s="210" t="s">
        <v>93</v>
      </c>
      <c r="D33" s="99"/>
      <c r="E33" s="304">
        <v>0</v>
      </c>
      <c r="F33" s="304">
        <v>0</v>
      </c>
      <c r="G33" s="304">
        <v>0</v>
      </c>
      <c r="H33" s="304">
        <v>0</v>
      </c>
      <c r="I33" s="304">
        <v>0</v>
      </c>
      <c r="J33" s="304">
        <v>0</v>
      </c>
      <c r="K33" s="304">
        <v>0</v>
      </c>
      <c r="L33" s="304">
        <v>0</v>
      </c>
      <c r="M33" s="304">
        <v>0</v>
      </c>
      <c r="N33" s="304">
        <v>0</v>
      </c>
      <c r="O33" s="304">
        <v>0</v>
      </c>
      <c r="P33" s="107">
        <f t="shared" si="0"/>
        <v>0</v>
      </c>
    </row>
    <row r="34" spans="1:16" s="12" customFormat="1" ht="15.75">
      <c r="A34" s="105">
        <v>43798</v>
      </c>
      <c r="B34" s="115"/>
      <c r="C34" s="210" t="s">
        <v>91</v>
      </c>
      <c r="D34" s="99"/>
      <c r="E34" s="304">
        <v>0</v>
      </c>
      <c r="F34" s="304">
        <v>0</v>
      </c>
      <c r="G34" s="304">
        <v>0</v>
      </c>
      <c r="H34" s="304">
        <v>0</v>
      </c>
      <c r="I34" s="304">
        <v>0</v>
      </c>
      <c r="J34" s="304">
        <v>0</v>
      </c>
      <c r="K34" s="304">
        <v>0</v>
      </c>
      <c r="L34" s="304">
        <v>0</v>
      </c>
      <c r="M34" s="304">
        <v>0</v>
      </c>
      <c r="N34" s="304">
        <v>0</v>
      </c>
      <c r="O34" s="304">
        <v>0</v>
      </c>
      <c r="P34" s="107">
        <f t="shared" si="0"/>
        <v>0</v>
      </c>
    </row>
    <row r="35" spans="1:16" s="12" customFormat="1" ht="15.75">
      <c r="A35" s="105">
        <v>43799</v>
      </c>
      <c r="B35" s="115"/>
      <c r="C35" s="210" t="s">
        <v>90</v>
      </c>
      <c r="D35" s="99"/>
      <c r="E35" s="304">
        <v>0</v>
      </c>
      <c r="F35" s="304">
        <v>0</v>
      </c>
      <c r="G35" s="304">
        <v>0</v>
      </c>
      <c r="H35" s="304">
        <v>0</v>
      </c>
      <c r="I35" s="304">
        <v>0</v>
      </c>
      <c r="J35" s="304">
        <v>0</v>
      </c>
      <c r="K35" s="304">
        <v>0</v>
      </c>
      <c r="L35" s="304">
        <v>0</v>
      </c>
      <c r="M35" s="304">
        <v>0</v>
      </c>
      <c r="N35" s="304">
        <v>0</v>
      </c>
      <c r="O35" s="304">
        <v>0</v>
      </c>
      <c r="P35" s="107">
        <f t="shared" si="0"/>
        <v>0</v>
      </c>
    </row>
    <row r="36" spans="1:16" s="12" customFormat="1" ht="15.75">
      <c r="A36" s="90"/>
      <c r="B36" s="98"/>
      <c r="C36" s="94"/>
      <c r="D36" s="95"/>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109"/>
      <c r="B37" s="110">
        <f>SUM(B6:B36)</f>
        <v>0</v>
      </c>
      <c r="C37" s="111"/>
      <c r="D37" s="1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row r="38" spans="1:16" ht="15" hidden="1" customHeight="1"/>
    <row r="39" spans="1:16" ht="15" hidden="1" customHeight="1"/>
    <row r="40" spans="1:16" ht="15" hidden="1" customHeight="1"/>
    <row r="41" spans="1:16" ht="15" hidden="1" customHeight="1"/>
    <row r="42" spans="1:16" ht="15" hidden="1" customHeight="1"/>
    <row r="43" spans="1:16" ht="15" hidden="1" customHeight="1"/>
    <row r="44" spans="1:16" ht="15" hidden="1" customHeight="1"/>
    <row r="45" spans="1:16" ht="15" hidden="1" customHeight="1"/>
    <row r="46" spans="1:16" ht="15" hidden="1" customHeight="1"/>
    <row r="47" spans="1:16" ht="15" hidden="1" customHeight="1"/>
    <row r="48" spans="1:16"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1'!A1" display="Daywise Charts"/>
    <hyperlink ref="E2:F3" location="'Nov B'!A1" display="Budget Nov"/>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0" tint="-0.249977111117893"/>
  </sheetPr>
  <dimension ref="A1:P116"/>
  <sheetViews>
    <sheetView zoomScale="85" zoomScaleNormal="85" workbookViewId="0">
      <pane xSplit="1" ySplit="5" topLeftCell="B21" activePane="bottomRight" state="frozen"/>
      <selection activeCell="C26" sqref="C26"/>
      <selection pane="topRight" activeCell="C26" sqref="C26"/>
      <selection pane="bottomLeft" activeCell="C26" sqref="C26"/>
      <selection pane="bottomRight" activeCell="L2" sqref="L2:N3"/>
    </sheetView>
  </sheetViews>
  <sheetFormatPr defaultColWidth="0" defaultRowHeight="18.75" zeroHeight="1"/>
  <cols>
    <col min="1" max="1" width="10.7109375" style="6" customWidth="1"/>
    <col min="2" max="2" width="5.7109375" style="6" customWidth="1"/>
    <col min="3" max="3" width="17.140625" style="5" customWidth="1"/>
    <col min="4" max="4" width="46.140625" style="23" customWidth="1"/>
    <col min="5" max="5" width="11" style="5" customWidth="1"/>
    <col min="6" max="15" width="11" style="1" customWidth="1"/>
    <col min="16" max="16" width="11.85546875" style="4" customWidth="1"/>
    <col min="17" max="16384" width="9.140625" style="12" hidden="1"/>
  </cols>
  <sheetData>
    <row r="1" spans="1:16" ht="19.5" thickBot="1">
      <c r="A1" s="8"/>
      <c r="B1" s="8"/>
      <c r="C1" s="9"/>
      <c r="D1" s="22"/>
      <c r="E1" s="9"/>
      <c r="F1" s="10"/>
      <c r="G1" s="10"/>
      <c r="H1" s="10"/>
      <c r="I1" s="10"/>
      <c r="J1" s="10"/>
      <c r="K1" s="10"/>
      <c r="L1" s="10"/>
      <c r="M1" s="10"/>
      <c r="N1" s="10"/>
      <c r="O1" s="10"/>
      <c r="P1" s="11"/>
    </row>
    <row r="2" spans="1:16" ht="19.5" customHeight="1" thickBot="1">
      <c r="A2" s="821" t="str">
        <f>+Nov!A2:D2</f>
        <v>Mr X</v>
      </c>
      <c r="B2" s="822"/>
      <c r="C2" s="822"/>
      <c r="D2" s="823"/>
      <c r="E2" s="810" t="s">
        <v>232</v>
      </c>
      <c r="F2" s="811"/>
      <c r="G2" s="805" t="s">
        <v>50</v>
      </c>
      <c r="H2" s="798"/>
      <c r="I2" s="798"/>
      <c r="J2" s="798"/>
      <c r="K2" s="799"/>
      <c r="L2" s="798" t="s">
        <v>6</v>
      </c>
      <c r="M2" s="798"/>
      <c r="N2" s="799"/>
      <c r="O2" s="12"/>
      <c r="P2" s="13"/>
    </row>
    <row r="3" spans="1:16" ht="15.75" customHeight="1" thickBot="1">
      <c r="A3" s="818" t="s">
        <v>97</v>
      </c>
      <c r="B3" s="819"/>
      <c r="C3" s="819"/>
      <c r="D3" s="820"/>
      <c r="E3" s="812"/>
      <c r="F3" s="813"/>
      <c r="G3" s="806"/>
      <c r="H3" s="800"/>
      <c r="I3" s="800"/>
      <c r="J3" s="800"/>
      <c r="K3" s="801"/>
      <c r="L3" s="800"/>
      <c r="M3" s="800"/>
      <c r="N3" s="801"/>
      <c r="O3" s="12"/>
      <c r="P3" s="12"/>
    </row>
    <row r="4" spans="1:16" ht="23.25">
      <c r="A4" s="96"/>
      <c r="B4" s="96"/>
      <c r="C4" s="96"/>
      <c r="D4" s="97"/>
      <c r="E4" s="96"/>
      <c r="F4" s="12"/>
      <c r="G4" s="12"/>
      <c r="H4" s="12"/>
      <c r="I4" s="12"/>
      <c r="J4" s="12"/>
      <c r="K4" s="12"/>
      <c r="L4" s="12"/>
      <c r="M4" s="12"/>
      <c r="N4" s="12"/>
      <c r="O4" s="12"/>
      <c r="P4" s="13"/>
    </row>
    <row r="5" spans="1:16" ht="60">
      <c r="A5" s="102" t="s">
        <v>0</v>
      </c>
      <c r="B5" s="102" t="s">
        <v>49</v>
      </c>
      <c r="C5" s="103" t="s">
        <v>1</v>
      </c>
      <c r="D5" s="103" t="s">
        <v>3</v>
      </c>
      <c r="E5" s="103" t="str">
        <f>+Summary!H3</f>
        <v>Day to Day - Housing</v>
      </c>
      <c r="F5" s="103" t="str">
        <f>+Summary!I3</f>
        <v>Car - Bike - Transportation</v>
      </c>
      <c r="G5" s="103" t="str">
        <f>+Summary!J3</f>
        <v>Food</v>
      </c>
      <c r="H5" s="103" t="str">
        <f>+Summary!K3</f>
        <v>Personal Care</v>
      </c>
      <c r="I5" s="103" t="str">
        <f>+Summary!L3</f>
        <v>Entertainment</v>
      </c>
      <c r="J5" s="103" t="str">
        <f>+Summary!M3</f>
        <v>Medical</v>
      </c>
      <c r="K5" s="103" t="str">
        <f>+Summary!N3</f>
        <v>Gifts</v>
      </c>
      <c r="L5" s="103" t="str">
        <f>+Summary!O3</f>
        <v>Studies</v>
      </c>
      <c r="M5" s="103" t="str">
        <f>+Summary!P3</f>
        <v>Travel  &amp; Pleasure</v>
      </c>
      <c r="N5" s="103" t="str">
        <f>+Summary!Q3</f>
        <v>Misc</v>
      </c>
      <c r="O5" s="103" t="str">
        <f>+Summary!R3</f>
        <v>Savings</v>
      </c>
      <c r="P5" s="103" t="s">
        <v>2</v>
      </c>
    </row>
    <row r="6" spans="1:16" ht="15.75">
      <c r="A6" s="105">
        <v>43800</v>
      </c>
      <c r="B6" s="115"/>
      <c r="C6" s="210" t="s">
        <v>94</v>
      </c>
      <c r="D6" s="99"/>
      <c r="E6" s="304">
        <v>0</v>
      </c>
      <c r="F6" s="304">
        <v>0</v>
      </c>
      <c r="G6" s="304">
        <v>0</v>
      </c>
      <c r="H6" s="304">
        <v>0</v>
      </c>
      <c r="I6" s="304">
        <v>0</v>
      </c>
      <c r="J6" s="304">
        <v>0</v>
      </c>
      <c r="K6" s="304">
        <v>0</v>
      </c>
      <c r="L6" s="304">
        <v>0</v>
      </c>
      <c r="M6" s="304">
        <v>0</v>
      </c>
      <c r="N6" s="304">
        <v>0</v>
      </c>
      <c r="O6" s="304">
        <v>0</v>
      </c>
      <c r="P6" s="107">
        <f>SUM(E6:O6)</f>
        <v>0</v>
      </c>
    </row>
    <row r="7" spans="1:16" ht="15.75">
      <c r="A7" s="105">
        <v>43801</v>
      </c>
      <c r="B7" s="115"/>
      <c r="C7" s="210" t="s">
        <v>95</v>
      </c>
      <c r="D7" s="99"/>
      <c r="E7" s="304">
        <v>0</v>
      </c>
      <c r="F7" s="304">
        <v>0</v>
      </c>
      <c r="G7" s="304">
        <v>0</v>
      </c>
      <c r="H7" s="304">
        <v>0</v>
      </c>
      <c r="I7" s="304">
        <v>0</v>
      </c>
      <c r="J7" s="304">
        <v>0</v>
      </c>
      <c r="K7" s="304">
        <v>0</v>
      </c>
      <c r="L7" s="304">
        <v>0</v>
      </c>
      <c r="M7" s="304">
        <v>0</v>
      </c>
      <c r="N7" s="304">
        <v>0</v>
      </c>
      <c r="O7" s="304">
        <v>0</v>
      </c>
      <c r="P7" s="107">
        <f t="shared" ref="P7:P36" si="0">SUM(E7:O7)</f>
        <v>0</v>
      </c>
    </row>
    <row r="8" spans="1:16" ht="15.75">
      <c r="A8" s="105">
        <v>43802</v>
      </c>
      <c r="B8" s="115"/>
      <c r="C8" s="210" t="s">
        <v>96</v>
      </c>
      <c r="D8" s="53"/>
      <c r="E8" s="304">
        <v>0</v>
      </c>
      <c r="F8" s="304">
        <v>0</v>
      </c>
      <c r="G8" s="304">
        <v>0</v>
      </c>
      <c r="H8" s="304">
        <v>0</v>
      </c>
      <c r="I8" s="304">
        <v>0</v>
      </c>
      <c r="J8" s="304">
        <v>0</v>
      </c>
      <c r="K8" s="304">
        <v>0</v>
      </c>
      <c r="L8" s="304">
        <v>0</v>
      </c>
      <c r="M8" s="304">
        <v>0</v>
      </c>
      <c r="N8" s="304">
        <v>0</v>
      </c>
      <c r="O8" s="304">
        <v>0</v>
      </c>
      <c r="P8" s="107">
        <f t="shared" si="0"/>
        <v>0</v>
      </c>
    </row>
    <row r="9" spans="1:16" ht="15.75">
      <c r="A9" s="105">
        <v>43803</v>
      </c>
      <c r="B9" s="115"/>
      <c r="C9" s="210" t="s">
        <v>92</v>
      </c>
      <c r="D9" s="53"/>
      <c r="E9" s="304">
        <v>0</v>
      </c>
      <c r="F9" s="304">
        <v>0</v>
      </c>
      <c r="G9" s="304">
        <v>0</v>
      </c>
      <c r="H9" s="304">
        <v>0</v>
      </c>
      <c r="I9" s="304">
        <v>0</v>
      </c>
      <c r="J9" s="304">
        <v>0</v>
      </c>
      <c r="K9" s="304">
        <v>0</v>
      </c>
      <c r="L9" s="304">
        <v>0</v>
      </c>
      <c r="M9" s="304">
        <v>0</v>
      </c>
      <c r="N9" s="304">
        <v>0</v>
      </c>
      <c r="O9" s="304">
        <v>0</v>
      </c>
      <c r="P9" s="107">
        <f t="shared" si="0"/>
        <v>0</v>
      </c>
    </row>
    <row r="10" spans="1:16" ht="15.75">
      <c r="A10" s="105">
        <v>43804</v>
      </c>
      <c r="B10" s="115"/>
      <c r="C10" s="210" t="s">
        <v>93</v>
      </c>
      <c r="D10" s="53"/>
      <c r="E10" s="304">
        <v>0</v>
      </c>
      <c r="F10" s="304">
        <v>0</v>
      </c>
      <c r="G10" s="304">
        <v>0</v>
      </c>
      <c r="H10" s="304">
        <v>0</v>
      </c>
      <c r="I10" s="304">
        <v>0</v>
      </c>
      <c r="J10" s="304">
        <v>0</v>
      </c>
      <c r="K10" s="304">
        <v>0</v>
      </c>
      <c r="L10" s="304">
        <v>0</v>
      </c>
      <c r="M10" s="304">
        <v>0</v>
      </c>
      <c r="N10" s="304">
        <v>0</v>
      </c>
      <c r="O10" s="304">
        <v>0</v>
      </c>
      <c r="P10" s="107">
        <f t="shared" si="0"/>
        <v>0</v>
      </c>
    </row>
    <row r="11" spans="1:16" ht="15.75">
      <c r="A11" s="105">
        <v>43805</v>
      </c>
      <c r="B11" s="115"/>
      <c r="C11" s="210" t="s">
        <v>91</v>
      </c>
      <c r="D11" s="53"/>
      <c r="E11" s="304">
        <v>0</v>
      </c>
      <c r="F11" s="304">
        <v>0</v>
      </c>
      <c r="G11" s="304">
        <v>0</v>
      </c>
      <c r="H11" s="304">
        <v>0</v>
      </c>
      <c r="I11" s="304">
        <v>0</v>
      </c>
      <c r="J11" s="304">
        <v>0</v>
      </c>
      <c r="K11" s="304">
        <v>0</v>
      </c>
      <c r="L11" s="304">
        <v>0</v>
      </c>
      <c r="M11" s="304">
        <v>0</v>
      </c>
      <c r="N11" s="304">
        <v>0</v>
      </c>
      <c r="O11" s="304">
        <v>0</v>
      </c>
      <c r="P11" s="107">
        <f t="shared" si="0"/>
        <v>0</v>
      </c>
    </row>
    <row r="12" spans="1:16" ht="15.75">
      <c r="A12" s="105">
        <v>43806</v>
      </c>
      <c r="B12" s="115"/>
      <c r="C12" s="210" t="s">
        <v>90</v>
      </c>
      <c r="D12" s="53"/>
      <c r="E12" s="304">
        <v>0</v>
      </c>
      <c r="F12" s="304">
        <v>0</v>
      </c>
      <c r="G12" s="304">
        <v>0</v>
      </c>
      <c r="H12" s="304">
        <v>0</v>
      </c>
      <c r="I12" s="304">
        <v>0</v>
      </c>
      <c r="J12" s="304">
        <v>0</v>
      </c>
      <c r="K12" s="304">
        <v>0</v>
      </c>
      <c r="L12" s="304">
        <v>0</v>
      </c>
      <c r="M12" s="304">
        <v>0</v>
      </c>
      <c r="N12" s="304">
        <v>0</v>
      </c>
      <c r="O12" s="304">
        <v>0</v>
      </c>
      <c r="P12" s="107">
        <f t="shared" si="0"/>
        <v>0</v>
      </c>
    </row>
    <row r="13" spans="1:16" ht="15.75">
      <c r="A13" s="105">
        <v>43807</v>
      </c>
      <c r="B13" s="115"/>
      <c r="C13" s="210" t="s">
        <v>94</v>
      </c>
      <c r="D13" s="53"/>
      <c r="E13" s="304">
        <v>0</v>
      </c>
      <c r="F13" s="304">
        <v>0</v>
      </c>
      <c r="G13" s="304">
        <v>0</v>
      </c>
      <c r="H13" s="304">
        <v>0</v>
      </c>
      <c r="I13" s="304">
        <v>0</v>
      </c>
      <c r="J13" s="304">
        <v>0</v>
      </c>
      <c r="K13" s="304">
        <v>0</v>
      </c>
      <c r="L13" s="304">
        <v>0</v>
      </c>
      <c r="M13" s="304">
        <v>0</v>
      </c>
      <c r="N13" s="304">
        <v>0</v>
      </c>
      <c r="O13" s="304">
        <v>0</v>
      </c>
      <c r="P13" s="107">
        <f t="shared" si="0"/>
        <v>0</v>
      </c>
    </row>
    <row r="14" spans="1:16" ht="15.75">
      <c r="A14" s="105">
        <v>43808</v>
      </c>
      <c r="B14" s="115"/>
      <c r="C14" s="210" t="s">
        <v>95</v>
      </c>
      <c r="D14" s="53"/>
      <c r="E14" s="304">
        <v>0</v>
      </c>
      <c r="F14" s="304">
        <v>0</v>
      </c>
      <c r="G14" s="304">
        <v>0</v>
      </c>
      <c r="H14" s="304">
        <v>0</v>
      </c>
      <c r="I14" s="304">
        <v>0</v>
      </c>
      <c r="J14" s="304">
        <v>0</v>
      </c>
      <c r="K14" s="304">
        <v>0</v>
      </c>
      <c r="L14" s="304">
        <v>0</v>
      </c>
      <c r="M14" s="304">
        <v>0</v>
      </c>
      <c r="N14" s="304">
        <v>0</v>
      </c>
      <c r="O14" s="304">
        <v>0</v>
      </c>
      <c r="P14" s="107">
        <f t="shared" si="0"/>
        <v>0</v>
      </c>
    </row>
    <row r="15" spans="1:16" ht="15.75">
      <c r="A15" s="105">
        <v>43809</v>
      </c>
      <c r="B15" s="115"/>
      <c r="C15" s="210" t="s">
        <v>96</v>
      </c>
      <c r="D15" s="53"/>
      <c r="E15" s="304">
        <v>0</v>
      </c>
      <c r="F15" s="304">
        <v>0</v>
      </c>
      <c r="G15" s="304">
        <v>0</v>
      </c>
      <c r="H15" s="304">
        <v>0</v>
      </c>
      <c r="I15" s="304">
        <v>0</v>
      </c>
      <c r="J15" s="304">
        <v>0</v>
      </c>
      <c r="K15" s="304">
        <v>0</v>
      </c>
      <c r="L15" s="304">
        <v>0</v>
      </c>
      <c r="M15" s="304">
        <v>0</v>
      </c>
      <c r="N15" s="304">
        <v>0</v>
      </c>
      <c r="O15" s="304">
        <v>0</v>
      </c>
      <c r="P15" s="107">
        <f t="shared" si="0"/>
        <v>0</v>
      </c>
    </row>
    <row r="16" spans="1:16" ht="15.75">
      <c r="A16" s="105">
        <v>43810</v>
      </c>
      <c r="B16" s="115"/>
      <c r="C16" s="210" t="s">
        <v>92</v>
      </c>
      <c r="D16" s="53"/>
      <c r="E16" s="304">
        <v>0</v>
      </c>
      <c r="F16" s="304">
        <v>0</v>
      </c>
      <c r="G16" s="304">
        <v>0</v>
      </c>
      <c r="H16" s="304">
        <v>0</v>
      </c>
      <c r="I16" s="304">
        <v>0</v>
      </c>
      <c r="J16" s="304">
        <v>0</v>
      </c>
      <c r="K16" s="304">
        <v>0</v>
      </c>
      <c r="L16" s="304">
        <v>0</v>
      </c>
      <c r="M16" s="304">
        <v>0</v>
      </c>
      <c r="N16" s="304">
        <v>0</v>
      </c>
      <c r="O16" s="304">
        <v>0</v>
      </c>
      <c r="P16" s="107">
        <f t="shared" si="0"/>
        <v>0</v>
      </c>
    </row>
    <row r="17" spans="1:16" ht="15.75">
      <c r="A17" s="105">
        <v>43811</v>
      </c>
      <c r="B17" s="115"/>
      <c r="C17" s="210" t="s">
        <v>93</v>
      </c>
      <c r="D17" s="53"/>
      <c r="E17" s="304">
        <v>0</v>
      </c>
      <c r="F17" s="304">
        <v>0</v>
      </c>
      <c r="G17" s="304">
        <v>0</v>
      </c>
      <c r="H17" s="304">
        <v>0</v>
      </c>
      <c r="I17" s="304">
        <v>0</v>
      </c>
      <c r="J17" s="304">
        <v>0</v>
      </c>
      <c r="K17" s="304">
        <v>0</v>
      </c>
      <c r="L17" s="304">
        <v>0</v>
      </c>
      <c r="M17" s="304">
        <v>0</v>
      </c>
      <c r="N17" s="304">
        <v>0</v>
      </c>
      <c r="O17" s="304">
        <v>0</v>
      </c>
      <c r="P17" s="107">
        <f t="shared" si="0"/>
        <v>0</v>
      </c>
    </row>
    <row r="18" spans="1:16" ht="15.75">
      <c r="A18" s="105">
        <v>43812</v>
      </c>
      <c r="B18" s="115"/>
      <c r="C18" s="210" t="s">
        <v>91</v>
      </c>
      <c r="D18" s="53"/>
      <c r="E18" s="304">
        <v>0</v>
      </c>
      <c r="F18" s="304">
        <v>0</v>
      </c>
      <c r="G18" s="304">
        <v>0</v>
      </c>
      <c r="H18" s="304">
        <v>0</v>
      </c>
      <c r="I18" s="304">
        <v>0</v>
      </c>
      <c r="J18" s="304">
        <v>0</v>
      </c>
      <c r="K18" s="304">
        <v>0</v>
      </c>
      <c r="L18" s="304">
        <v>0</v>
      </c>
      <c r="M18" s="304">
        <v>0</v>
      </c>
      <c r="N18" s="304">
        <v>0</v>
      </c>
      <c r="O18" s="304">
        <v>0</v>
      </c>
      <c r="P18" s="107">
        <f t="shared" si="0"/>
        <v>0</v>
      </c>
    </row>
    <row r="19" spans="1:16" ht="15.75">
      <c r="A19" s="105">
        <v>43813</v>
      </c>
      <c r="B19" s="115"/>
      <c r="C19" s="210" t="s">
        <v>90</v>
      </c>
      <c r="D19" s="53"/>
      <c r="E19" s="304">
        <v>0</v>
      </c>
      <c r="F19" s="304">
        <v>0</v>
      </c>
      <c r="G19" s="304">
        <v>0</v>
      </c>
      <c r="H19" s="304">
        <v>0</v>
      </c>
      <c r="I19" s="304">
        <v>0</v>
      </c>
      <c r="J19" s="304">
        <v>0</v>
      </c>
      <c r="K19" s="304">
        <v>0</v>
      </c>
      <c r="L19" s="304">
        <v>0</v>
      </c>
      <c r="M19" s="304">
        <v>0</v>
      </c>
      <c r="N19" s="304">
        <v>0</v>
      </c>
      <c r="O19" s="304">
        <v>0</v>
      </c>
      <c r="P19" s="107">
        <f t="shared" si="0"/>
        <v>0</v>
      </c>
    </row>
    <row r="20" spans="1:16" ht="15.75">
      <c r="A20" s="105">
        <v>43814</v>
      </c>
      <c r="B20" s="115"/>
      <c r="C20" s="210" t="s">
        <v>94</v>
      </c>
      <c r="D20" s="53"/>
      <c r="E20" s="304">
        <v>0</v>
      </c>
      <c r="F20" s="304">
        <v>0</v>
      </c>
      <c r="G20" s="304">
        <v>0</v>
      </c>
      <c r="H20" s="304">
        <v>0</v>
      </c>
      <c r="I20" s="304">
        <v>0</v>
      </c>
      <c r="J20" s="304">
        <v>0</v>
      </c>
      <c r="K20" s="304">
        <v>0</v>
      </c>
      <c r="L20" s="304">
        <v>0</v>
      </c>
      <c r="M20" s="304">
        <v>0</v>
      </c>
      <c r="N20" s="304">
        <v>0</v>
      </c>
      <c r="O20" s="304">
        <v>0</v>
      </c>
      <c r="P20" s="107">
        <f t="shared" si="0"/>
        <v>0</v>
      </c>
    </row>
    <row r="21" spans="1:16" ht="15.75">
      <c r="A21" s="105">
        <v>43815</v>
      </c>
      <c r="B21" s="115"/>
      <c r="C21" s="210" t="s">
        <v>95</v>
      </c>
      <c r="D21" s="53"/>
      <c r="E21" s="304">
        <v>0</v>
      </c>
      <c r="F21" s="304">
        <v>0</v>
      </c>
      <c r="G21" s="304">
        <v>0</v>
      </c>
      <c r="H21" s="304">
        <v>0</v>
      </c>
      <c r="I21" s="304">
        <v>0</v>
      </c>
      <c r="J21" s="304">
        <v>0</v>
      </c>
      <c r="K21" s="304">
        <v>0</v>
      </c>
      <c r="L21" s="304">
        <v>0</v>
      </c>
      <c r="M21" s="304">
        <v>0</v>
      </c>
      <c r="N21" s="304">
        <v>0</v>
      </c>
      <c r="O21" s="304">
        <v>0</v>
      </c>
      <c r="P21" s="107">
        <f t="shared" si="0"/>
        <v>0</v>
      </c>
    </row>
    <row r="22" spans="1:16" ht="15.75">
      <c r="A22" s="105">
        <v>43818</v>
      </c>
      <c r="B22" s="115"/>
      <c r="C22" s="210" t="s">
        <v>96</v>
      </c>
      <c r="D22" s="53"/>
      <c r="E22" s="304">
        <v>0</v>
      </c>
      <c r="F22" s="304">
        <v>0</v>
      </c>
      <c r="G22" s="304">
        <v>0</v>
      </c>
      <c r="H22" s="304">
        <v>0</v>
      </c>
      <c r="I22" s="304">
        <v>0</v>
      </c>
      <c r="J22" s="304">
        <v>0</v>
      </c>
      <c r="K22" s="304">
        <v>0</v>
      </c>
      <c r="L22" s="304">
        <v>0</v>
      </c>
      <c r="M22" s="304">
        <v>0</v>
      </c>
      <c r="N22" s="304">
        <v>0</v>
      </c>
      <c r="O22" s="304">
        <v>0</v>
      </c>
      <c r="P22" s="107">
        <f t="shared" si="0"/>
        <v>0</v>
      </c>
    </row>
    <row r="23" spans="1:16" ht="15.75">
      <c r="A23" s="105">
        <v>43818</v>
      </c>
      <c r="B23" s="115"/>
      <c r="C23" s="210" t="s">
        <v>92</v>
      </c>
      <c r="D23" s="53"/>
      <c r="E23" s="304">
        <v>0</v>
      </c>
      <c r="F23" s="304">
        <v>0</v>
      </c>
      <c r="G23" s="304">
        <v>0</v>
      </c>
      <c r="H23" s="304">
        <v>0</v>
      </c>
      <c r="I23" s="304">
        <v>0</v>
      </c>
      <c r="J23" s="304">
        <v>0</v>
      </c>
      <c r="K23" s="304">
        <v>0</v>
      </c>
      <c r="L23" s="304">
        <v>0</v>
      </c>
      <c r="M23" s="304">
        <v>0</v>
      </c>
      <c r="N23" s="304">
        <v>0</v>
      </c>
      <c r="O23" s="304">
        <v>0</v>
      </c>
      <c r="P23" s="107">
        <f t="shared" si="0"/>
        <v>0</v>
      </c>
    </row>
    <row r="24" spans="1:16" ht="15.75">
      <c r="A24" s="105">
        <v>43818</v>
      </c>
      <c r="B24" s="115"/>
      <c r="C24" s="210" t="s">
        <v>93</v>
      </c>
      <c r="D24" s="53"/>
      <c r="E24" s="304">
        <v>0</v>
      </c>
      <c r="F24" s="304">
        <v>0</v>
      </c>
      <c r="G24" s="304">
        <v>0</v>
      </c>
      <c r="H24" s="304">
        <v>0</v>
      </c>
      <c r="I24" s="304">
        <v>0</v>
      </c>
      <c r="J24" s="304">
        <v>0</v>
      </c>
      <c r="K24" s="304">
        <v>0</v>
      </c>
      <c r="L24" s="304">
        <v>0</v>
      </c>
      <c r="M24" s="304">
        <v>0</v>
      </c>
      <c r="N24" s="304">
        <v>0</v>
      </c>
      <c r="O24" s="304">
        <v>0</v>
      </c>
      <c r="P24" s="107">
        <f t="shared" si="0"/>
        <v>0</v>
      </c>
    </row>
    <row r="25" spans="1:16" ht="15.75">
      <c r="A25" s="105">
        <v>43819</v>
      </c>
      <c r="B25" s="115"/>
      <c r="C25" s="210" t="s">
        <v>91</v>
      </c>
      <c r="D25" s="53"/>
      <c r="E25" s="304">
        <v>0</v>
      </c>
      <c r="F25" s="304">
        <v>0</v>
      </c>
      <c r="G25" s="304">
        <v>0</v>
      </c>
      <c r="H25" s="304">
        <v>0</v>
      </c>
      <c r="I25" s="304">
        <v>0</v>
      </c>
      <c r="J25" s="304">
        <v>0</v>
      </c>
      <c r="K25" s="304">
        <v>0</v>
      </c>
      <c r="L25" s="304">
        <v>0</v>
      </c>
      <c r="M25" s="304">
        <v>0</v>
      </c>
      <c r="N25" s="304">
        <v>0</v>
      </c>
      <c r="O25" s="304">
        <v>0</v>
      </c>
      <c r="P25" s="107">
        <f t="shared" si="0"/>
        <v>0</v>
      </c>
    </row>
    <row r="26" spans="1:16" ht="15.75">
      <c r="A26" s="105">
        <v>43820</v>
      </c>
      <c r="B26" s="115"/>
      <c r="C26" s="210" t="s">
        <v>90</v>
      </c>
      <c r="D26" s="53"/>
      <c r="E26" s="304">
        <v>0</v>
      </c>
      <c r="F26" s="304">
        <v>0</v>
      </c>
      <c r="G26" s="304">
        <v>0</v>
      </c>
      <c r="H26" s="304">
        <v>0</v>
      </c>
      <c r="I26" s="304">
        <v>0</v>
      </c>
      <c r="J26" s="304">
        <v>0</v>
      </c>
      <c r="K26" s="304">
        <v>0</v>
      </c>
      <c r="L26" s="304">
        <v>0</v>
      </c>
      <c r="M26" s="304">
        <v>0</v>
      </c>
      <c r="N26" s="304">
        <v>0</v>
      </c>
      <c r="O26" s="304">
        <v>0</v>
      </c>
      <c r="P26" s="107">
        <f t="shared" si="0"/>
        <v>0</v>
      </c>
    </row>
    <row r="27" spans="1:16" ht="15.75">
      <c r="A27" s="105">
        <v>43821</v>
      </c>
      <c r="B27" s="115"/>
      <c r="C27" s="210" t="s">
        <v>94</v>
      </c>
      <c r="D27" s="53"/>
      <c r="E27" s="304">
        <v>0</v>
      </c>
      <c r="F27" s="304">
        <v>0</v>
      </c>
      <c r="G27" s="304">
        <v>0</v>
      </c>
      <c r="H27" s="304">
        <v>0</v>
      </c>
      <c r="I27" s="304">
        <v>0</v>
      </c>
      <c r="J27" s="304">
        <v>0</v>
      </c>
      <c r="K27" s="304">
        <v>0</v>
      </c>
      <c r="L27" s="304">
        <v>0</v>
      </c>
      <c r="M27" s="304">
        <v>0</v>
      </c>
      <c r="N27" s="304">
        <v>0</v>
      </c>
      <c r="O27" s="304">
        <v>0</v>
      </c>
      <c r="P27" s="107">
        <f t="shared" si="0"/>
        <v>0</v>
      </c>
    </row>
    <row r="28" spans="1:16" ht="15.75">
      <c r="A28" s="105">
        <v>43822</v>
      </c>
      <c r="B28" s="115"/>
      <c r="C28" s="210" t="s">
        <v>95</v>
      </c>
      <c r="D28" s="53"/>
      <c r="E28" s="304">
        <v>0</v>
      </c>
      <c r="F28" s="304">
        <v>0</v>
      </c>
      <c r="G28" s="304">
        <v>0</v>
      </c>
      <c r="H28" s="304">
        <v>0</v>
      </c>
      <c r="I28" s="304">
        <v>0</v>
      </c>
      <c r="J28" s="304">
        <v>0</v>
      </c>
      <c r="K28" s="304">
        <v>0</v>
      </c>
      <c r="L28" s="304">
        <v>0</v>
      </c>
      <c r="M28" s="304">
        <v>0</v>
      </c>
      <c r="N28" s="304">
        <v>0</v>
      </c>
      <c r="O28" s="304">
        <v>0</v>
      </c>
      <c r="P28" s="107">
        <f t="shared" si="0"/>
        <v>0</v>
      </c>
    </row>
    <row r="29" spans="1:16" ht="15.75">
      <c r="A29" s="105">
        <v>43823</v>
      </c>
      <c r="B29" s="115"/>
      <c r="C29" s="210" t="s">
        <v>96</v>
      </c>
      <c r="D29" s="53"/>
      <c r="E29" s="304">
        <v>0</v>
      </c>
      <c r="F29" s="304">
        <v>0</v>
      </c>
      <c r="G29" s="304">
        <v>0</v>
      </c>
      <c r="H29" s="304">
        <v>0</v>
      </c>
      <c r="I29" s="304">
        <v>0</v>
      </c>
      <c r="J29" s="304">
        <v>0</v>
      </c>
      <c r="K29" s="304">
        <v>0</v>
      </c>
      <c r="L29" s="304">
        <v>0</v>
      </c>
      <c r="M29" s="304">
        <v>0</v>
      </c>
      <c r="N29" s="304">
        <v>0</v>
      </c>
      <c r="O29" s="304">
        <v>0</v>
      </c>
      <c r="P29" s="107">
        <f t="shared" si="0"/>
        <v>0</v>
      </c>
    </row>
    <row r="30" spans="1:16" ht="15.75">
      <c r="A30" s="105">
        <v>43824</v>
      </c>
      <c r="B30" s="115"/>
      <c r="C30" s="210" t="s">
        <v>92</v>
      </c>
      <c r="D30" s="53"/>
      <c r="E30" s="304">
        <v>0</v>
      </c>
      <c r="F30" s="304">
        <v>0</v>
      </c>
      <c r="G30" s="304">
        <v>0</v>
      </c>
      <c r="H30" s="304">
        <v>0</v>
      </c>
      <c r="I30" s="304">
        <v>0</v>
      </c>
      <c r="J30" s="304">
        <v>0</v>
      </c>
      <c r="K30" s="304">
        <v>0</v>
      </c>
      <c r="L30" s="304">
        <v>0</v>
      </c>
      <c r="M30" s="304">
        <v>0</v>
      </c>
      <c r="N30" s="304">
        <v>0</v>
      </c>
      <c r="O30" s="304">
        <v>0</v>
      </c>
      <c r="P30" s="107">
        <f t="shared" si="0"/>
        <v>0</v>
      </c>
    </row>
    <row r="31" spans="1:16" ht="15.75">
      <c r="A31" s="105">
        <v>43825</v>
      </c>
      <c r="B31" s="115"/>
      <c r="C31" s="210" t="s">
        <v>93</v>
      </c>
      <c r="D31" s="53"/>
      <c r="E31" s="304">
        <v>0</v>
      </c>
      <c r="F31" s="304">
        <v>0</v>
      </c>
      <c r="G31" s="304">
        <v>0</v>
      </c>
      <c r="H31" s="304">
        <v>0</v>
      </c>
      <c r="I31" s="304">
        <v>0</v>
      </c>
      <c r="J31" s="304">
        <v>0</v>
      </c>
      <c r="K31" s="304">
        <v>0</v>
      </c>
      <c r="L31" s="304">
        <v>0</v>
      </c>
      <c r="M31" s="304">
        <v>0</v>
      </c>
      <c r="N31" s="304">
        <v>0</v>
      </c>
      <c r="O31" s="304">
        <v>0</v>
      </c>
      <c r="P31" s="107">
        <f t="shared" si="0"/>
        <v>0</v>
      </c>
    </row>
    <row r="32" spans="1:16" ht="15.75">
      <c r="A32" s="105">
        <v>43826</v>
      </c>
      <c r="B32" s="115"/>
      <c r="C32" s="210" t="s">
        <v>91</v>
      </c>
      <c r="D32" s="53"/>
      <c r="E32" s="304">
        <v>0</v>
      </c>
      <c r="F32" s="304">
        <v>0</v>
      </c>
      <c r="G32" s="304">
        <v>0</v>
      </c>
      <c r="H32" s="304">
        <v>0</v>
      </c>
      <c r="I32" s="304">
        <v>0</v>
      </c>
      <c r="J32" s="304">
        <v>0</v>
      </c>
      <c r="K32" s="304">
        <v>0</v>
      </c>
      <c r="L32" s="304">
        <v>0</v>
      </c>
      <c r="M32" s="304">
        <v>0</v>
      </c>
      <c r="N32" s="304">
        <v>0</v>
      </c>
      <c r="O32" s="304">
        <v>0</v>
      </c>
      <c r="P32" s="107">
        <f t="shared" si="0"/>
        <v>0</v>
      </c>
    </row>
    <row r="33" spans="1:16" ht="15.75">
      <c r="A33" s="105">
        <v>43827</v>
      </c>
      <c r="B33" s="115"/>
      <c r="C33" s="210" t="s">
        <v>90</v>
      </c>
      <c r="D33" s="53"/>
      <c r="E33" s="304">
        <v>0</v>
      </c>
      <c r="F33" s="304">
        <v>0</v>
      </c>
      <c r="G33" s="304">
        <v>0</v>
      </c>
      <c r="H33" s="304">
        <v>0</v>
      </c>
      <c r="I33" s="304">
        <v>0</v>
      </c>
      <c r="J33" s="304">
        <v>0</v>
      </c>
      <c r="K33" s="304">
        <v>0</v>
      </c>
      <c r="L33" s="304">
        <v>0</v>
      </c>
      <c r="M33" s="304">
        <v>0</v>
      </c>
      <c r="N33" s="304">
        <v>0</v>
      </c>
      <c r="O33" s="304">
        <v>0</v>
      </c>
      <c r="P33" s="107">
        <f t="shared" si="0"/>
        <v>0</v>
      </c>
    </row>
    <row r="34" spans="1:16" ht="15.75">
      <c r="A34" s="105">
        <v>43828</v>
      </c>
      <c r="B34" s="115"/>
      <c r="C34" s="210" t="s">
        <v>94</v>
      </c>
      <c r="D34" s="53"/>
      <c r="E34" s="304">
        <v>0</v>
      </c>
      <c r="F34" s="304">
        <v>0</v>
      </c>
      <c r="G34" s="304">
        <v>0</v>
      </c>
      <c r="H34" s="304">
        <v>0</v>
      </c>
      <c r="I34" s="304">
        <v>0</v>
      </c>
      <c r="J34" s="304">
        <v>0</v>
      </c>
      <c r="K34" s="304">
        <v>0</v>
      </c>
      <c r="L34" s="304">
        <v>0</v>
      </c>
      <c r="M34" s="304">
        <v>0</v>
      </c>
      <c r="N34" s="304">
        <v>0</v>
      </c>
      <c r="O34" s="304">
        <v>0</v>
      </c>
      <c r="P34" s="107">
        <f t="shared" si="0"/>
        <v>0</v>
      </c>
    </row>
    <row r="35" spans="1:16" ht="15.75">
      <c r="A35" s="105">
        <v>43829</v>
      </c>
      <c r="B35" s="115"/>
      <c r="C35" s="210" t="s">
        <v>95</v>
      </c>
      <c r="D35" s="53"/>
      <c r="E35" s="304">
        <v>0</v>
      </c>
      <c r="F35" s="304">
        <v>0</v>
      </c>
      <c r="G35" s="304">
        <v>0</v>
      </c>
      <c r="H35" s="304">
        <v>0</v>
      </c>
      <c r="I35" s="304">
        <v>0</v>
      </c>
      <c r="J35" s="304">
        <v>0</v>
      </c>
      <c r="K35" s="304">
        <v>0</v>
      </c>
      <c r="L35" s="304">
        <v>0</v>
      </c>
      <c r="M35" s="304">
        <v>0</v>
      </c>
      <c r="N35" s="304">
        <v>0</v>
      </c>
      <c r="O35" s="304">
        <v>0</v>
      </c>
      <c r="P35" s="107">
        <f t="shared" si="0"/>
        <v>0</v>
      </c>
    </row>
    <row r="36" spans="1:16" ht="15.75">
      <c r="A36" s="105">
        <v>43830</v>
      </c>
      <c r="B36" s="115"/>
      <c r="C36" s="210" t="s">
        <v>96</v>
      </c>
      <c r="D36" s="53"/>
      <c r="E36" s="304">
        <v>0</v>
      </c>
      <c r="F36" s="304">
        <v>0</v>
      </c>
      <c r="G36" s="304">
        <v>0</v>
      </c>
      <c r="H36" s="304">
        <v>0</v>
      </c>
      <c r="I36" s="304">
        <v>0</v>
      </c>
      <c r="J36" s="304">
        <v>0</v>
      </c>
      <c r="K36" s="304">
        <v>0</v>
      </c>
      <c r="L36" s="304">
        <v>0</v>
      </c>
      <c r="M36" s="304">
        <v>0</v>
      </c>
      <c r="N36" s="304">
        <v>0</v>
      </c>
      <c r="O36" s="304">
        <v>0</v>
      </c>
      <c r="P36" s="107">
        <f t="shared" si="0"/>
        <v>0</v>
      </c>
    </row>
    <row r="37" spans="1:16" s="14" customFormat="1" ht="15.75">
      <c r="A37" s="109"/>
      <c r="B37" s="110">
        <f>SUM(B6:B36)</f>
        <v>0</v>
      </c>
      <c r="C37" s="111"/>
      <c r="D37" s="112" t="s">
        <v>2</v>
      </c>
      <c r="E37" s="113">
        <f t="shared" ref="E37:N37" si="1">SUM(E6:E36)</f>
        <v>0</v>
      </c>
      <c r="F37" s="113">
        <f t="shared" si="1"/>
        <v>0</v>
      </c>
      <c r="G37" s="113">
        <f t="shared" si="1"/>
        <v>0</v>
      </c>
      <c r="H37" s="113">
        <f t="shared" si="1"/>
        <v>0</v>
      </c>
      <c r="I37" s="113">
        <f t="shared" si="1"/>
        <v>0</v>
      </c>
      <c r="J37" s="113">
        <f t="shared" si="1"/>
        <v>0</v>
      </c>
      <c r="K37" s="113">
        <f t="shared" si="1"/>
        <v>0</v>
      </c>
      <c r="L37" s="113">
        <f t="shared" si="1"/>
        <v>0</v>
      </c>
      <c r="M37" s="113">
        <f t="shared" si="1"/>
        <v>0</v>
      </c>
      <c r="N37" s="113">
        <f t="shared" si="1"/>
        <v>0</v>
      </c>
      <c r="O37" s="113">
        <f>SUM(O6:O36)</f>
        <v>0</v>
      </c>
      <c r="P37" s="108">
        <f t="shared" ref="P37" si="2">SUM(P6:P36)</f>
        <v>0</v>
      </c>
    </row>
    <row r="38" spans="1:16" ht="18.75" hidden="1" customHeight="1"/>
    <row r="39" spans="1:16" ht="18.75" hidden="1" customHeight="1"/>
    <row r="40" spans="1:16" ht="18.75" hidden="1" customHeight="1"/>
    <row r="41" spans="1:16" ht="18.75" hidden="1" customHeight="1"/>
    <row r="42" spans="1:16" ht="18.75" hidden="1" customHeight="1"/>
    <row r="43" spans="1:16" ht="18.75" hidden="1" customHeight="1"/>
    <row r="44" spans="1:16" ht="18.75" hidden="1" customHeight="1"/>
    <row r="45" spans="1:16" ht="18.75" hidden="1" customHeight="1"/>
    <row r="46" spans="1:16" ht="18.75" hidden="1" customHeight="1"/>
    <row r="47" spans="1:16" ht="18.75" hidden="1" customHeight="1"/>
    <row r="48" spans="1:16" ht="18.75" hidden="1" customHeight="1"/>
    <row r="49" ht="18.75" hidden="1" customHeight="1"/>
    <row r="50" ht="18.75" hidden="1" customHeight="1"/>
    <row r="51" ht="18.75" hidden="1" customHeight="1"/>
    <row r="52" ht="18.75" hidden="1" customHeight="1"/>
    <row r="53" ht="18.75" hidden="1" customHeight="1"/>
    <row r="54" ht="18.75" hidden="1" customHeight="1"/>
    <row r="55" ht="18.75" hidden="1" customHeight="1"/>
    <row r="56" ht="18.75" hidden="1" customHeight="1"/>
    <row r="57" ht="18.75" hidden="1" customHeight="1"/>
    <row r="58" ht="18.75" hidden="1" customHeight="1"/>
    <row r="59" ht="18.75" hidden="1" customHeight="1"/>
    <row r="60" ht="18.75" hidden="1" customHeight="1"/>
    <row r="61" ht="18.75" hidden="1" customHeight="1"/>
    <row r="62" ht="18.75" hidden="1" customHeight="1"/>
    <row r="63" ht="18.75" hidden="1" customHeight="1"/>
    <row r="64" ht="18.75" hidden="1" customHeight="1"/>
    <row r="65" ht="18.75" hidden="1" customHeight="1"/>
    <row r="66" ht="18.75" hidden="1" customHeight="1"/>
    <row r="67" ht="18.75" hidden="1" customHeight="1"/>
    <row r="68" ht="18.75" hidden="1" customHeight="1"/>
    <row r="69" ht="18.75" hidden="1" customHeight="1"/>
    <row r="70" ht="18.75" hidden="1" customHeight="1"/>
    <row r="71" ht="18.75" hidden="1" customHeight="1"/>
    <row r="72" ht="18.75" hidden="1" customHeight="1"/>
    <row r="73" ht="18.75" hidden="1" customHeight="1"/>
    <row r="74" ht="18.75" hidden="1" customHeight="1"/>
    <row r="75" ht="18.75" hidden="1" customHeight="1"/>
    <row r="76" ht="18.75" hidden="1" customHeight="1"/>
    <row r="77" ht="18.75" hidden="1" customHeight="1"/>
    <row r="78" ht="18.75" hidden="1" customHeight="1"/>
    <row r="79" ht="18.75" hidden="1" customHeight="1"/>
    <row r="80" ht="18.75" hidden="1" customHeight="1"/>
    <row r="81" ht="18.75" hidden="1" customHeight="1"/>
    <row r="82" ht="18.75" hidden="1" customHeight="1"/>
    <row r="83" ht="18.75" hidden="1" customHeight="1"/>
    <row r="84" ht="18.75" hidden="1" customHeight="1"/>
    <row r="85" ht="18.75" hidden="1" customHeight="1"/>
    <row r="86" ht="18.75" hidden="1" customHeight="1"/>
    <row r="87" ht="18.75" hidden="1" customHeight="1"/>
    <row r="88" ht="18.75" hidden="1" customHeight="1"/>
    <row r="89" ht="18.75" hidden="1" customHeight="1"/>
    <row r="90" ht="18.75" hidden="1" customHeight="1"/>
    <row r="91" ht="18.75" hidden="1" customHeight="1"/>
    <row r="92" ht="18.75" hidden="1" customHeight="1"/>
    <row r="93" ht="18.75" hidden="1" customHeight="1"/>
    <row r="94" ht="18.75" hidden="1" customHeight="1"/>
    <row r="95" ht="18.75" hidden="1" customHeight="1"/>
    <row r="96" ht="18.75" hidden="1" customHeight="1"/>
    <row r="97" ht="18.75" hidden="1" customHeight="1"/>
    <row r="98" ht="18.75" hidden="1" customHeight="1"/>
    <row r="99" ht="18.75" hidden="1" customHeight="1"/>
    <row r="100" ht="18.75" hidden="1" customHeight="1"/>
    <row r="101" ht="18.75" hidden="1" customHeight="1"/>
    <row r="102" ht="18.75" hidden="1" customHeight="1"/>
    <row r="103" ht="18.75" hidden="1" customHeight="1"/>
    <row r="104" ht="18.75" hidden="1" customHeight="1"/>
    <row r="105" ht="18.75" hidden="1" customHeight="1"/>
    <row r="106" ht="18.75" hidden="1" customHeight="1"/>
    <row r="107" ht="18.75" hidden="1" customHeight="1"/>
    <row r="108" ht="18.75" hidden="1" customHeight="1"/>
    <row r="109" ht="18.75" hidden="1" customHeight="1"/>
    <row r="110" ht="18.75" hidden="1" customHeight="1"/>
    <row r="111" ht="18.75" hidden="1" customHeight="1"/>
    <row r="112" ht="18.75" hidden="1" customHeight="1"/>
    <row r="113" ht="18.75" hidden="1" customHeight="1"/>
    <row r="114" ht="18.75" hidden="1" customHeight="1"/>
    <row r="115" ht="18.75" hidden="1" customHeight="1"/>
    <row r="116" ht="18.75" hidden="1" customHeight="1"/>
  </sheetData>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2'!A1" display="Daywise Charts"/>
    <hyperlink ref="E2:F3" location="'Dec B'!A1" display="Budget Jan"/>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H25"/>
  <sheetViews>
    <sheetView zoomScale="90" zoomScaleNormal="90" workbookViewId="0">
      <pane ySplit="2" topLeftCell="A3" activePane="bottomLeft" state="frozen"/>
      <selection pane="bottomLeft" activeCell="D3" sqref="D3:F5"/>
    </sheetView>
  </sheetViews>
  <sheetFormatPr defaultColWidth="0" defaultRowHeight="15" zeroHeight="1"/>
  <cols>
    <col min="1" max="1" width="9.140625" style="86" customWidth="1"/>
    <col min="2" max="2" width="140.5703125" style="138" customWidth="1"/>
    <col min="3" max="3" width="4.5703125" customWidth="1"/>
    <col min="4" max="5" width="10" style="39" customWidth="1"/>
    <col min="6" max="6" width="10" customWidth="1"/>
    <col min="7" max="7" width="4.5703125" customWidth="1"/>
    <col min="8" max="8" width="0" hidden="1" customWidth="1"/>
    <col min="9" max="16384" width="9.140625" hidden="1"/>
  </cols>
  <sheetData>
    <row r="1" spans="1:7" s="1" customFormat="1">
      <c r="A1" s="84"/>
      <c r="B1" s="135"/>
    </row>
    <row r="2" spans="1:7" ht="18.75">
      <c r="A2" s="82" t="s">
        <v>30</v>
      </c>
      <c r="B2" s="83" t="s">
        <v>51</v>
      </c>
      <c r="C2" s="1"/>
      <c r="D2" s="1"/>
      <c r="E2" s="1"/>
      <c r="F2" s="1"/>
      <c r="G2" s="1"/>
    </row>
    <row r="3" spans="1:7" ht="18.75">
      <c r="A3" s="81"/>
      <c r="B3" s="81"/>
      <c r="C3" s="80"/>
      <c r="D3" s="671" t="s">
        <v>29</v>
      </c>
      <c r="E3" s="671"/>
      <c r="F3" s="671"/>
      <c r="G3" s="21"/>
    </row>
    <row r="4" spans="1:7" s="89" customFormat="1" ht="15.75">
      <c r="A4" s="82">
        <v>1</v>
      </c>
      <c r="B4" s="87" t="s">
        <v>31</v>
      </c>
      <c r="C4" s="88"/>
      <c r="D4" s="671"/>
      <c r="E4" s="671"/>
      <c r="F4" s="671"/>
      <c r="G4" s="88"/>
    </row>
    <row r="5" spans="1:7" ht="30">
      <c r="A5" s="81"/>
      <c r="B5" s="136" t="s">
        <v>32</v>
      </c>
      <c r="C5" s="19"/>
      <c r="D5" s="671"/>
      <c r="E5" s="671"/>
      <c r="F5" s="671"/>
      <c r="G5" s="19"/>
    </row>
    <row r="6" spans="1:7" s="89" customFormat="1" ht="15.75">
      <c r="A6" s="82">
        <v>2</v>
      </c>
      <c r="B6" s="87" t="s">
        <v>33</v>
      </c>
      <c r="C6" s="88"/>
      <c r="D6" s="88"/>
      <c r="E6" s="88"/>
      <c r="F6" s="88"/>
      <c r="G6" s="88"/>
    </row>
    <row r="7" spans="1:7" ht="45">
      <c r="A7" s="81"/>
      <c r="B7" s="136" t="s">
        <v>34</v>
      </c>
      <c r="C7" s="19"/>
      <c r="D7" s="19"/>
      <c r="E7" s="19"/>
      <c r="F7" s="19"/>
      <c r="G7" s="19"/>
    </row>
    <row r="8" spans="1:7" s="89" customFormat="1" ht="15.75">
      <c r="A8" s="82">
        <v>3</v>
      </c>
      <c r="B8" s="87" t="s">
        <v>35</v>
      </c>
      <c r="C8" s="88"/>
      <c r="D8" s="88"/>
      <c r="E8" s="88"/>
      <c r="F8" s="88"/>
      <c r="G8" s="88"/>
    </row>
    <row r="9" spans="1:7" ht="60">
      <c r="A9" s="81"/>
      <c r="B9" s="136" t="s">
        <v>36</v>
      </c>
      <c r="C9" s="19"/>
      <c r="D9" s="19"/>
      <c r="E9" s="19"/>
      <c r="F9" s="19"/>
      <c r="G9" s="19"/>
    </row>
    <row r="10" spans="1:7" s="89" customFormat="1" ht="15.75">
      <c r="A10" s="82">
        <v>4</v>
      </c>
      <c r="B10" s="87" t="s">
        <v>37</v>
      </c>
      <c r="C10" s="88"/>
      <c r="D10" s="88"/>
      <c r="E10" s="88"/>
      <c r="F10" s="88"/>
      <c r="G10" s="88"/>
    </row>
    <row r="11" spans="1:7" ht="60">
      <c r="A11" s="81"/>
      <c r="B11" s="136" t="s">
        <v>173</v>
      </c>
      <c r="C11" s="19"/>
      <c r="D11" s="19"/>
      <c r="E11" s="19"/>
      <c r="F11" s="19"/>
      <c r="G11" s="19"/>
    </row>
    <row r="12" spans="1:7" s="89" customFormat="1" ht="15.75">
      <c r="A12" s="82">
        <v>5</v>
      </c>
      <c r="B12" s="87" t="s">
        <v>38</v>
      </c>
      <c r="C12" s="88"/>
      <c r="D12" s="88"/>
      <c r="E12" s="88"/>
      <c r="F12" s="88"/>
      <c r="G12" s="88"/>
    </row>
    <row r="13" spans="1:7" ht="60">
      <c r="A13" s="81"/>
      <c r="B13" s="136" t="s">
        <v>39</v>
      </c>
      <c r="C13" s="19"/>
      <c r="D13" s="19"/>
      <c r="E13" s="19"/>
      <c r="F13" s="19"/>
      <c r="G13" s="19"/>
    </row>
    <row r="14" spans="1:7" s="89" customFormat="1" ht="15.75">
      <c r="A14" s="82">
        <v>6</v>
      </c>
      <c r="B14" s="87" t="s">
        <v>40</v>
      </c>
      <c r="C14" s="88"/>
      <c r="D14" s="88"/>
      <c r="E14" s="88"/>
      <c r="F14" s="88"/>
      <c r="G14" s="88"/>
    </row>
    <row r="15" spans="1:7" ht="60">
      <c r="A15" s="81"/>
      <c r="B15" s="136" t="s">
        <v>174</v>
      </c>
      <c r="C15" s="19"/>
      <c r="D15" s="19"/>
      <c r="E15" s="19"/>
      <c r="F15" s="19"/>
      <c r="G15" s="19"/>
    </row>
    <row r="16" spans="1:7" s="89" customFormat="1" ht="15.75">
      <c r="A16" s="82">
        <v>7</v>
      </c>
      <c r="B16" s="87" t="s">
        <v>41</v>
      </c>
      <c r="C16" s="88"/>
      <c r="D16" s="88"/>
      <c r="E16" s="88"/>
      <c r="F16" s="88"/>
      <c r="G16" s="88"/>
    </row>
    <row r="17" spans="1:7" ht="75">
      <c r="A17" s="81"/>
      <c r="B17" s="136" t="s">
        <v>42</v>
      </c>
      <c r="C17" s="19"/>
      <c r="D17" s="19"/>
      <c r="E17" s="19"/>
      <c r="F17" s="19"/>
      <c r="G17" s="19"/>
    </row>
    <row r="18" spans="1:7" s="89" customFormat="1" ht="15.75">
      <c r="A18" s="82">
        <v>8</v>
      </c>
      <c r="B18" s="87" t="s">
        <v>43</v>
      </c>
      <c r="C18" s="88"/>
      <c r="D18" s="88"/>
      <c r="E18" s="88"/>
      <c r="F18" s="88"/>
      <c r="G18" s="88"/>
    </row>
    <row r="19" spans="1:7" ht="60">
      <c r="A19" s="81"/>
      <c r="B19" s="136" t="s">
        <v>44</v>
      </c>
      <c r="C19" s="19"/>
      <c r="D19" s="19"/>
      <c r="E19" s="19"/>
      <c r="F19" s="19"/>
      <c r="G19" s="19"/>
    </row>
    <row r="20" spans="1:7" s="89" customFormat="1" ht="15.75">
      <c r="A20" s="82">
        <v>9</v>
      </c>
      <c r="B20" s="87" t="s">
        <v>45</v>
      </c>
      <c r="C20" s="88"/>
      <c r="D20" s="88"/>
      <c r="E20" s="88"/>
      <c r="F20" s="88"/>
      <c r="G20" s="88"/>
    </row>
    <row r="21" spans="1:7" ht="75">
      <c r="A21" s="81"/>
      <c r="B21" s="136" t="s">
        <v>46</v>
      </c>
      <c r="C21" s="19"/>
      <c r="D21" s="19"/>
      <c r="E21" s="19"/>
      <c r="F21" s="19"/>
      <c r="G21" s="19"/>
    </row>
    <row r="22" spans="1:7" s="89" customFormat="1" ht="15.75">
      <c r="A22" s="82">
        <v>10</v>
      </c>
      <c r="B22" s="87" t="s">
        <v>47</v>
      </c>
      <c r="C22" s="88"/>
      <c r="D22" s="88"/>
      <c r="E22" s="88"/>
      <c r="F22" s="88"/>
      <c r="G22" s="88"/>
    </row>
    <row r="23" spans="1:7" ht="60">
      <c r="A23" s="81"/>
      <c r="B23" s="136" t="s">
        <v>48</v>
      </c>
      <c r="C23" s="19"/>
      <c r="D23" s="19"/>
      <c r="E23" s="19"/>
      <c r="F23" s="19"/>
      <c r="G23" s="19"/>
    </row>
    <row r="24" spans="1:7" s="39" customFormat="1">
      <c r="A24" s="78"/>
      <c r="B24" s="79"/>
      <c r="C24" s="19"/>
      <c r="D24" s="19"/>
      <c r="E24" s="19"/>
      <c r="F24" s="19"/>
      <c r="G24" s="19"/>
    </row>
    <row r="25" spans="1:7" hidden="1">
      <c r="A25" s="85"/>
      <c r="B25" s="137"/>
      <c r="C25" s="19"/>
      <c r="D25" s="19"/>
      <c r="E25" s="19"/>
      <c r="F25" s="19"/>
      <c r="G25" s="19"/>
    </row>
  </sheetData>
  <sheetProtection password="E886" sheet="1" objects="1" scenarios="1"/>
  <mergeCells count="1">
    <mergeCell ref="D3:F5"/>
  </mergeCells>
  <hyperlinks>
    <hyperlink ref="D3:F5" location="'Track Room'!A1" display="Track Room"/>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M57"/>
  <sheetViews>
    <sheetView workbookViewId="0">
      <selection activeCell="C9" sqref="C9"/>
    </sheetView>
  </sheetViews>
  <sheetFormatPr defaultRowHeight="15"/>
  <cols>
    <col min="1" max="1" width="3.7109375" style="39" customWidth="1"/>
    <col min="2" max="2" width="26" style="39" customWidth="1"/>
    <col min="3" max="3" width="14" style="232" customWidth="1"/>
    <col min="4" max="5" width="12.7109375" style="39" customWidth="1"/>
    <col min="6" max="6" width="14" style="452" customWidth="1"/>
    <col min="7" max="7" width="10.85546875" style="452" customWidth="1"/>
    <col min="8" max="8" width="14" style="452" customWidth="1"/>
    <col min="9" max="9" width="5.42578125" style="39" customWidth="1"/>
    <col min="10" max="10" width="25.5703125" style="39" bestFit="1" customWidth="1"/>
    <col min="11" max="13" width="11" style="39" customWidth="1"/>
    <col min="14" max="16384" width="9.140625" style="39"/>
  </cols>
  <sheetData>
    <row r="2" spans="1:8">
      <c r="B2" s="578" t="s">
        <v>29</v>
      </c>
      <c r="C2" s="579"/>
      <c r="F2" s="582" t="s">
        <v>380</v>
      </c>
      <c r="G2" s="583"/>
    </row>
    <row r="3" spans="1:8">
      <c r="B3" s="580"/>
      <c r="C3" s="581"/>
      <c r="F3" s="584"/>
      <c r="G3" s="585"/>
    </row>
    <row r="4" spans="1:8">
      <c r="A4" s="39" t="s">
        <v>222</v>
      </c>
    </row>
    <row r="5" spans="1:8">
      <c r="B5" s="502" t="s">
        <v>404</v>
      </c>
      <c r="C5" s="466" t="str">
        <f>+'8E'!C5</f>
        <v>Budget</v>
      </c>
      <c r="F5" s="39"/>
      <c r="G5" s="39"/>
      <c r="H5" s="39"/>
    </row>
    <row r="6" spans="1:8">
      <c r="B6" s="39" t="s">
        <v>401</v>
      </c>
      <c r="C6" s="452">
        <v>0</v>
      </c>
      <c r="F6" s="39"/>
      <c r="G6" s="39"/>
      <c r="H6" s="39"/>
    </row>
    <row r="7" spans="1:8">
      <c r="B7" s="39" t="s">
        <v>411</v>
      </c>
      <c r="C7" s="452">
        <v>0</v>
      </c>
      <c r="F7" s="39"/>
      <c r="G7" s="39"/>
      <c r="H7" s="39"/>
    </row>
    <row r="8" spans="1:8">
      <c r="B8" s="370" t="s">
        <v>402</v>
      </c>
      <c r="C8" s="452">
        <v>55</v>
      </c>
      <c r="F8" s="39"/>
      <c r="G8" s="39"/>
      <c r="H8" s="39"/>
    </row>
    <row r="9" spans="1:8">
      <c r="B9" s="370" t="s">
        <v>403</v>
      </c>
      <c r="C9" s="452">
        <v>0</v>
      </c>
      <c r="F9" s="39"/>
      <c r="G9" s="39"/>
      <c r="H9" s="39"/>
    </row>
    <row r="10" spans="1:8">
      <c r="B10" s="370" t="s">
        <v>408</v>
      </c>
      <c r="C10" s="232">
        <v>0</v>
      </c>
      <c r="F10" s="39"/>
      <c r="G10" s="39"/>
      <c r="H10" s="39"/>
    </row>
    <row r="11" spans="1:8">
      <c r="B11" s="370" t="s">
        <v>409</v>
      </c>
      <c r="C11" s="232">
        <v>0</v>
      </c>
    </row>
    <row r="12" spans="1:8">
      <c r="B12" s="370" t="s">
        <v>410</v>
      </c>
      <c r="C12" s="232">
        <v>0</v>
      </c>
    </row>
    <row r="13" spans="1:8">
      <c r="C13" s="232">
        <v>0</v>
      </c>
    </row>
    <row r="14" spans="1:8">
      <c r="C14" s="232">
        <v>0</v>
      </c>
    </row>
    <row r="15" spans="1:8">
      <c r="C15" s="232">
        <v>0</v>
      </c>
    </row>
    <row r="16" spans="1:8">
      <c r="C16" s="232">
        <v>0</v>
      </c>
    </row>
    <row r="17" spans="2:13">
      <c r="B17" s="502" t="s">
        <v>2</v>
      </c>
      <c r="C17" s="466">
        <f>SUM(C6:C16)</f>
        <v>55</v>
      </c>
    </row>
    <row r="24" spans="2:13">
      <c r="K24" s="232"/>
      <c r="L24" s="232"/>
      <c r="M24" s="232"/>
    </row>
    <row r="25" spans="2:13">
      <c r="K25" s="232"/>
      <c r="L25" s="232"/>
      <c r="M25" s="232"/>
    </row>
    <row r="27" spans="2:13">
      <c r="K27" s="232"/>
      <c r="L27" s="232"/>
      <c r="M27" s="232"/>
    </row>
    <row r="30" spans="2:13">
      <c r="K30" s="232"/>
      <c r="L30" s="232"/>
      <c r="M30" s="232"/>
    </row>
    <row r="31" spans="2:13">
      <c r="K31" s="232"/>
      <c r="L31" s="232"/>
      <c r="M31" s="232"/>
    </row>
    <row r="32" spans="2:13">
      <c r="K32" s="232"/>
      <c r="L32" s="232"/>
      <c r="M32" s="232"/>
    </row>
    <row r="33" spans="11:13">
      <c r="K33" s="232"/>
      <c r="L33" s="232"/>
      <c r="M33" s="232"/>
    </row>
    <row r="34" spans="11:13">
      <c r="K34" s="232"/>
      <c r="L34" s="232"/>
      <c r="M34" s="232"/>
    </row>
    <row r="35" spans="11:13">
      <c r="K35" s="232"/>
      <c r="L35" s="232"/>
      <c r="M35" s="232"/>
    </row>
    <row r="37" spans="11:13">
      <c r="K37" s="232"/>
      <c r="L37" s="232"/>
      <c r="M37" s="232"/>
    </row>
    <row r="38" spans="11:13">
      <c r="K38" s="232"/>
      <c r="L38" s="232"/>
      <c r="M38" s="232"/>
    </row>
    <row r="39" spans="11:13">
      <c r="K39" s="232"/>
      <c r="L39" s="232"/>
      <c r="M39" s="232"/>
    </row>
    <row r="40" spans="11:13">
      <c r="K40" s="232"/>
      <c r="L40" s="232"/>
      <c r="M40" s="232"/>
    </row>
    <row r="41" spans="11:13">
      <c r="K41" s="232"/>
      <c r="L41" s="232"/>
      <c r="M41" s="232"/>
    </row>
    <row r="42" spans="11:13">
      <c r="K42" s="232"/>
      <c r="L42" s="232"/>
      <c r="M42" s="232"/>
    </row>
    <row r="43" spans="11:13">
      <c r="K43" s="232"/>
      <c r="L43" s="232"/>
      <c r="M43" s="232"/>
    </row>
    <row r="44" spans="11:13">
      <c r="K44" s="232"/>
      <c r="L44" s="232"/>
      <c r="M44" s="232"/>
    </row>
    <row r="45" spans="11:13">
      <c r="K45" s="232"/>
      <c r="L45" s="232"/>
      <c r="M45" s="232"/>
    </row>
    <row r="46" spans="11:13">
      <c r="K46" s="232"/>
      <c r="L46" s="232"/>
      <c r="M46" s="232"/>
    </row>
    <row r="47" spans="11:13">
      <c r="K47" s="232"/>
      <c r="L47" s="232"/>
      <c r="M47" s="232"/>
    </row>
    <row r="48" spans="11:13">
      <c r="K48" s="232"/>
      <c r="L48" s="232"/>
      <c r="M48" s="232"/>
    </row>
    <row r="49" spans="11:13">
      <c r="K49" s="232"/>
      <c r="L49" s="232"/>
      <c r="M49" s="232"/>
    </row>
    <row r="50" spans="11:13">
      <c r="K50" s="232"/>
      <c r="L50" s="232"/>
      <c r="M50" s="232"/>
    </row>
    <row r="51" spans="11:13">
      <c r="K51" s="232"/>
      <c r="L51" s="232"/>
      <c r="M51" s="232"/>
    </row>
    <row r="52" spans="11:13">
      <c r="K52" s="232"/>
      <c r="L52" s="232"/>
      <c r="M52" s="232"/>
    </row>
    <row r="53" spans="11:13">
      <c r="K53" s="232"/>
      <c r="L53" s="232"/>
      <c r="M53" s="232"/>
    </row>
    <row r="54" spans="11:13">
      <c r="K54" s="232"/>
      <c r="L54" s="232"/>
      <c r="M54" s="232"/>
    </row>
    <row r="55" spans="11:13">
      <c r="K55" s="232"/>
      <c r="L55" s="232"/>
      <c r="M55" s="232"/>
    </row>
    <row r="56" spans="11:13">
      <c r="K56" s="232"/>
      <c r="L56" s="232"/>
      <c r="M56" s="232"/>
    </row>
    <row r="57" spans="11:13">
      <c r="K57" s="232"/>
      <c r="L57" s="232"/>
      <c r="M57" s="232"/>
    </row>
  </sheetData>
  <mergeCells count="2">
    <mergeCell ref="B2:C3"/>
    <mergeCell ref="F2:G3"/>
  </mergeCells>
  <hyperlinks>
    <hyperlink ref="B2:C3" location="'Track Room'!A1" display="Track Room"/>
    <hyperlink ref="F2:G3" location="Budget!A1" display="Budget "/>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T23"/>
  <sheetViews>
    <sheetView workbookViewId="0">
      <selection activeCell="C26" sqref="C26"/>
    </sheetView>
  </sheetViews>
  <sheetFormatPr defaultColWidth="0" defaultRowHeight="15" zeroHeight="1"/>
  <cols>
    <col min="1" max="3" width="9.140625" customWidth="1"/>
    <col min="4" max="4" width="10.28515625" customWidth="1"/>
    <col min="5" max="16" width="9.140625" customWidth="1"/>
    <col min="17" max="17" width="12" bestFit="1" customWidth="1"/>
    <col min="18" max="20" width="9.140625" customWidth="1"/>
    <col min="21" max="16384" width="9.140625" hidden="1"/>
  </cols>
  <sheetData>
    <row r="1" spans="1:20" s="50" customFormat="1" ht="19.5" customHeight="1" thickBot="1">
      <c r="A1" s="824" t="str">
        <f>+Dec!A2:D2</f>
        <v>Mr X</v>
      </c>
      <c r="B1" s="825"/>
      <c r="C1" s="825"/>
      <c r="D1" s="826"/>
      <c r="E1" s="827">
        <v>43466</v>
      </c>
      <c r="F1" s="828"/>
      <c r="G1" s="831" t="s">
        <v>50</v>
      </c>
      <c r="H1" s="832"/>
      <c r="I1" s="832"/>
      <c r="J1" s="832"/>
      <c r="K1" s="833"/>
      <c r="L1" s="831"/>
      <c r="M1" s="832"/>
      <c r="N1" s="832"/>
      <c r="O1" s="832"/>
      <c r="P1" s="833"/>
      <c r="Q1" s="843">
        <f>+Jan!B37</f>
        <v>0</v>
      </c>
      <c r="R1" s="837" t="s">
        <v>6</v>
      </c>
      <c r="S1" s="838"/>
      <c r="T1" s="839"/>
    </row>
    <row r="2" spans="1:20" s="50" customFormat="1" ht="15.75" customHeight="1" thickBot="1">
      <c r="A2" s="818" t="s">
        <v>97</v>
      </c>
      <c r="B2" s="819"/>
      <c r="C2" s="819"/>
      <c r="D2" s="820"/>
      <c r="E2" s="829"/>
      <c r="F2" s="830"/>
      <c r="G2" s="834"/>
      <c r="H2" s="835"/>
      <c r="I2" s="835"/>
      <c r="J2" s="835"/>
      <c r="K2" s="836"/>
      <c r="L2" s="834"/>
      <c r="M2" s="835"/>
      <c r="N2" s="835"/>
      <c r="O2" s="835"/>
      <c r="P2" s="836"/>
      <c r="Q2" s="844"/>
      <c r="R2" s="840"/>
      <c r="S2" s="841"/>
      <c r="T2" s="842"/>
    </row>
    <row r="3" spans="1:20" s="20" customFormat="1" ht="15.75"/>
    <row r="4" spans="1:20" s="1" customFormat="1"/>
    <row r="5" spans="1:20"/>
    <row r="6" spans="1:20"/>
    <row r="7" spans="1:20"/>
    <row r="8" spans="1:20"/>
    <row r="9" spans="1:20"/>
    <row r="10" spans="1:20"/>
    <row r="11" spans="1:20"/>
    <row r="12" spans="1:20"/>
    <row r="13" spans="1:20"/>
    <row r="14" spans="1:20"/>
    <row r="15" spans="1:20"/>
    <row r="16" spans="1:20"/>
    <row r="17"/>
    <row r="18"/>
    <row r="19"/>
    <row r="20"/>
    <row r="21"/>
    <row r="22"/>
    <row r="23"/>
  </sheetData>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E1:F2" location="'Jan-14'!A1" display="'Jan-14'!A1"/>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4"/>
  <sheetViews>
    <sheetView workbookViewId="0">
      <selection activeCell="C26" sqref="C26"/>
    </sheetView>
  </sheetViews>
  <sheetFormatPr defaultColWidth="0" defaultRowHeight="15" zeroHeight="1"/>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50" customFormat="1" ht="19.5" customHeight="1" thickBot="1">
      <c r="A1" s="818" t="str">
        <f>+'1'!A1:D1</f>
        <v>Mr X</v>
      </c>
      <c r="B1" s="819"/>
      <c r="C1" s="819"/>
      <c r="D1" s="820"/>
      <c r="E1" s="851">
        <v>43497</v>
      </c>
      <c r="F1" s="852"/>
      <c r="G1" s="855" t="s">
        <v>50</v>
      </c>
      <c r="H1" s="856"/>
      <c r="I1" s="856"/>
      <c r="J1" s="856"/>
      <c r="K1" s="857"/>
      <c r="L1" s="855"/>
      <c r="M1" s="856"/>
      <c r="N1" s="856"/>
      <c r="O1" s="856"/>
      <c r="P1" s="857"/>
      <c r="Q1" s="861">
        <f>+Feb!B37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Feb-14'!A1" display="'Feb-14'!A1"/>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5"/>
  <sheetViews>
    <sheetView workbookViewId="0">
      <selection activeCell="C26" sqref="C26"/>
    </sheetView>
  </sheetViews>
  <sheetFormatPr defaultColWidth="0" defaultRowHeight="15" zeroHeight="1"/>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50" customFormat="1" ht="19.5" customHeight="1" thickBot="1">
      <c r="A1" s="818" t="str">
        <f>+'2_'!A1:D1</f>
        <v>Mr X</v>
      </c>
      <c r="B1" s="819"/>
      <c r="C1" s="819"/>
      <c r="D1" s="820"/>
      <c r="E1" s="851">
        <v>43525</v>
      </c>
      <c r="F1" s="852"/>
      <c r="G1" s="855" t="s">
        <v>50</v>
      </c>
      <c r="H1" s="856"/>
      <c r="I1" s="856"/>
      <c r="J1" s="856"/>
      <c r="K1" s="857"/>
      <c r="L1" s="855"/>
      <c r="M1" s="856"/>
      <c r="N1" s="856"/>
      <c r="O1" s="856"/>
      <c r="P1" s="857"/>
      <c r="Q1" s="861">
        <f>+Mar!B37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r-14'!A1" display="'Mar-14'!A1"/>
  </hyperlinks>
  <pageMargins left="0.7" right="0.7" top="0.75" bottom="0.75" header="0.3" footer="0.3"/>
  <pageSetup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6"/>
  <sheetViews>
    <sheetView workbookViewId="0">
      <selection activeCell="C26" sqref="C26"/>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+'3_'!A1:D1</f>
        <v>Mr X</v>
      </c>
      <c r="B1" s="819"/>
      <c r="C1" s="819"/>
      <c r="D1" s="820"/>
      <c r="E1" s="851">
        <v>43556</v>
      </c>
      <c r="F1" s="852"/>
      <c r="G1" s="855" t="s">
        <v>50</v>
      </c>
      <c r="H1" s="856"/>
      <c r="I1" s="856"/>
      <c r="J1" s="856"/>
      <c r="K1" s="857"/>
      <c r="L1" s="855"/>
      <c r="M1" s="856"/>
      <c r="N1" s="856"/>
      <c r="O1" s="856"/>
      <c r="P1" s="857"/>
      <c r="Q1" s="861">
        <f>+Apr!B37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pr-14'!A1" display="'Apr-14'!A1"/>
  </hyperlinks>
  <pageMargins left="0.7" right="0.7" top="0.75" bottom="0.75" header="0.3" footer="0.3"/>
  <pageSetup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6"/>
  <sheetViews>
    <sheetView workbookViewId="0">
      <selection activeCell="C26" sqref="C26"/>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+'4'!A1:D1</f>
        <v>Mr X</v>
      </c>
      <c r="B1" s="819"/>
      <c r="C1" s="819"/>
      <c r="D1" s="820"/>
      <c r="E1" s="851">
        <v>43586</v>
      </c>
      <c r="F1" s="852"/>
      <c r="G1" s="855" t="s">
        <v>50</v>
      </c>
      <c r="H1" s="856"/>
      <c r="I1" s="856"/>
      <c r="J1" s="856"/>
      <c r="K1" s="857"/>
      <c r="L1" s="855"/>
      <c r="M1" s="856"/>
      <c r="N1" s="856"/>
      <c r="O1" s="856"/>
      <c r="P1" s="857"/>
      <c r="Q1" s="861">
        <f>+May!B37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4'!A1" display="'May-14'!A1"/>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6"/>
  <sheetViews>
    <sheetView workbookViewId="0">
      <selection activeCell="C26" sqref="C26"/>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+'5'!A1:D1</f>
        <v>Mr X</v>
      </c>
      <c r="B1" s="819"/>
      <c r="C1" s="819"/>
      <c r="D1" s="820"/>
      <c r="E1" s="851">
        <v>43617</v>
      </c>
      <c r="F1" s="852"/>
      <c r="G1" s="855" t="s">
        <v>50</v>
      </c>
      <c r="H1" s="856"/>
      <c r="I1" s="856"/>
      <c r="J1" s="856"/>
      <c r="K1" s="857"/>
      <c r="L1" s="855"/>
      <c r="M1" s="856"/>
      <c r="N1" s="856"/>
      <c r="O1" s="856"/>
      <c r="P1" s="857"/>
      <c r="Q1" s="861">
        <f>+June!B37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4'!A1" display="'June-14'!A1"/>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5"/>
  <sheetViews>
    <sheetView workbookViewId="0">
      <selection activeCell="C26" sqref="C26"/>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+'6'!A1:D1</f>
        <v>Mr X</v>
      </c>
      <c r="B1" s="819"/>
      <c r="C1" s="819"/>
      <c r="D1" s="820"/>
      <c r="E1" s="851">
        <v>43647</v>
      </c>
      <c r="F1" s="852"/>
      <c r="G1" s="855" t="s">
        <v>50</v>
      </c>
      <c r="H1" s="856"/>
      <c r="I1" s="856"/>
      <c r="J1" s="856"/>
      <c r="K1" s="857"/>
      <c r="L1" s="855"/>
      <c r="M1" s="856"/>
      <c r="N1" s="856"/>
      <c r="O1" s="856"/>
      <c r="P1" s="857"/>
      <c r="Q1" s="861">
        <f>+July!B37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4'!A1" display="'July-14'!A1"/>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5"/>
  <sheetViews>
    <sheetView workbookViewId="0">
      <selection activeCell="C26" sqref="C26"/>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+'7'!A1:D1</f>
        <v>Mr X</v>
      </c>
      <c r="B1" s="819"/>
      <c r="C1" s="819"/>
      <c r="D1" s="820"/>
      <c r="E1" s="851">
        <v>43678</v>
      </c>
      <c r="F1" s="852"/>
      <c r="G1" s="855" t="s">
        <v>50</v>
      </c>
      <c r="H1" s="856"/>
      <c r="I1" s="856"/>
      <c r="J1" s="856"/>
      <c r="K1" s="857"/>
      <c r="L1" s="855"/>
      <c r="M1" s="856"/>
      <c r="N1" s="856"/>
      <c r="O1" s="856"/>
      <c r="P1" s="857"/>
      <c r="Q1" s="861">
        <f>+Aug!B37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4'!A1" display="'Aug-14'!A1"/>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5"/>
  <sheetViews>
    <sheetView workbookViewId="0">
      <selection activeCell="C26" sqref="C26"/>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+'8'!A1:D1</f>
        <v>Mr X</v>
      </c>
      <c r="B1" s="819"/>
      <c r="C1" s="819"/>
      <c r="D1" s="820"/>
      <c r="E1" s="851">
        <v>43709</v>
      </c>
      <c r="F1" s="852"/>
      <c r="G1" s="855" t="s">
        <v>50</v>
      </c>
      <c r="H1" s="856"/>
      <c r="I1" s="856"/>
      <c r="J1" s="856"/>
      <c r="K1" s="857"/>
      <c r="L1" s="855"/>
      <c r="M1" s="856"/>
      <c r="N1" s="856"/>
      <c r="O1" s="856"/>
      <c r="P1" s="857"/>
      <c r="Q1" s="861">
        <f>+Sept!B37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4'!A1" display="'Sept-14'!A1"/>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5"/>
  <sheetViews>
    <sheetView workbookViewId="0">
      <selection activeCell="C26" sqref="C26"/>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+'9'!A1:D1</f>
        <v>Mr X</v>
      </c>
      <c r="B1" s="819"/>
      <c r="C1" s="819"/>
      <c r="D1" s="820"/>
      <c r="E1" s="851">
        <v>43739</v>
      </c>
      <c r="F1" s="852"/>
      <c r="G1" s="855" t="s">
        <v>50</v>
      </c>
      <c r="H1" s="856"/>
      <c r="I1" s="856"/>
      <c r="J1" s="856"/>
      <c r="K1" s="857"/>
      <c r="L1" s="855"/>
      <c r="M1" s="856"/>
      <c r="N1" s="856"/>
      <c r="O1" s="856"/>
      <c r="P1" s="857"/>
      <c r="Q1" s="861">
        <f>+Oct!B37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4'!A1" display="'Oct-14'!A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M33"/>
  <sheetViews>
    <sheetView workbookViewId="0">
      <selection activeCell="C7" sqref="C7"/>
    </sheetView>
  </sheetViews>
  <sheetFormatPr defaultRowHeight="15"/>
  <cols>
    <col min="1" max="1" width="3.7109375" style="39" customWidth="1"/>
    <col min="2" max="2" width="24" style="39" customWidth="1"/>
    <col min="3" max="3" width="14" style="232" customWidth="1"/>
    <col min="4" max="4" width="3.28515625" style="39" customWidth="1"/>
    <col min="5" max="5" width="28.140625" style="39" customWidth="1"/>
    <col min="6" max="6" width="14" style="452" customWidth="1"/>
    <col min="7" max="7" width="10.85546875" style="452" customWidth="1"/>
    <col min="8" max="8" width="14" style="452" customWidth="1"/>
    <col min="9" max="9" width="5.42578125" style="39" customWidth="1"/>
    <col min="10" max="10" width="25.5703125" style="39" bestFit="1" customWidth="1"/>
    <col min="11" max="13" width="11" style="39" customWidth="1"/>
    <col min="14" max="16384" width="9.140625" style="39"/>
  </cols>
  <sheetData>
    <row r="2" spans="1:13">
      <c r="B2" s="578" t="s">
        <v>29</v>
      </c>
      <c r="C2" s="579"/>
      <c r="F2" s="582" t="s">
        <v>380</v>
      </c>
      <c r="G2" s="583"/>
    </row>
    <row r="3" spans="1:13">
      <c r="B3" s="580"/>
      <c r="C3" s="581"/>
      <c r="F3" s="584"/>
      <c r="G3" s="585"/>
    </row>
    <row r="4" spans="1:13">
      <c r="A4" s="39" t="s">
        <v>222</v>
      </c>
    </row>
    <row r="5" spans="1:13">
      <c r="B5" s="451" t="s">
        <v>310</v>
      </c>
      <c r="C5" s="453" t="str">
        <f>+'7E'!C6</f>
        <v>Budget</v>
      </c>
      <c r="F5" s="39"/>
      <c r="G5" s="39"/>
      <c r="H5" s="39"/>
    </row>
    <row r="6" spans="1:13">
      <c r="B6" s="39" t="s">
        <v>381</v>
      </c>
      <c r="C6" s="452">
        <v>70</v>
      </c>
      <c r="F6" s="39"/>
      <c r="G6" s="39"/>
      <c r="H6" s="39"/>
      <c r="K6" s="232"/>
      <c r="L6" s="232"/>
      <c r="M6" s="232"/>
    </row>
    <row r="7" spans="1:13">
      <c r="C7" s="452">
        <v>0</v>
      </c>
      <c r="F7" s="39"/>
      <c r="G7" s="39"/>
      <c r="H7" s="39"/>
      <c r="K7" s="232"/>
      <c r="L7" s="232"/>
      <c r="M7" s="232"/>
    </row>
    <row r="8" spans="1:13">
      <c r="C8" s="452">
        <v>0</v>
      </c>
      <c r="F8" s="39"/>
      <c r="G8" s="39"/>
      <c r="H8" s="39"/>
      <c r="K8" s="232"/>
      <c r="L8" s="232"/>
      <c r="M8" s="232"/>
    </row>
    <row r="9" spans="1:13">
      <c r="C9" s="232">
        <v>0</v>
      </c>
      <c r="F9" s="39"/>
      <c r="G9" s="39"/>
      <c r="H9" s="39"/>
      <c r="K9" s="232"/>
      <c r="L9" s="232"/>
      <c r="M9" s="232"/>
    </row>
    <row r="10" spans="1:13">
      <c r="C10" s="232">
        <v>0</v>
      </c>
      <c r="K10" s="232"/>
      <c r="L10" s="232"/>
      <c r="M10" s="232"/>
    </row>
    <row r="11" spans="1:13">
      <c r="C11" s="232">
        <v>0</v>
      </c>
      <c r="K11" s="232"/>
      <c r="L11" s="232"/>
      <c r="M11" s="232"/>
    </row>
    <row r="12" spans="1:13">
      <c r="C12" s="232">
        <v>0</v>
      </c>
    </row>
    <row r="13" spans="1:13">
      <c r="B13" s="451" t="s">
        <v>2</v>
      </c>
      <c r="C13" s="453">
        <f>SUM(C6:C12)</f>
        <v>70</v>
      </c>
      <c r="K13" s="232"/>
      <c r="L13" s="232"/>
      <c r="M13" s="232"/>
    </row>
    <row r="14" spans="1:13">
      <c r="K14" s="232"/>
      <c r="L14" s="232"/>
      <c r="M14" s="232"/>
    </row>
    <row r="15" spans="1:13">
      <c r="K15" s="232"/>
      <c r="L15" s="232"/>
      <c r="M15" s="232"/>
    </row>
    <row r="16" spans="1:13">
      <c r="K16" s="232"/>
      <c r="L16" s="232"/>
      <c r="M16" s="232"/>
    </row>
    <row r="17" spans="11:13">
      <c r="K17" s="232"/>
      <c r="L17" s="232"/>
      <c r="M17" s="232"/>
    </row>
    <row r="18" spans="11:13">
      <c r="K18" s="232"/>
      <c r="L18" s="232"/>
      <c r="M18" s="232"/>
    </row>
    <row r="19" spans="11:13">
      <c r="K19" s="232"/>
      <c r="L19" s="232"/>
      <c r="M19" s="232"/>
    </row>
    <row r="20" spans="11:13">
      <c r="K20" s="232"/>
      <c r="L20" s="232"/>
      <c r="M20" s="232"/>
    </row>
    <row r="21" spans="11:13">
      <c r="K21" s="232"/>
      <c r="L21" s="232"/>
      <c r="M21" s="232"/>
    </row>
    <row r="22" spans="11:13">
      <c r="K22" s="232"/>
      <c r="L22" s="232"/>
      <c r="M22" s="232"/>
    </row>
    <row r="23" spans="11:13">
      <c r="K23" s="232"/>
      <c r="L23" s="232"/>
      <c r="M23" s="232"/>
    </row>
    <row r="24" spans="11:13">
      <c r="K24" s="232"/>
      <c r="L24" s="232"/>
      <c r="M24" s="232"/>
    </row>
    <row r="25" spans="11:13">
      <c r="K25" s="232"/>
      <c r="L25" s="232"/>
      <c r="M25" s="232"/>
    </row>
    <row r="26" spans="11:13">
      <c r="K26" s="232"/>
      <c r="L26" s="232"/>
      <c r="M26" s="232"/>
    </row>
    <row r="27" spans="11:13">
      <c r="K27" s="232"/>
      <c r="L27" s="232"/>
      <c r="M27" s="232"/>
    </row>
    <row r="28" spans="11:13">
      <c r="K28" s="232"/>
      <c r="L28" s="232"/>
      <c r="M28" s="232"/>
    </row>
    <row r="29" spans="11:13">
      <c r="K29" s="232"/>
      <c r="L29" s="232"/>
      <c r="M29" s="232"/>
    </row>
    <row r="30" spans="11:13">
      <c r="K30" s="232"/>
      <c r="L30" s="232"/>
      <c r="M30" s="232"/>
    </row>
    <row r="31" spans="11:13">
      <c r="K31" s="232"/>
      <c r="L31" s="232"/>
      <c r="M31" s="232"/>
    </row>
    <row r="32" spans="11:13">
      <c r="K32" s="232"/>
      <c r="L32" s="232"/>
      <c r="M32" s="232"/>
    </row>
    <row r="33" spans="11:13">
      <c r="K33" s="232"/>
      <c r="L33" s="232"/>
      <c r="M33" s="232"/>
    </row>
  </sheetData>
  <mergeCells count="2">
    <mergeCell ref="B2:C3"/>
    <mergeCell ref="F2:G3"/>
  </mergeCells>
  <hyperlinks>
    <hyperlink ref="B2:C3" location="'Track Room'!A1" display="Track Room"/>
    <hyperlink ref="F2:G3" location="Budget!A1" display="Budget "/>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5"/>
  <sheetViews>
    <sheetView workbookViewId="0">
      <selection activeCell="R1" sqref="R1:T2"/>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+'10_'!A1:D1</f>
        <v>Mr X</v>
      </c>
      <c r="B1" s="819"/>
      <c r="C1" s="819"/>
      <c r="D1" s="820"/>
      <c r="E1" s="851">
        <v>43770</v>
      </c>
      <c r="F1" s="852"/>
      <c r="G1" s="855" t="s">
        <v>50</v>
      </c>
      <c r="H1" s="856"/>
      <c r="I1" s="856"/>
      <c r="J1" s="856"/>
      <c r="K1" s="857"/>
      <c r="L1" s="855"/>
      <c r="M1" s="856"/>
      <c r="N1" s="856"/>
      <c r="O1" s="856"/>
      <c r="P1" s="857"/>
      <c r="Q1" s="861">
        <f>+Nov!B37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5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4'!A1" display="'Nov-14'!A1"/>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U26"/>
  <sheetViews>
    <sheetView workbookViewId="0">
      <selection activeCell="C26" sqref="C26"/>
    </sheetView>
  </sheetViews>
  <sheetFormatPr defaultColWidth="0" defaultRowHeight="15" zeroHeight="1"/>
  <cols>
    <col min="1" max="21" width="9.140625" style="1" customWidth="1"/>
    <col min="22" max="16384" width="9.140625" style="1" hidden="1"/>
  </cols>
  <sheetData>
    <row r="1" spans="1:20" s="50" customFormat="1" ht="19.5" customHeight="1" thickBot="1">
      <c r="A1" s="818" t="str">
        <f>+'11'!A1:D1</f>
        <v>Mr X</v>
      </c>
      <c r="B1" s="819"/>
      <c r="C1" s="819"/>
      <c r="D1" s="820"/>
      <c r="E1" s="851">
        <v>43800</v>
      </c>
      <c r="F1" s="852"/>
      <c r="G1" s="855" t="s">
        <v>50</v>
      </c>
      <c r="H1" s="856"/>
      <c r="I1" s="856"/>
      <c r="J1" s="856"/>
      <c r="K1" s="857"/>
      <c r="L1" s="855"/>
      <c r="M1" s="856"/>
      <c r="N1" s="856"/>
      <c r="O1" s="856"/>
      <c r="P1" s="857"/>
      <c r="Q1" s="861">
        <f>+Dec!B37</f>
        <v>0</v>
      </c>
      <c r="R1" s="845" t="s">
        <v>6</v>
      </c>
      <c r="S1" s="846"/>
      <c r="T1" s="847"/>
    </row>
    <row r="2" spans="1:20" s="50" customFormat="1" ht="15.75" customHeight="1" thickBot="1">
      <c r="A2" s="818" t="s">
        <v>97</v>
      </c>
      <c r="B2" s="819"/>
      <c r="C2" s="819"/>
      <c r="D2" s="820"/>
      <c r="E2" s="853"/>
      <c r="F2" s="854"/>
      <c r="G2" s="858"/>
      <c r="H2" s="859"/>
      <c r="I2" s="859"/>
      <c r="J2" s="859"/>
      <c r="K2" s="860"/>
      <c r="L2" s="858"/>
      <c r="M2" s="859"/>
      <c r="N2" s="859"/>
      <c r="O2" s="859"/>
      <c r="P2" s="860"/>
      <c r="Q2" s="862"/>
      <c r="R2" s="848"/>
      <c r="S2" s="849"/>
      <c r="T2" s="850"/>
    </row>
    <row r="3" spans="1:20" s="20"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4'!A1" display="'Dec-14'!A1"/>
  </hyperlinks>
  <pageMargins left="0.7" right="0.7" top="0.75" bottom="0.75" header="0.3" footer="0.3"/>
  <pageSetup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B2:H19"/>
  <sheetViews>
    <sheetView zoomScale="115" zoomScaleNormal="115" workbookViewId="0">
      <selection activeCell="B2" sqref="B2"/>
    </sheetView>
  </sheetViews>
  <sheetFormatPr defaultRowHeight="15"/>
  <cols>
    <col min="1" max="1" width="5.85546875" style="216" customWidth="1"/>
    <col min="2" max="2" width="26.42578125" style="216" bestFit="1" customWidth="1"/>
    <col min="3" max="3" width="10.5703125" style="216" bestFit="1" customWidth="1"/>
    <col min="4" max="4" width="9.140625" style="216"/>
    <col min="5" max="5" width="10.140625" style="216" bestFit="1" customWidth="1"/>
    <col min="6" max="6" width="9.140625" style="216"/>
    <col min="7" max="7" width="13" style="216" bestFit="1" customWidth="1"/>
    <col min="8" max="16384" width="9.140625" style="216"/>
  </cols>
  <sheetData>
    <row r="2" spans="2:8" ht="18.75">
      <c r="B2" s="279" t="s">
        <v>107</v>
      </c>
      <c r="F2" s="863" t="s">
        <v>6</v>
      </c>
      <c r="G2" s="863"/>
      <c r="H2" s="863"/>
    </row>
    <row r="4" spans="2:8" ht="15.75" thickBot="1"/>
    <row r="5" spans="2:8">
      <c r="B5" s="276">
        <f>+'Track Room'!$H$30</f>
        <v>0</v>
      </c>
    </row>
    <row r="6" spans="2:8">
      <c r="B6" s="277">
        <v>365</v>
      </c>
    </row>
    <row r="7" spans="2:8">
      <c r="B7" s="278">
        <f>+B5/B6</f>
        <v>0</v>
      </c>
    </row>
    <row r="9" spans="2:8">
      <c r="B9" s="280" t="s">
        <v>99</v>
      </c>
      <c r="C9" s="281"/>
      <c r="D9" s="281"/>
      <c r="E9" s="281"/>
      <c r="F9" s="281"/>
      <c r="G9" s="281"/>
    </row>
    <row r="10" spans="2:8">
      <c r="B10" s="280" t="s">
        <v>100</v>
      </c>
      <c r="C10" s="281"/>
      <c r="D10" s="281"/>
      <c r="E10" s="281"/>
      <c r="F10" s="281"/>
      <c r="G10" s="281"/>
    </row>
    <row r="11" spans="2:8">
      <c r="B11" s="280" t="s">
        <v>101</v>
      </c>
      <c r="C11" s="281"/>
      <c r="D11" s="281"/>
      <c r="E11" s="281"/>
      <c r="F11" s="281"/>
      <c r="G11" s="281"/>
    </row>
    <row r="12" spans="2:8">
      <c r="B12" s="282" t="str">
        <f>+CONCATENATE($C$12,$F$12,$D$12,$G$12,$E$12)</f>
        <v>2/17/1989</v>
      </c>
      <c r="C12" s="281">
        <f>+'Expense Head'!$G$10</f>
        <v>2</v>
      </c>
      <c r="D12" s="281">
        <f>+'Expense Head'!$F$10</f>
        <v>17</v>
      </c>
      <c r="E12" s="281">
        <f>+'Expense Head'!$H$10</f>
        <v>1989</v>
      </c>
      <c r="F12" s="283" t="s">
        <v>202</v>
      </c>
      <c r="G12" s="283" t="s">
        <v>202</v>
      </c>
    </row>
    <row r="13" spans="2:8">
      <c r="B13" s="284">
        <f ca="1">+TODAY()</f>
        <v>43462</v>
      </c>
      <c r="C13" s="281"/>
      <c r="D13" s="281"/>
      <c r="E13" s="281"/>
      <c r="F13" s="281"/>
      <c r="G13" s="281"/>
    </row>
    <row r="14" spans="2:8">
      <c r="B14" s="285"/>
      <c r="D14" s="281"/>
      <c r="E14" s="282"/>
      <c r="F14" s="281"/>
      <c r="G14" s="281"/>
    </row>
    <row r="15" spans="2:8">
      <c r="B15" s="281"/>
      <c r="C15" s="281"/>
      <c r="D15" s="281"/>
      <c r="E15" s="281"/>
      <c r="F15" s="281"/>
      <c r="G15" s="281"/>
    </row>
    <row r="16" spans="2:8">
      <c r="B16" s="280" t="str">
        <f ca="1">+DATEDIF(B12,B13,"Y")&amp;" Years,"&amp;DATEDIF(B12,B13,"YM")&amp;" Months,"&amp;DATEDIF(B12,B13,"MD")&amp;" Days "</f>
        <v xml:space="preserve">29 Years,10 Months,11 Days </v>
      </c>
      <c r="C16" s="281"/>
      <c r="D16" s="281"/>
      <c r="E16" s="281"/>
      <c r="F16" s="281"/>
      <c r="G16" s="281"/>
    </row>
    <row r="17" spans="2:7">
      <c r="B17" s="281"/>
      <c r="C17" s="281">
        <f>+'Expense Head'!$F$10</f>
        <v>17</v>
      </c>
      <c r="D17" s="281">
        <f>+'Expense Head'!$G$10</f>
        <v>2</v>
      </c>
      <c r="E17" s="281">
        <f>+'Expense Head'!$H$10</f>
        <v>1989</v>
      </c>
      <c r="F17" s="281" t="s">
        <v>111</v>
      </c>
      <c r="G17" s="281" t="s">
        <v>111</v>
      </c>
    </row>
    <row r="18" spans="2:7">
      <c r="B18" s="281"/>
      <c r="C18" s="281"/>
      <c r="D18" s="281"/>
      <c r="E18" s="281"/>
      <c r="F18" s="281"/>
      <c r="G18" s="281"/>
    </row>
    <row r="19" spans="2:7">
      <c r="B19" s="285"/>
      <c r="C19" s="282" t="str">
        <f>+CONCATENATE($C$17,$F$17,$D$17,$G$17,$E$17)</f>
        <v>17-2-1989</v>
      </c>
      <c r="D19" s="281"/>
      <c r="E19" s="281"/>
      <c r="F19" s="281"/>
      <c r="G19" s="281"/>
    </row>
  </sheetData>
  <sheetProtection password="E886" sheet="1" objects="1" scenarios="1"/>
  <mergeCells count="1">
    <mergeCell ref="F2:H2"/>
  </mergeCells>
  <hyperlinks>
    <hyperlink ref="F2" location="'Control Panel'!A1" display="Control Panel"/>
    <hyperlink ref="F2:H2" location="'Track Room'!A1" display="Go to Track Room"/>
  </hyperlinks>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L126"/>
  <sheetViews>
    <sheetView zoomScale="85" zoomScaleNormal="85" workbookViewId="0">
      <pane ySplit="6" topLeftCell="A7" activePane="bottomLeft" state="frozen"/>
      <selection activeCell="C26" sqref="C26"/>
      <selection pane="bottomLeft" activeCell="H7" sqref="H7:J11"/>
    </sheetView>
  </sheetViews>
  <sheetFormatPr defaultColWidth="0" defaultRowHeight="15" zeroHeight="1"/>
  <cols>
    <col min="1" max="1" width="8.7109375" style="267" customWidth="1"/>
    <col min="2" max="2" width="38.42578125" style="268" customWidth="1"/>
    <col min="3" max="3" width="38.42578125" style="269" customWidth="1"/>
    <col min="4" max="4" width="32.5703125" style="269" customWidth="1"/>
    <col min="5" max="5" width="34" style="270" customWidth="1"/>
    <col min="6" max="6" width="23.42578125" style="269" customWidth="1"/>
    <col min="7" max="7" width="2.5703125" style="249" customWidth="1"/>
    <col min="8" max="10" width="5.28515625" style="247" customWidth="1"/>
    <col min="11" max="11" width="4.28515625" style="249" customWidth="1"/>
    <col min="12" max="16384" width="9.140625" style="271" hidden="1"/>
  </cols>
  <sheetData>
    <row r="1" spans="1:12" s="247" customFormat="1">
      <c r="A1" s="246"/>
      <c r="C1" s="246"/>
      <c r="D1" s="246"/>
      <c r="E1" s="248"/>
      <c r="F1" s="246"/>
      <c r="G1" s="249"/>
      <c r="K1" s="249"/>
    </row>
    <row r="2" spans="1:12" s="247" customFormat="1" ht="10.5" customHeight="1">
      <c r="A2" s="246"/>
      <c r="B2" s="867" t="s">
        <v>29</v>
      </c>
      <c r="C2" s="867"/>
      <c r="D2" s="246"/>
      <c r="E2" s="868" t="str">
        <f>+'12'!A1</f>
        <v>Mr X</v>
      </c>
      <c r="F2" s="246"/>
      <c r="G2" s="249"/>
      <c r="K2" s="249"/>
    </row>
    <row r="3" spans="1:12" s="247" customFormat="1" ht="10.5" customHeight="1">
      <c r="A3" s="246"/>
      <c r="B3" s="867"/>
      <c r="C3" s="867"/>
      <c r="D3" s="246"/>
      <c r="E3" s="868"/>
      <c r="F3" s="246"/>
      <c r="G3" s="249"/>
      <c r="K3" s="249"/>
    </row>
    <row r="4" spans="1:12" s="247" customFormat="1" ht="10.5" customHeight="1">
      <c r="A4" s="246"/>
      <c r="B4" s="867"/>
      <c r="C4" s="867"/>
      <c r="D4" s="246"/>
      <c r="E4" s="868"/>
      <c r="F4" s="246"/>
      <c r="G4" s="249"/>
      <c r="K4" s="249"/>
    </row>
    <row r="5" spans="1:12" s="247" customFormat="1" ht="15.75" thickBot="1">
      <c r="A5" s="246"/>
      <c r="C5" s="246"/>
      <c r="D5" s="246"/>
      <c r="E5" s="248"/>
      <c r="F5" s="246"/>
      <c r="G5" s="249"/>
      <c r="K5" s="249"/>
    </row>
    <row r="6" spans="1:12" s="252" customFormat="1" ht="30" customHeight="1">
      <c r="A6" s="377" t="s">
        <v>123</v>
      </c>
      <c r="B6" s="378" t="s">
        <v>117</v>
      </c>
      <c r="C6" s="379" t="s">
        <v>118</v>
      </c>
      <c r="D6" s="379" t="s">
        <v>119</v>
      </c>
      <c r="E6" s="380" t="s">
        <v>135</v>
      </c>
      <c r="F6" s="381" t="s">
        <v>120</v>
      </c>
      <c r="G6" s="250"/>
      <c r="H6" s="251"/>
      <c r="I6" s="251"/>
      <c r="J6" s="251"/>
      <c r="K6" s="250"/>
    </row>
    <row r="7" spans="1:12" s="255" customFormat="1" ht="15.75">
      <c r="A7" s="382" t="s">
        <v>124</v>
      </c>
      <c r="B7" s="864" t="s">
        <v>243</v>
      </c>
      <c r="C7" s="865"/>
      <c r="D7" s="865"/>
      <c r="E7" s="865"/>
      <c r="F7" s="866"/>
      <c r="G7" s="253"/>
      <c r="H7" s="869" t="s">
        <v>29</v>
      </c>
      <c r="I7" s="870"/>
      <c r="J7" s="871"/>
      <c r="K7" s="253"/>
      <c r="L7" s="254"/>
    </row>
    <row r="8" spans="1:12" s="259" customFormat="1">
      <c r="A8" s="383">
        <v>1</v>
      </c>
      <c r="B8" s="291" t="s">
        <v>128</v>
      </c>
      <c r="C8" s="292"/>
      <c r="D8" s="293"/>
      <c r="E8" s="293"/>
      <c r="F8" s="384"/>
      <c r="G8" s="257"/>
      <c r="H8" s="872"/>
      <c r="I8" s="873"/>
      <c r="J8" s="874"/>
      <c r="K8" s="257"/>
      <c r="L8" s="258"/>
    </row>
    <row r="9" spans="1:12" s="259" customFormat="1">
      <c r="A9" s="383">
        <f>+A8+1</f>
        <v>2</v>
      </c>
      <c r="B9" s="291" t="s">
        <v>128</v>
      </c>
      <c r="C9" s="302"/>
      <c r="D9" s="293"/>
      <c r="E9" s="295"/>
      <c r="F9" s="384"/>
      <c r="G9" s="257"/>
      <c r="H9" s="872"/>
      <c r="I9" s="873"/>
      <c r="J9" s="874"/>
      <c r="K9" s="257"/>
      <c r="L9" s="258"/>
    </row>
    <row r="10" spans="1:12" s="259" customFormat="1">
      <c r="A10" s="383">
        <f t="shared" ref="A10:A21" si="0">+A9+1</f>
        <v>3</v>
      </c>
      <c r="B10" s="291" t="s">
        <v>128</v>
      </c>
      <c r="C10" s="292"/>
      <c r="D10" s="293"/>
      <c r="E10" s="295"/>
      <c r="F10" s="384"/>
      <c r="G10" s="257"/>
      <c r="H10" s="872"/>
      <c r="I10" s="873"/>
      <c r="J10" s="874"/>
      <c r="K10" s="257"/>
      <c r="L10" s="258"/>
    </row>
    <row r="11" spans="1:12" s="259" customFormat="1">
      <c r="A11" s="383">
        <f t="shared" si="0"/>
        <v>4</v>
      </c>
      <c r="B11" s="296" t="s">
        <v>196</v>
      </c>
      <c r="C11" s="297"/>
      <c r="D11" s="297"/>
      <c r="E11" s="295"/>
      <c r="F11" s="384"/>
      <c r="G11" s="257"/>
      <c r="H11" s="872"/>
      <c r="I11" s="873"/>
      <c r="J11" s="874"/>
      <c r="K11" s="257"/>
      <c r="L11" s="258"/>
    </row>
    <row r="12" spans="1:12" s="264" customFormat="1">
      <c r="A12" s="383">
        <f t="shared" si="0"/>
        <v>5</v>
      </c>
      <c r="B12" s="296" t="s">
        <v>264</v>
      </c>
      <c r="C12" s="297"/>
      <c r="D12" s="297"/>
      <c r="E12" s="295"/>
      <c r="F12" s="384"/>
      <c r="G12" s="257"/>
      <c r="H12" s="257"/>
      <c r="I12" s="257"/>
      <c r="J12" s="257"/>
      <c r="K12" s="257"/>
      <c r="L12" s="263"/>
    </row>
    <row r="13" spans="1:12" s="264" customFormat="1">
      <c r="A13" s="383">
        <f t="shared" si="0"/>
        <v>6</v>
      </c>
      <c r="B13" s="296" t="s">
        <v>281</v>
      </c>
      <c r="C13" s="297"/>
      <c r="D13" s="297"/>
      <c r="E13" s="295"/>
      <c r="F13" s="384"/>
      <c r="G13" s="257"/>
      <c r="H13" s="257"/>
      <c r="I13" s="257"/>
      <c r="J13" s="257"/>
      <c r="K13" s="257"/>
      <c r="L13" s="263"/>
    </row>
    <row r="14" spans="1:12" s="264" customFormat="1">
      <c r="A14" s="383">
        <f t="shared" si="0"/>
        <v>7</v>
      </c>
      <c r="B14" s="296" t="s">
        <v>130</v>
      </c>
      <c r="C14" s="302"/>
      <c r="D14" s="299"/>
      <c r="E14" s="295"/>
      <c r="F14" s="384"/>
      <c r="G14" s="257"/>
      <c r="H14" s="257"/>
      <c r="I14" s="257"/>
      <c r="J14" s="257"/>
      <c r="K14" s="257"/>
      <c r="L14" s="263"/>
    </row>
    <row r="15" spans="1:12" s="264" customFormat="1">
      <c r="A15" s="383">
        <f t="shared" si="0"/>
        <v>8</v>
      </c>
      <c r="B15" s="296" t="s">
        <v>272</v>
      </c>
      <c r="C15" s="297"/>
      <c r="D15" s="297"/>
      <c r="E15" s="295"/>
      <c r="F15" s="384"/>
      <c r="G15" s="257"/>
      <c r="H15" s="257"/>
      <c r="I15" s="257"/>
      <c r="J15" s="257"/>
      <c r="K15" s="257"/>
      <c r="L15" s="263"/>
    </row>
    <row r="16" spans="1:12" s="264" customFormat="1">
      <c r="A16" s="383">
        <f t="shared" si="0"/>
        <v>9</v>
      </c>
      <c r="B16" s="296" t="s">
        <v>273</v>
      </c>
      <c r="C16" s="297"/>
      <c r="D16" s="297"/>
      <c r="E16" s="295"/>
      <c r="F16" s="384"/>
      <c r="G16" s="257"/>
      <c r="H16" s="257"/>
      <c r="I16" s="257"/>
      <c r="J16" s="257"/>
      <c r="K16" s="257"/>
      <c r="L16" s="263"/>
    </row>
    <row r="17" spans="1:12" s="264" customFormat="1">
      <c r="A17" s="383">
        <f t="shared" si="0"/>
        <v>10</v>
      </c>
      <c r="B17" s="296" t="s">
        <v>261</v>
      </c>
      <c r="C17" s="299"/>
      <c r="D17" s="300"/>
      <c r="E17" s="295"/>
      <c r="F17" s="385"/>
      <c r="G17" s="257"/>
      <c r="H17" s="257"/>
      <c r="I17" s="257"/>
      <c r="J17" s="257"/>
      <c r="K17" s="257"/>
      <c r="L17" s="263"/>
    </row>
    <row r="18" spans="1:12" s="264" customFormat="1">
      <c r="A18" s="383">
        <f t="shared" si="0"/>
        <v>11</v>
      </c>
      <c r="B18" s="306"/>
      <c r="C18" s="299"/>
      <c r="D18" s="297"/>
      <c r="E18" s="295"/>
      <c r="F18" s="384"/>
      <c r="G18" s="257"/>
      <c r="H18" s="257"/>
      <c r="I18" s="257"/>
      <c r="J18" s="257"/>
      <c r="K18" s="257"/>
      <c r="L18" s="263"/>
    </row>
    <row r="19" spans="1:12" s="264" customFormat="1">
      <c r="A19" s="383">
        <f t="shared" si="0"/>
        <v>12</v>
      </c>
      <c r="B19" s="296"/>
      <c r="C19" s="297"/>
      <c r="D19" s="293"/>
      <c r="E19" s="295"/>
      <c r="F19" s="384"/>
      <c r="G19" s="257"/>
      <c r="H19" s="257"/>
      <c r="I19" s="257"/>
      <c r="J19" s="257"/>
      <c r="K19" s="257"/>
      <c r="L19" s="263"/>
    </row>
    <row r="20" spans="1:12" s="264" customFormat="1">
      <c r="A20" s="383">
        <f t="shared" si="0"/>
        <v>13</v>
      </c>
      <c r="B20" s="296"/>
      <c r="C20" s="299"/>
      <c r="D20" s="300"/>
      <c r="E20" s="295"/>
      <c r="F20" s="385"/>
      <c r="G20" s="257"/>
      <c r="H20" s="257"/>
      <c r="I20" s="257"/>
      <c r="J20" s="257"/>
      <c r="K20" s="257"/>
      <c r="L20" s="263"/>
    </row>
    <row r="21" spans="1:12" s="264" customFormat="1">
      <c r="A21" s="383">
        <f t="shared" si="0"/>
        <v>14</v>
      </c>
      <c r="B21" s="306"/>
      <c r="C21" s="299"/>
      <c r="D21" s="297"/>
      <c r="E21" s="295"/>
      <c r="F21" s="384"/>
      <c r="G21" s="257"/>
      <c r="H21" s="257"/>
      <c r="I21" s="257"/>
      <c r="J21" s="257"/>
      <c r="K21" s="257"/>
      <c r="L21" s="263"/>
    </row>
    <row r="22" spans="1:12" s="266" customFormat="1" ht="15.75">
      <c r="A22" s="386" t="s">
        <v>125</v>
      </c>
      <c r="B22" s="864" t="s">
        <v>122</v>
      </c>
      <c r="C22" s="865"/>
      <c r="D22" s="865"/>
      <c r="E22" s="865"/>
      <c r="F22" s="866"/>
      <c r="G22" s="253"/>
      <c r="H22" s="253"/>
      <c r="I22" s="253"/>
      <c r="J22" s="253"/>
      <c r="K22" s="253"/>
      <c r="L22" s="265"/>
    </row>
    <row r="23" spans="1:12" s="264" customFormat="1">
      <c r="A23" s="383">
        <v>1</v>
      </c>
      <c r="B23" s="291" t="s">
        <v>129</v>
      </c>
      <c r="C23" s="293"/>
      <c r="D23" s="294"/>
      <c r="E23" s="305"/>
      <c r="F23" s="384"/>
      <c r="G23" s="257"/>
      <c r="H23" s="257"/>
      <c r="I23" s="257"/>
      <c r="J23" s="257"/>
      <c r="K23" s="257"/>
      <c r="L23" s="263"/>
    </row>
    <row r="24" spans="1:12" s="264" customFormat="1">
      <c r="A24" s="383"/>
      <c r="B24" s="291" t="s">
        <v>255</v>
      </c>
      <c r="C24" s="293"/>
      <c r="D24" s="294"/>
      <c r="E24" s="294"/>
      <c r="F24" s="384"/>
      <c r="G24" s="257"/>
      <c r="H24" s="257"/>
      <c r="I24" s="257"/>
      <c r="J24" s="257"/>
      <c r="K24" s="257"/>
      <c r="L24" s="263"/>
    </row>
    <row r="25" spans="1:12" s="264" customFormat="1">
      <c r="A25" s="383"/>
      <c r="B25" s="291" t="s">
        <v>256</v>
      </c>
      <c r="C25" s="293"/>
      <c r="D25" s="294"/>
      <c r="E25" s="294"/>
      <c r="F25" s="384"/>
      <c r="G25" s="257"/>
      <c r="H25" s="257"/>
      <c r="I25" s="257"/>
      <c r="J25" s="257"/>
      <c r="K25" s="257"/>
      <c r="L25" s="263"/>
    </row>
    <row r="26" spans="1:12" s="463" customFormat="1">
      <c r="A26" s="456">
        <f>+A23+1</f>
        <v>2</v>
      </c>
      <c r="B26" s="457" t="s">
        <v>187</v>
      </c>
      <c r="C26" s="458"/>
      <c r="D26" s="459"/>
      <c r="E26" s="459"/>
      <c r="F26" s="460"/>
      <c r="G26" s="461"/>
      <c r="H26" s="461"/>
      <c r="I26" s="461"/>
      <c r="J26" s="461"/>
      <c r="K26" s="461"/>
      <c r="L26" s="462"/>
    </row>
    <row r="27" spans="1:12" s="264" customFormat="1">
      <c r="A27" s="383">
        <f>+A26+1</f>
        <v>3</v>
      </c>
      <c r="B27" s="291" t="s">
        <v>188</v>
      </c>
      <c r="C27" s="293"/>
      <c r="D27" s="293"/>
      <c r="E27" s="294"/>
      <c r="F27" s="384"/>
      <c r="G27" s="257"/>
      <c r="H27" s="257"/>
      <c r="I27" s="257"/>
      <c r="J27" s="257"/>
      <c r="K27" s="257"/>
      <c r="L27" s="263"/>
    </row>
    <row r="28" spans="1:12" s="264" customFormat="1">
      <c r="A28" s="383">
        <f>+A27+1</f>
        <v>4</v>
      </c>
      <c r="B28" s="291" t="s">
        <v>130</v>
      </c>
      <c r="C28" s="293"/>
      <c r="D28" s="293"/>
      <c r="E28" s="294"/>
      <c r="F28" s="384"/>
      <c r="G28" s="257"/>
      <c r="H28" s="257"/>
      <c r="I28" s="257"/>
      <c r="J28" s="257"/>
      <c r="K28" s="257"/>
      <c r="L28" s="263"/>
    </row>
    <row r="29" spans="1:12" s="264" customFormat="1">
      <c r="A29" s="383">
        <v>6</v>
      </c>
      <c r="B29" s="296" t="s">
        <v>197</v>
      </c>
      <c r="C29" s="298"/>
      <c r="D29" s="297"/>
      <c r="E29" s="295"/>
      <c r="F29" s="384"/>
      <c r="G29" s="257"/>
      <c r="H29" s="257"/>
      <c r="I29" s="257"/>
      <c r="J29" s="257"/>
      <c r="K29" s="257"/>
      <c r="L29" s="263"/>
    </row>
    <row r="30" spans="1:12" s="264" customFormat="1">
      <c r="A30" s="383"/>
      <c r="B30" s="296" t="s">
        <v>257</v>
      </c>
      <c r="C30" s="297"/>
      <c r="D30" s="297"/>
      <c r="E30" s="295"/>
      <c r="F30" s="384"/>
      <c r="G30" s="257"/>
      <c r="H30" s="257"/>
      <c r="I30" s="257"/>
      <c r="J30" s="257"/>
      <c r="K30" s="257"/>
      <c r="L30" s="263"/>
    </row>
    <row r="31" spans="1:12" s="264" customFormat="1">
      <c r="A31" s="383"/>
      <c r="B31" s="296" t="s">
        <v>258</v>
      </c>
      <c r="C31" s="297"/>
      <c r="D31" s="297"/>
      <c r="E31" s="295"/>
      <c r="F31" s="384"/>
      <c r="G31" s="257"/>
      <c r="H31" s="257"/>
      <c r="I31" s="257"/>
      <c r="J31" s="257"/>
      <c r="K31" s="257"/>
      <c r="L31" s="263"/>
    </row>
    <row r="32" spans="1:12" s="264" customFormat="1">
      <c r="A32" s="383"/>
      <c r="B32" s="296" t="s">
        <v>259</v>
      </c>
      <c r="C32" s="297"/>
      <c r="D32" s="297"/>
      <c r="E32" s="295"/>
      <c r="F32" s="384"/>
      <c r="G32" s="257"/>
      <c r="H32" s="257"/>
      <c r="I32" s="257"/>
      <c r="J32" s="257"/>
      <c r="K32" s="257"/>
      <c r="L32" s="263"/>
    </row>
    <row r="33" spans="1:12" s="264" customFormat="1">
      <c r="A33" s="383">
        <v>7</v>
      </c>
      <c r="B33" s="296" t="s">
        <v>260</v>
      </c>
      <c r="C33" s="297"/>
      <c r="D33" s="297"/>
      <c r="E33" s="295"/>
      <c r="F33" s="384"/>
      <c r="G33" s="257"/>
      <c r="H33" s="257"/>
      <c r="I33" s="257"/>
      <c r="J33" s="257"/>
      <c r="K33" s="257"/>
      <c r="L33" s="263"/>
    </row>
    <row r="34" spans="1:12" s="264" customFormat="1">
      <c r="A34" s="383">
        <v>8</v>
      </c>
      <c r="B34" s="296" t="s">
        <v>261</v>
      </c>
      <c r="C34" s="299"/>
      <c r="D34" s="300"/>
      <c r="E34" s="295"/>
      <c r="F34" s="385"/>
      <c r="G34" s="257"/>
      <c r="H34" s="257"/>
      <c r="I34" s="257"/>
      <c r="J34" s="257"/>
      <c r="K34" s="257"/>
      <c r="L34" s="263"/>
    </row>
    <row r="35" spans="1:12" s="264" customFormat="1">
      <c r="A35" s="387">
        <v>9</v>
      </c>
      <c r="B35" s="261" t="s">
        <v>262</v>
      </c>
      <c r="C35" s="262"/>
      <c r="D35" s="262"/>
      <c r="E35" s="256"/>
      <c r="F35" s="388"/>
      <c r="G35" s="257"/>
      <c r="H35" s="257"/>
      <c r="I35" s="257"/>
      <c r="J35" s="257"/>
      <c r="K35" s="257"/>
      <c r="L35" s="263"/>
    </row>
    <row r="36" spans="1:12" s="264" customFormat="1">
      <c r="A36" s="387">
        <v>10</v>
      </c>
      <c r="B36" s="261" t="s">
        <v>263</v>
      </c>
      <c r="C36" s="262"/>
      <c r="D36" s="262"/>
      <c r="E36" s="262"/>
      <c r="F36" s="388"/>
      <c r="G36" s="257"/>
      <c r="H36" s="257"/>
      <c r="I36" s="257"/>
      <c r="J36" s="257"/>
      <c r="K36" s="257"/>
      <c r="L36" s="263"/>
    </row>
    <row r="37" spans="1:12" s="264" customFormat="1">
      <c r="A37" s="387"/>
      <c r="B37" s="261" t="s">
        <v>264</v>
      </c>
      <c r="C37" s="262"/>
      <c r="D37" s="262"/>
      <c r="E37" s="262"/>
      <c r="F37" s="388"/>
      <c r="G37" s="257"/>
      <c r="H37" s="257"/>
      <c r="I37" s="257"/>
      <c r="J37" s="257"/>
      <c r="K37" s="257"/>
      <c r="L37" s="263"/>
    </row>
    <row r="38" spans="1:12" s="264" customFormat="1">
      <c r="A38" s="387"/>
      <c r="B38" s="261" t="s">
        <v>265</v>
      </c>
      <c r="C38" s="301"/>
      <c r="D38" s="262"/>
      <c r="E38" s="262"/>
      <c r="F38" s="388"/>
      <c r="G38" s="257"/>
      <c r="H38" s="257"/>
      <c r="I38" s="257"/>
      <c r="J38" s="257"/>
      <c r="K38" s="257"/>
      <c r="L38" s="263"/>
    </row>
    <row r="39" spans="1:12" s="264" customFormat="1">
      <c r="A39" s="387"/>
      <c r="B39" s="261" t="s">
        <v>266</v>
      </c>
      <c r="C39" s="262"/>
      <c r="D39" s="256"/>
      <c r="E39" s="260"/>
      <c r="F39" s="388"/>
      <c r="G39" s="257"/>
      <c r="H39" s="257"/>
      <c r="I39" s="257"/>
      <c r="J39" s="257"/>
      <c r="K39" s="257"/>
      <c r="L39" s="263"/>
    </row>
    <row r="40" spans="1:12" s="264" customFormat="1" ht="15.75">
      <c r="A40" s="386" t="s">
        <v>126</v>
      </c>
      <c r="B40" s="864" t="s">
        <v>121</v>
      </c>
      <c r="C40" s="865"/>
      <c r="D40" s="865"/>
      <c r="E40" s="865"/>
      <c r="F40" s="866"/>
      <c r="G40" s="257"/>
      <c r="H40" s="257"/>
      <c r="I40" s="257"/>
      <c r="J40" s="257"/>
      <c r="K40" s="257"/>
      <c r="L40" s="263"/>
    </row>
    <row r="41" spans="1:12" s="264" customFormat="1">
      <c r="A41" s="383">
        <v>1</v>
      </c>
      <c r="B41" s="291" t="s">
        <v>131</v>
      </c>
      <c r="C41" s="292"/>
      <c r="D41" s="293"/>
      <c r="E41" s="295"/>
      <c r="F41" s="384"/>
      <c r="G41" s="257"/>
      <c r="H41" s="257"/>
      <c r="I41" s="257"/>
      <c r="J41" s="257"/>
      <c r="K41" s="257"/>
      <c r="L41" s="263"/>
    </row>
    <row r="42" spans="1:12" s="264" customFormat="1">
      <c r="A42" s="383">
        <f t="shared" ref="A42:A55" si="1">+A41+1</f>
        <v>2</v>
      </c>
      <c r="B42" s="291" t="s">
        <v>182</v>
      </c>
      <c r="C42" s="292"/>
      <c r="D42" s="293"/>
      <c r="E42" s="295"/>
      <c r="F42" s="384"/>
      <c r="G42" s="257"/>
      <c r="H42" s="257"/>
      <c r="I42" s="257"/>
      <c r="J42" s="257"/>
      <c r="K42" s="257"/>
      <c r="L42" s="263"/>
    </row>
    <row r="43" spans="1:12" s="266" customFormat="1" ht="15.75">
      <c r="A43" s="383">
        <f t="shared" si="1"/>
        <v>3</v>
      </c>
      <c r="B43" s="291" t="s">
        <v>132</v>
      </c>
      <c r="C43" s="292"/>
      <c r="D43" s="293"/>
      <c r="E43" s="295"/>
      <c r="F43" s="384"/>
      <c r="G43" s="253"/>
      <c r="H43" s="253"/>
      <c r="I43" s="253"/>
      <c r="J43" s="253"/>
      <c r="K43" s="253"/>
      <c r="L43" s="265"/>
    </row>
    <row r="44" spans="1:12" s="264" customFormat="1">
      <c r="A44" s="383">
        <f t="shared" si="1"/>
        <v>4</v>
      </c>
      <c r="B44" s="291" t="s">
        <v>183</v>
      </c>
      <c r="C44" s="292"/>
      <c r="D44" s="293"/>
      <c r="E44" s="295"/>
      <c r="F44" s="384"/>
      <c r="G44" s="257"/>
      <c r="H44" s="257"/>
      <c r="I44" s="257"/>
      <c r="J44" s="257"/>
      <c r="K44" s="257"/>
      <c r="L44" s="263"/>
    </row>
    <row r="45" spans="1:12" s="264" customFormat="1">
      <c r="A45" s="383">
        <f t="shared" si="1"/>
        <v>5</v>
      </c>
      <c r="B45" s="291" t="s">
        <v>184</v>
      </c>
      <c r="C45" s="292"/>
      <c r="D45" s="293"/>
      <c r="E45" s="295"/>
      <c r="F45" s="384"/>
      <c r="G45" s="257"/>
      <c r="H45" s="257"/>
      <c r="I45" s="257"/>
      <c r="J45" s="257"/>
      <c r="K45" s="257"/>
      <c r="L45" s="263"/>
    </row>
    <row r="46" spans="1:12" s="264" customFormat="1">
      <c r="A46" s="383">
        <f t="shared" si="1"/>
        <v>6</v>
      </c>
      <c r="B46" s="291" t="s">
        <v>133</v>
      </c>
      <c r="C46" s="292"/>
      <c r="D46" s="293"/>
      <c r="E46" s="295"/>
      <c r="F46" s="384"/>
      <c r="G46" s="257"/>
      <c r="H46" s="257"/>
      <c r="I46" s="257"/>
      <c r="J46" s="257"/>
      <c r="K46" s="257"/>
      <c r="L46" s="263"/>
    </row>
    <row r="47" spans="1:12" s="264" customFormat="1">
      <c r="A47" s="383">
        <f t="shared" si="1"/>
        <v>7</v>
      </c>
      <c r="B47" s="291" t="s">
        <v>185</v>
      </c>
      <c r="C47" s="292"/>
      <c r="D47" s="293"/>
      <c r="E47" s="295"/>
      <c r="F47" s="384"/>
      <c r="G47" s="257"/>
      <c r="H47" s="257"/>
      <c r="I47" s="257"/>
      <c r="J47" s="257"/>
      <c r="K47" s="257"/>
      <c r="L47" s="263"/>
    </row>
    <row r="48" spans="1:12" s="264" customFormat="1">
      <c r="A48" s="383">
        <f t="shared" si="1"/>
        <v>8</v>
      </c>
      <c r="B48" s="291" t="s">
        <v>186</v>
      </c>
      <c r="C48" s="292"/>
      <c r="D48" s="293"/>
      <c r="E48" s="295"/>
      <c r="F48" s="384"/>
      <c r="G48" s="257"/>
      <c r="H48" s="257"/>
      <c r="I48" s="257"/>
      <c r="J48" s="257"/>
      <c r="K48" s="257"/>
      <c r="L48" s="263"/>
    </row>
    <row r="49" spans="1:12" s="264" customFormat="1">
      <c r="A49" s="383">
        <f t="shared" si="1"/>
        <v>9</v>
      </c>
      <c r="B49" s="291" t="s">
        <v>267</v>
      </c>
      <c r="C49" s="292"/>
      <c r="D49" s="293"/>
      <c r="E49" s="295"/>
      <c r="F49" s="384"/>
      <c r="G49" s="257"/>
      <c r="H49" s="257"/>
      <c r="I49" s="257"/>
      <c r="J49" s="257"/>
      <c r="K49" s="257"/>
      <c r="L49" s="263"/>
    </row>
    <row r="50" spans="1:12" s="264" customFormat="1">
      <c r="A50" s="383">
        <f t="shared" si="1"/>
        <v>10</v>
      </c>
      <c r="B50" s="296" t="s">
        <v>196</v>
      </c>
      <c r="C50" s="297"/>
      <c r="D50" s="297"/>
      <c r="E50" s="295"/>
      <c r="F50" s="384"/>
      <c r="G50" s="257"/>
      <c r="H50" s="257"/>
      <c r="I50" s="257"/>
      <c r="J50" s="257"/>
      <c r="K50" s="257"/>
      <c r="L50" s="263"/>
    </row>
    <row r="51" spans="1:12" s="264" customFormat="1">
      <c r="A51" s="383">
        <f t="shared" si="1"/>
        <v>11</v>
      </c>
      <c r="B51" s="296" t="s">
        <v>200</v>
      </c>
      <c r="C51" s="292"/>
      <c r="D51" s="297"/>
      <c r="E51" s="295"/>
      <c r="F51" s="384"/>
      <c r="G51" s="257"/>
      <c r="H51" s="257"/>
      <c r="I51" s="257"/>
      <c r="J51" s="257"/>
      <c r="K51" s="257"/>
      <c r="L51" s="263"/>
    </row>
    <row r="52" spans="1:12" s="264" customFormat="1">
      <c r="A52" s="383">
        <f t="shared" si="1"/>
        <v>12</v>
      </c>
      <c r="B52" s="296" t="s">
        <v>271</v>
      </c>
      <c r="C52" s="297"/>
      <c r="D52" s="297"/>
      <c r="E52" s="295"/>
      <c r="F52" s="384"/>
      <c r="G52" s="257"/>
      <c r="H52" s="257"/>
      <c r="I52" s="257"/>
      <c r="J52" s="257"/>
      <c r="K52" s="257"/>
      <c r="L52" s="263"/>
    </row>
    <row r="53" spans="1:12" s="264" customFormat="1">
      <c r="A53" s="383">
        <f t="shared" si="1"/>
        <v>13</v>
      </c>
      <c r="B53" s="296"/>
      <c r="C53" s="297"/>
      <c r="D53" s="297"/>
      <c r="E53" s="295"/>
      <c r="F53" s="384"/>
      <c r="G53" s="257"/>
      <c r="H53" s="257"/>
      <c r="I53" s="257"/>
      <c r="J53" s="257"/>
      <c r="K53" s="257"/>
      <c r="L53" s="263"/>
    </row>
    <row r="54" spans="1:12" s="264" customFormat="1">
      <c r="A54" s="383">
        <f t="shared" si="1"/>
        <v>14</v>
      </c>
      <c r="B54" s="307"/>
      <c r="C54" s="299"/>
      <c r="D54" s="297"/>
      <c r="E54" s="299"/>
      <c r="F54" s="384"/>
      <c r="G54" s="257"/>
      <c r="H54" s="257"/>
      <c r="I54" s="257"/>
      <c r="J54" s="257"/>
      <c r="K54" s="257"/>
      <c r="L54" s="263"/>
    </row>
    <row r="55" spans="1:12" s="264" customFormat="1">
      <c r="A55" s="383">
        <f t="shared" si="1"/>
        <v>15</v>
      </c>
      <c r="B55" s="307"/>
      <c r="C55" s="299"/>
      <c r="D55" s="297"/>
      <c r="E55" s="309"/>
      <c r="F55" s="384"/>
      <c r="G55" s="257"/>
      <c r="H55" s="257"/>
      <c r="I55" s="257"/>
      <c r="J55" s="257"/>
      <c r="K55" s="257"/>
      <c r="L55" s="263"/>
    </row>
    <row r="56" spans="1:12" s="264" customFormat="1">
      <c r="A56" s="383"/>
      <c r="B56" s="319"/>
      <c r="C56" s="290"/>
      <c r="D56" s="290"/>
      <c r="E56" s="290"/>
      <c r="F56" s="389"/>
      <c r="G56" s="257"/>
      <c r="H56" s="257"/>
      <c r="I56" s="257"/>
      <c r="J56" s="257"/>
      <c r="K56" s="257"/>
      <c r="L56" s="263"/>
    </row>
    <row r="57" spans="1:12" s="264" customFormat="1">
      <c r="A57" s="383"/>
      <c r="B57" s="290"/>
      <c r="C57" s="290"/>
      <c r="D57" s="290"/>
      <c r="E57" s="290"/>
      <c r="F57" s="389"/>
      <c r="G57" s="257"/>
      <c r="H57" s="257"/>
      <c r="I57" s="257"/>
      <c r="J57" s="257"/>
      <c r="K57" s="257"/>
      <c r="L57" s="263"/>
    </row>
    <row r="58" spans="1:12" s="264" customFormat="1">
      <c r="A58" s="383"/>
      <c r="B58" s="319"/>
      <c r="C58" s="290"/>
      <c r="D58" s="290"/>
      <c r="E58" s="290"/>
      <c r="F58" s="389"/>
      <c r="G58" s="257"/>
      <c r="H58" s="257"/>
      <c r="I58" s="257"/>
      <c r="J58" s="257"/>
      <c r="K58" s="257"/>
      <c r="L58" s="263"/>
    </row>
    <row r="59" spans="1:12" s="264" customFormat="1">
      <c r="A59" s="383"/>
      <c r="B59" s="319"/>
      <c r="C59" s="290"/>
      <c r="D59" s="290"/>
      <c r="E59" s="290"/>
      <c r="F59" s="389"/>
      <c r="G59" s="257"/>
      <c r="H59" s="257"/>
      <c r="I59" s="257"/>
      <c r="J59" s="257"/>
      <c r="K59" s="257"/>
      <c r="L59" s="263"/>
    </row>
    <row r="60" spans="1:12" s="264" customFormat="1">
      <c r="A60" s="383"/>
      <c r="B60" s="319"/>
      <c r="C60" s="290"/>
      <c r="D60" s="290"/>
      <c r="E60" s="290"/>
      <c r="F60" s="389"/>
      <c r="G60" s="257"/>
      <c r="H60" s="257"/>
      <c r="I60" s="257"/>
      <c r="J60" s="257"/>
      <c r="K60" s="257"/>
      <c r="L60" s="263"/>
    </row>
    <row r="61" spans="1:12" s="264" customFormat="1">
      <c r="A61" s="383"/>
      <c r="B61" s="319"/>
      <c r="C61" s="290"/>
      <c r="D61" s="290"/>
      <c r="E61" s="290"/>
      <c r="F61" s="389"/>
      <c r="G61" s="257"/>
      <c r="H61" s="257"/>
      <c r="I61" s="257"/>
      <c r="J61" s="257"/>
      <c r="K61" s="257"/>
      <c r="L61" s="263"/>
    </row>
    <row r="62" spans="1:12" s="264" customFormat="1">
      <c r="A62" s="383"/>
      <c r="B62" s="319"/>
      <c r="C62" s="290"/>
      <c r="D62" s="290"/>
      <c r="E62" s="290"/>
      <c r="F62" s="389"/>
      <c r="G62" s="257"/>
      <c r="H62" s="257"/>
      <c r="I62" s="257"/>
      <c r="J62" s="257"/>
      <c r="K62" s="257"/>
      <c r="L62" s="263"/>
    </row>
    <row r="63" spans="1:12" s="264" customFormat="1">
      <c r="A63" s="383"/>
      <c r="B63" s="319"/>
      <c r="C63" s="290"/>
      <c r="D63" s="290"/>
      <c r="E63" s="290"/>
      <c r="F63" s="389"/>
      <c r="G63" s="257"/>
      <c r="H63" s="257"/>
      <c r="I63" s="257"/>
      <c r="J63" s="257"/>
      <c r="K63" s="257"/>
      <c r="L63" s="263"/>
    </row>
    <row r="64" spans="1:12" s="264" customFormat="1">
      <c r="A64" s="383"/>
      <c r="B64" s="290"/>
      <c r="C64" s="290"/>
      <c r="D64" s="290"/>
      <c r="E64" s="290"/>
      <c r="F64" s="389"/>
      <c r="G64" s="257"/>
      <c r="H64" s="257"/>
      <c r="I64" s="257"/>
      <c r="J64" s="257"/>
      <c r="K64" s="257"/>
      <c r="L64" s="263"/>
    </row>
    <row r="65" spans="1:12" s="264" customFormat="1">
      <c r="A65" s="383"/>
      <c r="B65" s="290"/>
      <c r="C65" s="290"/>
      <c r="D65" s="290"/>
      <c r="E65" s="290"/>
      <c r="F65" s="389"/>
      <c r="G65" s="257"/>
      <c r="H65" s="257"/>
      <c r="I65" s="257"/>
      <c r="J65" s="257"/>
      <c r="K65" s="257"/>
      <c r="L65" s="263"/>
    </row>
    <row r="66" spans="1:12" s="264" customFormat="1">
      <c r="A66" s="383"/>
      <c r="B66" s="290"/>
      <c r="C66" s="290"/>
      <c r="D66" s="290"/>
      <c r="E66" s="290"/>
      <c r="F66" s="389"/>
      <c r="G66" s="257"/>
      <c r="H66" s="257"/>
      <c r="I66" s="257"/>
      <c r="J66" s="257"/>
      <c r="K66" s="257"/>
      <c r="L66" s="263"/>
    </row>
    <row r="67" spans="1:12" s="264" customFormat="1">
      <c r="A67" s="383"/>
      <c r="B67" s="290"/>
      <c r="C67" s="290"/>
      <c r="D67" s="290"/>
      <c r="E67" s="290"/>
      <c r="F67" s="389"/>
      <c r="G67" s="257"/>
      <c r="H67" s="257"/>
      <c r="I67" s="257"/>
      <c r="J67" s="257"/>
      <c r="K67" s="257"/>
      <c r="L67" s="263"/>
    </row>
    <row r="68" spans="1:12" s="264" customFormat="1">
      <c r="A68" s="383"/>
      <c r="B68" s="290"/>
      <c r="C68" s="290"/>
      <c r="D68" s="290"/>
      <c r="E68" s="290"/>
      <c r="F68" s="389"/>
      <c r="G68" s="257"/>
      <c r="H68" s="257"/>
      <c r="I68" s="257"/>
      <c r="J68" s="257"/>
      <c r="K68" s="257"/>
      <c r="L68" s="263"/>
    </row>
    <row r="69" spans="1:12" s="264" customFormat="1">
      <c r="A69" s="383"/>
      <c r="B69" s="290"/>
      <c r="C69" s="290"/>
      <c r="D69" s="290"/>
      <c r="E69" s="290"/>
      <c r="F69" s="389"/>
      <c r="G69" s="257"/>
      <c r="H69" s="257"/>
      <c r="I69" s="257"/>
      <c r="J69" s="257"/>
      <c r="K69" s="257"/>
      <c r="L69" s="263"/>
    </row>
    <row r="70" spans="1:12" s="264" customFormat="1" ht="15.75">
      <c r="A70" s="386" t="s">
        <v>127</v>
      </c>
      <c r="B70" s="864" t="s">
        <v>201</v>
      </c>
      <c r="C70" s="865"/>
      <c r="D70" s="865"/>
      <c r="E70" s="865"/>
      <c r="F70" s="866"/>
      <c r="G70" s="257"/>
      <c r="H70" s="257"/>
      <c r="I70" s="257"/>
      <c r="J70" s="257"/>
      <c r="K70" s="257"/>
      <c r="L70" s="263"/>
    </row>
    <row r="71" spans="1:12" s="264" customFormat="1">
      <c r="A71" s="383">
        <v>1</v>
      </c>
      <c r="B71" s="291" t="s">
        <v>189</v>
      </c>
      <c r="C71" s="293"/>
      <c r="D71" s="293"/>
      <c r="E71" s="295"/>
      <c r="F71" s="390"/>
      <c r="G71" s="257"/>
      <c r="H71" s="257"/>
      <c r="I71" s="257"/>
      <c r="J71" s="257"/>
      <c r="K71" s="257"/>
      <c r="L71" s="263"/>
    </row>
    <row r="72" spans="1:12" s="264" customFormat="1">
      <c r="A72" s="383">
        <f t="shared" ref="A72:A85" si="2">+A71+1</f>
        <v>2</v>
      </c>
      <c r="B72" s="291" t="s">
        <v>282</v>
      </c>
      <c r="C72" s="302"/>
      <c r="D72" s="297"/>
      <c r="E72" s="295"/>
      <c r="F72" s="390"/>
      <c r="G72" s="257"/>
      <c r="H72" s="257"/>
      <c r="I72" s="257"/>
      <c r="J72" s="257"/>
      <c r="K72" s="257"/>
      <c r="L72" s="263"/>
    </row>
    <row r="73" spans="1:12" s="266" customFormat="1" ht="15.75">
      <c r="A73" s="383">
        <f t="shared" si="2"/>
        <v>3</v>
      </c>
      <c r="B73" s="291" t="s">
        <v>134</v>
      </c>
      <c r="C73" s="302"/>
      <c r="D73" s="297"/>
      <c r="E73" s="295"/>
      <c r="F73" s="390"/>
      <c r="G73" s="253"/>
      <c r="H73" s="253"/>
      <c r="I73" s="253"/>
      <c r="J73" s="253"/>
      <c r="K73" s="253"/>
      <c r="L73" s="265"/>
    </row>
    <row r="74" spans="1:12" s="264" customFormat="1">
      <c r="A74" s="383">
        <f t="shared" si="2"/>
        <v>4</v>
      </c>
      <c r="B74" s="296" t="s">
        <v>280</v>
      </c>
      <c r="C74" s="299"/>
      <c r="D74" s="297"/>
      <c r="E74" s="295"/>
      <c r="F74" s="390"/>
      <c r="G74" s="257"/>
      <c r="H74" s="257"/>
      <c r="I74" s="257"/>
      <c r="J74" s="257"/>
      <c r="K74" s="257"/>
      <c r="L74" s="263"/>
    </row>
    <row r="75" spans="1:12" s="264" customFormat="1">
      <c r="A75" s="383">
        <f t="shared" si="2"/>
        <v>5</v>
      </c>
      <c r="B75" s="296" t="s">
        <v>268</v>
      </c>
      <c r="C75" s="297"/>
      <c r="D75" s="297"/>
      <c r="E75" s="295"/>
      <c r="F75" s="390"/>
      <c r="G75" s="257"/>
      <c r="H75" s="257"/>
      <c r="I75" s="257"/>
      <c r="J75" s="257"/>
      <c r="K75" s="257"/>
      <c r="L75" s="263"/>
    </row>
    <row r="76" spans="1:12" s="264" customFormat="1">
      <c r="A76" s="383">
        <f t="shared" si="2"/>
        <v>6</v>
      </c>
      <c r="B76" s="296" t="s">
        <v>269</v>
      </c>
      <c r="C76" s="297"/>
      <c r="D76" s="297"/>
      <c r="E76" s="295"/>
      <c r="F76" s="390"/>
      <c r="G76" s="257"/>
      <c r="H76" s="257"/>
      <c r="I76" s="257"/>
      <c r="J76" s="257"/>
      <c r="K76" s="257"/>
      <c r="L76" s="263"/>
    </row>
    <row r="77" spans="1:12" s="264" customFormat="1">
      <c r="A77" s="383">
        <f t="shared" si="2"/>
        <v>7</v>
      </c>
      <c r="B77" s="296" t="s">
        <v>270</v>
      </c>
      <c r="C77" s="303"/>
      <c r="D77" s="303"/>
      <c r="E77" s="295"/>
      <c r="F77" s="390"/>
      <c r="G77" s="257"/>
      <c r="H77" s="257"/>
      <c r="I77" s="257"/>
      <c r="J77" s="257"/>
      <c r="K77" s="257"/>
      <c r="L77" s="263"/>
    </row>
    <row r="78" spans="1:12" s="264" customFormat="1">
      <c r="A78" s="383">
        <f t="shared" si="2"/>
        <v>8</v>
      </c>
      <c r="B78" s="296" t="s">
        <v>279</v>
      </c>
      <c r="C78" s="297"/>
      <c r="D78" s="299"/>
      <c r="E78" s="295"/>
      <c r="F78" s="390"/>
      <c r="G78" s="257"/>
      <c r="H78" s="257"/>
      <c r="I78" s="257"/>
      <c r="J78" s="257"/>
      <c r="K78" s="257"/>
      <c r="L78" s="263"/>
    </row>
    <row r="79" spans="1:12" s="264" customFormat="1">
      <c r="A79" s="383">
        <f t="shared" si="2"/>
        <v>9</v>
      </c>
      <c r="B79" s="296" t="s">
        <v>278</v>
      </c>
      <c r="C79" s="297"/>
      <c r="D79" s="297"/>
      <c r="E79" s="295"/>
      <c r="F79" s="390"/>
      <c r="G79" s="257"/>
      <c r="H79" s="257"/>
      <c r="I79" s="257"/>
      <c r="J79" s="257"/>
      <c r="K79" s="257"/>
      <c r="L79" s="263"/>
    </row>
    <row r="80" spans="1:12" s="264" customFormat="1">
      <c r="A80" s="383">
        <f t="shared" si="2"/>
        <v>10</v>
      </c>
      <c r="B80" s="296" t="s">
        <v>277</v>
      </c>
      <c r="C80" s="302"/>
      <c r="D80" s="297"/>
      <c r="E80" s="295"/>
      <c r="F80" s="390"/>
      <c r="G80" s="257"/>
      <c r="H80" s="257"/>
      <c r="I80" s="257"/>
      <c r="J80" s="257"/>
      <c r="K80" s="257"/>
      <c r="L80" s="263"/>
    </row>
    <row r="81" spans="1:12" s="264" customFormat="1">
      <c r="A81" s="383">
        <f t="shared" si="2"/>
        <v>11</v>
      </c>
      <c r="B81" s="296" t="s">
        <v>274</v>
      </c>
      <c r="C81" s="297"/>
      <c r="D81" s="297"/>
      <c r="E81" s="295"/>
      <c r="F81" s="390"/>
      <c r="G81" s="257"/>
      <c r="H81" s="257"/>
      <c r="I81" s="257"/>
      <c r="J81" s="257"/>
      <c r="K81" s="257"/>
      <c r="L81" s="263"/>
    </row>
    <row r="82" spans="1:12" s="264" customFormat="1">
      <c r="A82" s="383">
        <f t="shared" si="2"/>
        <v>12</v>
      </c>
      <c r="B82" s="296" t="s">
        <v>275</v>
      </c>
      <c r="C82" s="297"/>
      <c r="D82" s="303"/>
      <c r="E82" s="295"/>
      <c r="F82" s="390"/>
      <c r="G82" s="257"/>
      <c r="H82" s="257"/>
      <c r="I82" s="257"/>
      <c r="J82" s="257"/>
      <c r="K82" s="257"/>
      <c r="L82" s="263"/>
    </row>
    <row r="83" spans="1:12" s="264" customFormat="1">
      <c r="A83" s="383">
        <f t="shared" si="2"/>
        <v>13</v>
      </c>
      <c r="B83" s="296" t="s">
        <v>276</v>
      </c>
      <c r="C83" s="297"/>
      <c r="D83" s="297"/>
      <c r="E83" s="295"/>
      <c r="F83" s="390"/>
      <c r="G83" s="257"/>
      <c r="H83" s="257"/>
      <c r="I83" s="257"/>
      <c r="J83" s="257"/>
      <c r="K83" s="257"/>
      <c r="L83" s="263"/>
    </row>
    <row r="84" spans="1:12" s="264" customFormat="1">
      <c r="A84" s="383">
        <f t="shared" si="2"/>
        <v>14</v>
      </c>
      <c r="B84" s="296"/>
      <c r="C84" s="297"/>
      <c r="D84" s="297"/>
      <c r="E84" s="295"/>
      <c r="F84" s="390"/>
      <c r="G84" s="257"/>
      <c r="H84" s="257"/>
      <c r="I84" s="257"/>
      <c r="J84" s="257"/>
      <c r="K84" s="257"/>
      <c r="L84" s="263"/>
    </row>
    <row r="85" spans="1:12" s="264" customFormat="1">
      <c r="A85" s="383">
        <f t="shared" si="2"/>
        <v>15</v>
      </c>
      <c r="B85" s="296"/>
      <c r="C85" s="297"/>
      <c r="D85" s="297"/>
      <c r="E85" s="295"/>
      <c r="F85" s="390"/>
      <c r="G85" s="257"/>
      <c r="H85" s="257"/>
      <c r="I85" s="257"/>
      <c r="J85" s="257"/>
      <c r="K85" s="257"/>
      <c r="L85" s="263"/>
    </row>
    <row r="86" spans="1:12" s="259" customFormat="1">
      <c r="A86" s="391">
        <f>+A85+1</f>
        <v>16</v>
      </c>
      <c r="B86" s="307"/>
      <c r="C86" s="308"/>
      <c r="D86" s="308"/>
      <c r="E86" s="309"/>
      <c r="F86" s="392"/>
      <c r="G86" s="257"/>
      <c r="H86" s="257"/>
      <c r="I86" s="257"/>
      <c r="J86" s="257"/>
      <c r="K86" s="257"/>
      <c r="L86" s="258"/>
    </row>
    <row r="87" spans="1:12" s="259" customFormat="1">
      <c r="A87" s="391">
        <f>+A86+1</f>
        <v>17</v>
      </c>
      <c r="B87" s="307"/>
      <c r="C87" s="308"/>
      <c r="D87" s="308"/>
      <c r="E87" s="309"/>
      <c r="F87" s="392"/>
      <c r="G87" s="257"/>
      <c r="H87" s="257"/>
      <c r="I87" s="257"/>
      <c r="J87" s="257"/>
      <c r="K87" s="257"/>
      <c r="L87" s="258"/>
    </row>
    <row r="88" spans="1:12" s="259" customFormat="1" ht="15.75" thickBot="1">
      <c r="A88" s="393">
        <f>+A87+1</f>
        <v>18</v>
      </c>
      <c r="B88" s="394"/>
      <c r="C88" s="395"/>
      <c r="D88" s="396"/>
      <c r="E88" s="397"/>
      <c r="F88" s="398"/>
      <c r="G88" s="257"/>
      <c r="H88" s="257"/>
      <c r="I88" s="257"/>
      <c r="J88" s="257"/>
      <c r="K88" s="257"/>
      <c r="L88" s="258"/>
    </row>
    <row r="89" spans="1:12" hidden="1"/>
    <row r="90" spans="1:12" hidden="1"/>
    <row r="91" spans="1:12" hidden="1"/>
    <row r="92" spans="1:12" hidden="1"/>
    <row r="93" spans="1:12" hidden="1"/>
    <row r="94" spans="1:12" hidden="1"/>
    <row r="95" spans="1:12" hidden="1"/>
    <row r="96" spans="1:12"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sheetData>
  <mergeCells count="7">
    <mergeCell ref="B40:F40"/>
    <mergeCell ref="B70:F70"/>
    <mergeCell ref="B2:C4"/>
    <mergeCell ref="E2:E4"/>
    <mergeCell ref="H7:J11"/>
    <mergeCell ref="B7:F7"/>
    <mergeCell ref="B22:F22"/>
  </mergeCells>
  <hyperlinks>
    <hyperlink ref="H7:J11" location="'Track Room'!A1" display="Track Room"/>
    <hyperlink ref="B2:C4" location="'Track Room'!A1" display="Track Room"/>
  </hyperlink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P39"/>
  <sheetViews>
    <sheetView zoomScale="85" zoomScaleNormal="85" workbookViewId="0">
      <selection activeCell="C26" sqref="C26"/>
    </sheetView>
  </sheetViews>
  <sheetFormatPr defaultColWidth="0" defaultRowHeight="15" zeroHeight="1"/>
  <cols>
    <col min="1" max="13" width="9.140625" customWidth="1"/>
    <col min="14" max="14" width="10.5703125" customWidth="1"/>
    <col min="15" max="16" width="9.140625" customWidth="1"/>
    <col min="17" max="16384" width="9.140625" hidden="1"/>
  </cols>
  <sheetData>
    <row r="1" spans="13:15"/>
    <row r="2" spans="13:15" ht="15" customHeight="1">
      <c r="M2" s="869" t="s">
        <v>29</v>
      </c>
      <c r="N2" s="870"/>
      <c r="O2" s="871"/>
    </row>
    <row r="3" spans="13:15" ht="15" customHeight="1">
      <c r="M3" s="872"/>
      <c r="N3" s="873"/>
      <c r="O3" s="874"/>
    </row>
    <row r="4" spans="13:15" ht="15" customHeight="1">
      <c r="M4" s="872"/>
      <c r="N4" s="873"/>
      <c r="O4" s="874"/>
    </row>
    <row r="5" spans="13:15" ht="15" customHeight="1">
      <c r="M5" s="872"/>
      <c r="N5" s="873"/>
      <c r="O5" s="874"/>
    </row>
    <row r="6" spans="13:15" ht="15" customHeight="1">
      <c r="M6" s="872"/>
      <c r="N6" s="873"/>
      <c r="O6" s="874"/>
    </row>
    <row r="7" spans="13:15"/>
    <row r="8" spans="13:15"/>
    <row r="9" spans="13:15"/>
    <row r="10" spans="13:15"/>
    <row r="11" spans="13:15"/>
    <row r="12" spans="13:15"/>
    <row r="13" spans="13:15"/>
    <row r="14" spans="13:15"/>
    <row r="15" spans="13:15"/>
    <row r="16" spans="13:15"/>
    <row r="17" spans="14:14"/>
    <row r="18" spans="14:14"/>
    <row r="19" spans="14:14"/>
    <row r="20" spans="14:14"/>
    <row r="21" spans="14:14">
      <c r="N21" s="325"/>
    </row>
    <row r="22" spans="14:14">
      <c r="N22" s="325"/>
    </row>
    <row r="23" spans="14:14">
      <c r="N23" s="335"/>
    </row>
    <row r="24" spans="14:14"/>
    <row r="25" spans="14:14"/>
    <row r="26" spans="14:14"/>
    <row r="27" spans="14:14"/>
    <row r="28" spans="14:14"/>
    <row r="29" spans="14:14"/>
    <row r="30" spans="14:14"/>
    <row r="31" spans="14:14"/>
    <row r="32" spans="14:14"/>
    <row r="33"/>
    <row r="34"/>
    <row r="35"/>
    <row r="36"/>
    <row r="37"/>
    <row r="38"/>
    <row r="39"/>
  </sheetData>
  <mergeCells count="1">
    <mergeCell ref="M2:O6"/>
  </mergeCells>
  <hyperlinks>
    <hyperlink ref="M2:O6" location="'Track Room'!A1" display="Track Room"/>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Y58"/>
  <sheetViews>
    <sheetView zoomScale="90" zoomScaleNormal="90" workbookViewId="0">
      <selection activeCell="B2" sqref="B2:B3"/>
    </sheetView>
  </sheetViews>
  <sheetFormatPr defaultColWidth="9.140625" defaultRowHeight="15" customHeight="1" zeroHeight="1"/>
  <cols>
    <col min="1" max="1" width="1.5703125" style="41" customWidth="1"/>
    <col min="2" max="2" width="27.85546875" style="230" customWidth="1"/>
    <col min="3" max="4" width="12.140625" style="231" customWidth="1"/>
    <col min="5" max="5" width="12.140625" style="238" customWidth="1"/>
    <col min="6" max="6" width="12.140625" style="41" customWidth="1"/>
    <col min="7" max="7" width="0.7109375" style="41" customWidth="1"/>
    <col min="8" max="11" width="12.140625" style="41" customWidth="1"/>
    <col min="12" max="12" width="0.85546875" style="238" customWidth="1"/>
    <col min="13" max="16" width="12.140625" style="238" customWidth="1"/>
    <col min="17" max="17" width="1" style="238" customWidth="1"/>
    <col min="18" max="18" width="10.85546875" style="238" customWidth="1"/>
    <col min="19" max="19" width="10.85546875" style="41" customWidth="1"/>
    <col min="20" max="20" width="12.5703125" style="41" customWidth="1"/>
    <col min="21" max="25" width="9.140625" style="41" customWidth="1"/>
    <col min="26" max="16377" width="9.140625" style="238" customWidth="1"/>
    <col min="16378" max="16384" width="9.140625" style="238"/>
  </cols>
  <sheetData>
    <row r="1" spans="2:16" s="41" customFormat="1">
      <c r="B1" s="233"/>
      <c r="C1" s="234"/>
      <c r="D1" s="234"/>
    </row>
    <row r="2" spans="2:16" s="41" customFormat="1">
      <c r="B2" s="878" t="s">
        <v>213</v>
      </c>
      <c r="C2" s="234"/>
      <c r="D2" s="879" t="s">
        <v>315</v>
      </c>
      <c r="E2" s="879"/>
      <c r="F2" s="879"/>
      <c r="H2" s="880" t="s">
        <v>292</v>
      </c>
      <c r="I2" s="880"/>
      <c r="J2" s="880"/>
      <c r="K2" s="880"/>
      <c r="M2" s="881" t="s">
        <v>312</v>
      </c>
      <c r="N2" s="881"/>
      <c r="O2" s="881"/>
      <c r="P2" s="881"/>
    </row>
    <row r="3" spans="2:16" s="41" customFormat="1">
      <c r="B3" s="878"/>
      <c r="C3" s="234"/>
      <c r="D3" s="879"/>
      <c r="E3" s="879"/>
      <c r="F3" s="879"/>
      <c r="H3" s="880"/>
      <c r="I3" s="880"/>
      <c r="J3" s="880"/>
      <c r="K3" s="880"/>
      <c r="M3" s="881"/>
      <c r="N3" s="881"/>
      <c r="O3" s="881"/>
      <c r="P3" s="881"/>
    </row>
    <row r="4" spans="2:16" s="41" customFormat="1">
      <c r="C4" s="234"/>
      <c r="D4" s="234"/>
    </row>
    <row r="5" spans="2:16" s="429" customFormat="1">
      <c r="B5" s="448" t="s">
        <v>315</v>
      </c>
      <c r="C5" s="877" t="s">
        <v>321</v>
      </c>
      <c r="D5" s="877"/>
      <c r="E5" s="877"/>
      <c r="F5" s="436">
        <f>+'Track Room'!D18</f>
        <v>0</v>
      </c>
      <c r="H5" s="875" t="s">
        <v>292</v>
      </c>
      <c r="I5" s="876"/>
      <c r="J5" s="876"/>
      <c r="K5" s="876"/>
      <c r="M5" s="875" t="s">
        <v>312</v>
      </c>
      <c r="N5" s="876"/>
      <c r="O5" s="876"/>
      <c r="P5" s="876"/>
    </row>
    <row r="6" spans="2:16" s="41" customFormat="1" ht="6.75" customHeight="1">
      <c r="B6" s="233"/>
      <c r="C6" s="234"/>
      <c r="D6" s="234"/>
    </row>
    <row r="7" spans="2:16" s="41" customFormat="1">
      <c r="B7" s="426" t="s">
        <v>364</v>
      </c>
      <c r="C7" s="314">
        <f>SUM(C10:C20)</f>
        <v>0</v>
      </c>
      <c r="D7" s="315">
        <f>SUM(D10:D20)</f>
        <v>1247</v>
      </c>
      <c r="E7" s="316">
        <f>SUM(E10:E20)</f>
        <v>1247</v>
      </c>
      <c r="F7" s="435">
        <f>+E7/D7</f>
        <v>1</v>
      </c>
      <c r="H7" s="427" t="s">
        <v>364</v>
      </c>
      <c r="I7" s="314">
        <f>SUM(I10:I21)</f>
        <v>0</v>
      </c>
      <c r="J7" s="315">
        <f>SUM(J10:J21)</f>
        <v>4150</v>
      </c>
      <c r="K7" s="316">
        <f>SUM(K10:K21)</f>
        <v>-4150</v>
      </c>
      <c r="M7" s="427" t="s">
        <v>364</v>
      </c>
      <c r="N7" s="314">
        <f>SUM(N10:N21)</f>
        <v>0</v>
      </c>
      <c r="O7" s="315">
        <f>SUM(O10:O21)</f>
        <v>6000</v>
      </c>
      <c r="P7" s="316">
        <f>SUM(P10:P21)</f>
        <v>-6000</v>
      </c>
    </row>
    <row r="8" spans="2:16" s="41" customFormat="1" ht="6.75" customHeight="1">
      <c r="B8" s="233"/>
      <c r="C8" s="234"/>
      <c r="D8" s="234"/>
      <c r="H8" s="401"/>
      <c r="I8" s="402"/>
      <c r="J8" s="402"/>
      <c r="K8" s="23"/>
      <c r="M8" s="401"/>
      <c r="N8" s="401"/>
      <c r="O8" s="401"/>
      <c r="P8" s="401"/>
    </row>
    <row r="9" spans="2:16" s="429" customFormat="1" ht="30">
      <c r="B9" s="434" t="s">
        <v>210</v>
      </c>
      <c r="C9" s="434" t="s">
        <v>212</v>
      </c>
      <c r="D9" s="434" t="s">
        <v>209</v>
      </c>
      <c r="E9" s="434" t="s">
        <v>211</v>
      </c>
      <c r="F9" s="431" t="s">
        <v>320</v>
      </c>
      <c r="H9" s="431" t="s">
        <v>57</v>
      </c>
      <c r="I9" s="431" t="s">
        <v>212</v>
      </c>
      <c r="J9" s="431" t="s">
        <v>209</v>
      </c>
      <c r="K9" s="434" t="s">
        <v>211</v>
      </c>
      <c r="M9" s="431" t="s">
        <v>57</v>
      </c>
      <c r="N9" s="431" t="s">
        <v>212</v>
      </c>
      <c r="O9" s="431" t="s">
        <v>209</v>
      </c>
      <c r="P9" s="431" t="s">
        <v>211</v>
      </c>
    </row>
    <row r="10" spans="2:16" s="41" customFormat="1">
      <c r="B10" s="433" t="str">
        <f>+'Track Room'!P18</f>
        <v>Day to Day - Housing</v>
      </c>
      <c r="C10" s="314">
        <f>+'Jan B'!D8+'Feb B'!D8+'Mar B'!D8+'Apr B'!D8+'May B'!D8+'June B'!D8+'July B'!D8+'Aug B'!D8+'Sept B'!D8+'Oct B'!D8+'Nov B'!D8+'Dec B'!D8</f>
        <v>0</v>
      </c>
      <c r="D10" s="315">
        <f>+Budget!C10</f>
        <v>500</v>
      </c>
      <c r="E10" s="316">
        <f t="shared" ref="E10:E19" si="0">+D10-C10</f>
        <v>500</v>
      </c>
      <c r="F10" s="435">
        <f>+E10/D10</f>
        <v>1</v>
      </c>
      <c r="H10" s="432">
        <f>+'Track Room'!G18</f>
        <v>43466</v>
      </c>
      <c r="I10" s="314">
        <f>+'Track Room'!K18</f>
        <v>0</v>
      </c>
      <c r="J10" s="315">
        <f>+'Income Budget'!N5</f>
        <v>2000</v>
      </c>
      <c r="K10" s="316">
        <f>+I10-J10</f>
        <v>-2000</v>
      </c>
      <c r="M10" s="432">
        <v>43466</v>
      </c>
      <c r="N10" s="314">
        <f>+'Track Room'!J18</f>
        <v>0</v>
      </c>
      <c r="O10" s="315">
        <f>+Budget!$C$20</f>
        <v>500</v>
      </c>
      <c r="P10" s="316">
        <f>+N10-O10</f>
        <v>-500</v>
      </c>
    </row>
    <row r="11" spans="2:16" s="41" customFormat="1">
      <c r="B11" s="433" t="str">
        <f>+'Track Room'!P19</f>
        <v>Car - Bike - Transportation</v>
      </c>
      <c r="C11" s="314">
        <f>+'Jan B'!D9+'Feb B'!D9+'Mar B'!D9+'Apr B'!D9+'May B'!D9+'June B'!D9+'July B'!D9+'Aug B'!D9+'Sept B'!D9+'Oct B'!D9+'Nov B'!D9+'Dec B'!D9</f>
        <v>0</v>
      </c>
      <c r="D11" s="315">
        <f>+Budget!C11</f>
        <v>100</v>
      </c>
      <c r="E11" s="316">
        <f t="shared" si="0"/>
        <v>100</v>
      </c>
      <c r="F11" s="435">
        <f t="shared" ref="F11:F19" si="1">+E11/D11</f>
        <v>1</v>
      </c>
      <c r="H11" s="432">
        <f>+'Track Room'!G19</f>
        <v>43497</v>
      </c>
      <c r="I11" s="314">
        <f>+'Track Room'!K19</f>
        <v>0</v>
      </c>
      <c r="J11" s="315">
        <f>+'Income Budget'!N6</f>
        <v>0</v>
      </c>
      <c r="K11" s="316">
        <f t="shared" ref="K11:K21" si="2">+I11-J11</f>
        <v>0</v>
      </c>
      <c r="M11" s="432">
        <v>43497</v>
      </c>
      <c r="N11" s="314">
        <f>+'Track Room'!J19</f>
        <v>0</v>
      </c>
      <c r="O11" s="315">
        <f>+Budget!$C$20</f>
        <v>500</v>
      </c>
      <c r="P11" s="316">
        <f t="shared" ref="P11:P21" si="3">+N11-O11</f>
        <v>-500</v>
      </c>
    </row>
    <row r="12" spans="2:16" s="41" customFormat="1">
      <c r="B12" s="433" t="str">
        <f>+'Track Room'!P20</f>
        <v>Food</v>
      </c>
      <c r="C12" s="314">
        <f>+'Jan B'!D10+'Feb B'!D10+'Mar B'!D10+'Apr B'!D10+'May B'!D10+'June B'!D10+'July B'!D10+'Aug B'!D10+'Sept B'!D10+'Oct B'!D10+'Nov B'!D10+'Dec B'!D10</f>
        <v>0</v>
      </c>
      <c r="D12" s="315">
        <f>+Budget!C12</f>
        <v>200</v>
      </c>
      <c r="E12" s="316">
        <f t="shared" si="0"/>
        <v>200</v>
      </c>
      <c r="F12" s="435">
        <f t="shared" si="1"/>
        <v>1</v>
      </c>
      <c r="H12" s="432">
        <f>+'Track Room'!G20</f>
        <v>43525</v>
      </c>
      <c r="I12" s="314">
        <f>+'Track Room'!K20</f>
        <v>0</v>
      </c>
      <c r="J12" s="315">
        <f>+'Income Budget'!N7</f>
        <v>150</v>
      </c>
      <c r="K12" s="316">
        <f t="shared" si="2"/>
        <v>-150</v>
      </c>
      <c r="M12" s="432">
        <v>43525</v>
      </c>
      <c r="N12" s="314">
        <f>+'Track Room'!J20</f>
        <v>0</v>
      </c>
      <c r="O12" s="315">
        <f>+Budget!$C$20</f>
        <v>500</v>
      </c>
      <c r="P12" s="316">
        <f t="shared" si="3"/>
        <v>-500</v>
      </c>
    </row>
    <row r="13" spans="2:16" s="41" customFormat="1">
      <c r="B13" s="433" t="str">
        <f>+'Track Room'!P21</f>
        <v>Personal Care</v>
      </c>
      <c r="C13" s="314">
        <f>+'Jan B'!D11+'Feb B'!D11+'Mar B'!D11+'Apr B'!D11+'May B'!D11+'June B'!D11+'July B'!D11+'Aug B'!D11+'Sept B'!D11+'Oct B'!D11+'Nov B'!D11+'Dec B'!D11</f>
        <v>0</v>
      </c>
      <c r="D13" s="315">
        <f>+Budget!C13</f>
        <v>100</v>
      </c>
      <c r="E13" s="316">
        <f t="shared" si="0"/>
        <v>100</v>
      </c>
      <c r="F13" s="435">
        <f t="shared" si="1"/>
        <v>1</v>
      </c>
      <c r="H13" s="432">
        <f>+'Track Room'!G21</f>
        <v>43556</v>
      </c>
      <c r="I13" s="314">
        <f>+'Track Room'!K21</f>
        <v>0</v>
      </c>
      <c r="J13" s="315">
        <f>+'Income Budget'!N8</f>
        <v>0</v>
      </c>
      <c r="K13" s="316">
        <f t="shared" si="2"/>
        <v>0</v>
      </c>
      <c r="M13" s="432">
        <v>43556</v>
      </c>
      <c r="N13" s="314">
        <f>+'Track Room'!J21</f>
        <v>0</v>
      </c>
      <c r="O13" s="315">
        <f>+Budget!$C$20</f>
        <v>500</v>
      </c>
      <c r="P13" s="316">
        <f t="shared" si="3"/>
        <v>-500</v>
      </c>
    </row>
    <row r="14" spans="2:16" s="41" customFormat="1">
      <c r="B14" s="433" t="str">
        <f>+'Track Room'!P22</f>
        <v>Entertainment</v>
      </c>
      <c r="C14" s="314">
        <f>+'Jan B'!D12+'Feb B'!D12+'Mar B'!D12+'Apr B'!D12+'May B'!D12+'June B'!D12+'July B'!D12+'Aug B'!D12+'Sept B'!D12+'Oct B'!D12+'Nov B'!D12+'Dec B'!D12</f>
        <v>0</v>
      </c>
      <c r="D14" s="315">
        <f>+Budget!C14</f>
        <v>120</v>
      </c>
      <c r="E14" s="316">
        <f t="shared" si="0"/>
        <v>120</v>
      </c>
      <c r="F14" s="435">
        <f t="shared" si="1"/>
        <v>1</v>
      </c>
      <c r="H14" s="432">
        <f>+'Track Room'!G22</f>
        <v>43586</v>
      </c>
      <c r="I14" s="314">
        <f>+'Track Room'!K22</f>
        <v>0</v>
      </c>
      <c r="J14" s="315">
        <f>+'Income Budget'!N9</f>
        <v>2000</v>
      </c>
      <c r="K14" s="316">
        <f t="shared" si="2"/>
        <v>-2000</v>
      </c>
      <c r="M14" s="432">
        <v>43586</v>
      </c>
      <c r="N14" s="314">
        <f>+'Track Room'!J22</f>
        <v>0</v>
      </c>
      <c r="O14" s="315">
        <f>+Budget!$C$20</f>
        <v>500</v>
      </c>
      <c r="P14" s="316">
        <f t="shared" si="3"/>
        <v>-500</v>
      </c>
    </row>
    <row r="15" spans="2:16" s="41" customFormat="1">
      <c r="B15" s="433" t="str">
        <f>+'Track Room'!P23</f>
        <v>Medical</v>
      </c>
      <c r="C15" s="314">
        <f>+'Jan B'!D13+'Feb B'!D13+'Mar B'!D13+'Apr B'!D13+'May B'!D13+'June B'!D13+'July B'!D13+'Aug B'!D13+'Sept B'!D13+'Oct B'!D13+'Nov B'!D13+'Dec B'!D13</f>
        <v>0</v>
      </c>
      <c r="D15" s="315">
        <f>+Budget!C15</f>
        <v>40</v>
      </c>
      <c r="E15" s="316">
        <f t="shared" si="0"/>
        <v>40</v>
      </c>
      <c r="F15" s="435">
        <f t="shared" si="1"/>
        <v>1</v>
      </c>
      <c r="H15" s="432">
        <f>+'Track Room'!G23</f>
        <v>43617</v>
      </c>
      <c r="I15" s="314">
        <f>+'Track Room'!K23</f>
        <v>0</v>
      </c>
      <c r="J15" s="315">
        <f>+'Income Budget'!N10</f>
        <v>0</v>
      </c>
      <c r="K15" s="316">
        <f t="shared" si="2"/>
        <v>0</v>
      </c>
      <c r="M15" s="432">
        <v>43617</v>
      </c>
      <c r="N15" s="314">
        <f>+'Track Room'!J23</f>
        <v>0</v>
      </c>
      <c r="O15" s="315">
        <f>+Budget!$C$20</f>
        <v>500</v>
      </c>
      <c r="P15" s="316">
        <f t="shared" si="3"/>
        <v>-500</v>
      </c>
    </row>
    <row r="16" spans="2:16" s="41" customFormat="1">
      <c r="B16" s="433" t="str">
        <f>+'Track Room'!P24</f>
        <v>Gifts</v>
      </c>
      <c r="C16" s="314">
        <f>+'Jan B'!D14+'Feb B'!D14+'Mar B'!D14+'Apr B'!D14+'May B'!D14+'June B'!D14+'July B'!D14+'Aug B'!D14+'Sept B'!D14+'Oct B'!D14+'Nov B'!D14+'Dec B'!D14</f>
        <v>0</v>
      </c>
      <c r="D16" s="315">
        <f>+Budget!C16</f>
        <v>50</v>
      </c>
      <c r="E16" s="316">
        <f t="shared" si="0"/>
        <v>50</v>
      </c>
      <c r="F16" s="435">
        <f t="shared" si="1"/>
        <v>1</v>
      </c>
      <c r="H16" s="432">
        <f>+'Track Room'!G24</f>
        <v>43647</v>
      </c>
      <c r="I16" s="314">
        <f>+'Track Room'!K24</f>
        <v>0</v>
      </c>
      <c r="J16" s="315">
        <f>+'Income Budget'!N11</f>
        <v>0</v>
      </c>
      <c r="K16" s="316">
        <f t="shared" si="2"/>
        <v>0</v>
      </c>
      <c r="M16" s="432">
        <v>43647</v>
      </c>
      <c r="N16" s="314">
        <f>+'Track Room'!J24</f>
        <v>0</v>
      </c>
      <c r="O16" s="315">
        <f>+Budget!$C$20</f>
        <v>500</v>
      </c>
      <c r="P16" s="316">
        <f t="shared" si="3"/>
        <v>-500</v>
      </c>
    </row>
    <row r="17" spans="2:16" s="41" customFormat="1">
      <c r="B17" s="433" t="str">
        <f>+'Track Room'!P25</f>
        <v>Studies</v>
      </c>
      <c r="C17" s="314">
        <f>+'Jan B'!D15+'Feb B'!D15+'Mar B'!D15+'Apr B'!D15+'May B'!D15+'June B'!D15+'July B'!D15+'Aug B'!D15+'Sept B'!D15+'Oct B'!D15+'Nov B'!D15+'Dec B'!D15</f>
        <v>0</v>
      </c>
      <c r="D17" s="315">
        <f>+Budget!C17</f>
        <v>70</v>
      </c>
      <c r="E17" s="316">
        <f t="shared" si="0"/>
        <v>70</v>
      </c>
      <c r="F17" s="435">
        <f t="shared" si="1"/>
        <v>1</v>
      </c>
      <c r="H17" s="432">
        <f>+'Track Room'!G25</f>
        <v>43678</v>
      </c>
      <c r="I17" s="314">
        <f>+'Track Room'!K25</f>
        <v>0</v>
      </c>
      <c r="J17" s="315">
        <f>+'Income Budget'!N12</f>
        <v>0</v>
      </c>
      <c r="K17" s="316">
        <f>+I19-J19</f>
        <v>0</v>
      </c>
      <c r="M17" s="432">
        <v>43678</v>
      </c>
      <c r="N17" s="314">
        <f>+'Track Room'!J25</f>
        <v>0</v>
      </c>
      <c r="O17" s="315">
        <f>+Budget!$C$20</f>
        <v>500</v>
      </c>
      <c r="P17" s="316">
        <f>+N19-O19</f>
        <v>-500</v>
      </c>
    </row>
    <row r="18" spans="2:16" s="41" customFormat="1">
      <c r="B18" s="433" t="str">
        <f>+'Track Room'!P26</f>
        <v>Travel  &amp; Pleasure</v>
      </c>
      <c r="C18" s="314">
        <f>+'Jan B'!D16+'Feb B'!D16+'Mar B'!D16+'Apr B'!D16+'May B'!D16+'June B'!D16+'July B'!D16+'Aug B'!D16+'Sept B'!D16+'Oct B'!D16+'Nov B'!D16+'Dec B'!D16</f>
        <v>0</v>
      </c>
      <c r="D18" s="315">
        <f>+Budget!C18</f>
        <v>55</v>
      </c>
      <c r="E18" s="316">
        <f t="shared" si="0"/>
        <v>55</v>
      </c>
      <c r="F18" s="435">
        <f t="shared" si="1"/>
        <v>1</v>
      </c>
      <c r="H18" s="432">
        <f>+'Track Room'!G26</f>
        <v>43709</v>
      </c>
      <c r="I18" s="314">
        <f>+'Track Room'!K26</f>
        <v>0</v>
      </c>
      <c r="J18" s="315">
        <f>+'Income Budget'!N13</f>
        <v>0</v>
      </c>
      <c r="K18" s="316">
        <f>+I19-J19</f>
        <v>0</v>
      </c>
      <c r="M18" s="432">
        <v>43709</v>
      </c>
      <c r="N18" s="314">
        <f>+'Track Room'!J26</f>
        <v>0</v>
      </c>
      <c r="O18" s="315">
        <f>+Budget!$C$20</f>
        <v>500</v>
      </c>
      <c r="P18" s="316">
        <f>+N19-O19</f>
        <v>-500</v>
      </c>
    </row>
    <row r="19" spans="2:16" s="41" customFormat="1">
      <c r="B19" s="433" t="str">
        <f>+'Track Room'!P27</f>
        <v>Misc</v>
      </c>
      <c r="C19" s="314">
        <f>+'Jan B'!D17+'Feb B'!D17+'Mar B'!D17+'Apr B'!D17+'May B'!D17+'June B'!D17+'July B'!D17+'Aug B'!D17+'Sept B'!D17+'Oct B'!D17+'Nov B'!D17+'Dec B'!D17</f>
        <v>0</v>
      </c>
      <c r="D19" s="315">
        <f>+Budget!C19</f>
        <v>12</v>
      </c>
      <c r="E19" s="316">
        <f t="shared" si="0"/>
        <v>12</v>
      </c>
      <c r="F19" s="435">
        <f t="shared" si="1"/>
        <v>1</v>
      </c>
      <c r="H19" s="432">
        <f>+'Track Room'!G27</f>
        <v>43739</v>
      </c>
      <c r="I19" s="314">
        <f>+'Track Room'!K27</f>
        <v>0</v>
      </c>
      <c r="J19" s="315">
        <f>+'Income Budget'!N14</f>
        <v>0</v>
      </c>
      <c r="K19" s="316">
        <f t="shared" si="2"/>
        <v>0</v>
      </c>
      <c r="M19" s="432">
        <v>43739</v>
      </c>
      <c r="N19" s="314">
        <f>+'Track Room'!J27</f>
        <v>0</v>
      </c>
      <c r="O19" s="315">
        <f>+Budget!$C$20</f>
        <v>500</v>
      </c>
      <c r="P19" s="316">
        <f t="shared" si="3"/>
        <v>-500</v>
      </c>
    </row>
    <row r="20" spans="2:16" s="41" customFormat="1">
      <c r="H20" s="432">
        <f>+'Track Room'!G28</f>
        <v>43770</v>
      </c>
      <c r="I20" s="314">
        <f>+'Track Room'!K28</f>
        <v>0</v>
      </c>
      <c r="J20" s="315">
        <f>+'Income Budget'!N15</f>
        <v>0</v>
      </c>
      <c r="K20" s="316">
        <f t="shared" si="2"/>
        <v>0</v>
      </c>
      <c r="M20" s="432">
        <v>43770</v>
      </c>
      <c r="N20" s="314">
        <f>+'Track Room'!J28</f>
        <v>0</v>
      </c>
      <c r="O20" s="315">
        <f>+Budget!$C$20</f>
        <v>500</v>
      </c>
      <c r="P20" s="316">
        <f t="shared" si="3"/>
        <v>-500</v>
      </c>
    </row>
    <row r="21" spans="2:16" s="41" customFormat="1">
      <c r="H21" s="432">
        <f>+'Track Room'!G29</f>
        <v>43800</v>
      </c>
      <c r="I21" s="314">
        <f>+'Track Room'!K29</f>
        <v>0</v>
      </c>
      <c r="J21" s="315">
        <f>+'Income Budget'!N16</f>
        <v>0</v>
      </c>
      <c r="K21" s="316">
        <f t="shared" si="2"/>
        <v>0</v>
      </c>
      <c r="M21" s="432">
        <v>43800</v>
      </c>
      <c r="N21" s="314">
        <f>+'Track Room'!J29</f>
        <v>0</v>
      </c>
      <c r="O21" s="315">
        <f>+Budget!$C$20</f>
        <v>500</v>
      </c>
      <c r="P21" s="316">
        <f t="shared" si="3"/>
        <v>-500</v>
      </c>
    </row>
    <row r="22" spans="2:16" s="41" customFormat="1" ht="15" customHeight="1"/>
    <row r="23" spans="2:16" s="41" customFormat="1" ht="15" customHeight="1">
      <c r="H23" s="430" t="s">
        <v>316</v>
      </c>
      <c r="I23" s="431" t="s">
        <v>57</v>
      </c>
      <c r="J23" s="428" t="s">
        <v>289</v>
      </c>
    </row>
    <row r="24" spans="2:16" s="41" customFormat="1"/>
    <row r="25" spans="2:16" s="41" customFormat="1">
      <c r="H25" s="315">
        <f>+O7+D7</f>
        <v>7247</v>
      </c>
      <c r="I25" s="315">
        <f>+J7</f>
        <v>4150</v>
      </c>
      <c r="J25" s="316">
        <f>+I25-H25</f>
        <v>-3097</v>
      </c>
    </row>
    <row r="26" spans="2:16" s="41" customFormat="1"/>
    <row r="27" spans="2:16" s="41" customFormat="1"/>
    <row r="28" spans="2:16" s="41" customFormat="1"/>
    <row r="29" spans="2:16" s="41" customFormat="1"/>
    <row r="30" spans="2:16" s="41" customFormat="1"/>
    <row r="31" spans="2:16" s="41" customFormat="1"/>
    <row r="32" spans="2:16" s="41" customFormat="1"/>
    <row r="33" s="41" customFormat="1"/>
    <row r="34" s="41" customFormat="1"/>
    <row r="35" s="41" customFormat="1"/>
    <row r="36" s="41" customFormat="1"/>
    <row r="37" s="41" customFormat="1"/>
    <row r="38" s="41" customFormat="1"/>
    <row r="39" s="41" customFormat="1"/>
    <row r="40" s="41" customFormat="1"/>
    <row r="41" s="41" customFormat="1"/>
    <row r="42" s="41" customFormat="1"/>
    <row r="43" s="41" customFormat="1"/>
    <row r="44" s="41" customFormat="1"/>
    <row r="45" s="41" customFormat="1"/>
    <row r="46" s="41" customFormat="1"/>
    <row r="47" s="41" customFormat="1" hidden="1"/>
    <row r="48" s="41" customFormat="1" hidden="1"/>
    <row r="49" s="41" customFormat="1" hidden="1"/>
    <row r="50" s="41" customFormat="1" hidden="1"/>
    <row r="51" s="41" customFormat="1" hidden="1"/>
    <row r="52" s="41" customFormat="1" hidden="1"/>
    <row r="53" s="41" customFormat="1" hidden="1"/>
    <row r="54" s="41" customFormat="1" hidden="1"/>
    <row r="55" s="41" customFormat="1" hidden="1"/>
    <row r="56" s="41" customFormat="1" hidden="1"/>
    <row r="57" s="41" customFormat="1" hidden="1"/>
    <row r="58" s="41" customFormat="1" ht="15" customHeight="1"/>
  </sheetData>
  <sheetProtection algorithmName="SHA-512" hashValue="jevUr+FZNyuoRv9XFHOwr+I+8TyizysSgAWuv5wWk2KNWjooS+FoVsgiFl7QGJfKG5rjrGF3YF/+e7lndpUraA==" saltValue="raBecbf2LIUGYlHl1s+eRg==" spinCount="100000" sheet="1" objects="1" scenarios="1"/>
  <mergeCells count="7">
    <mergeCell ref="H5:K5"/>
    <mergeCell ref="M5:P5"/>
    <mergeCell ref="C5:E5"/>
    <mergeCell ref="B2:B3"/>
    <mergeCell ref="D2:F3"/>
    <mergeCell ref="H2:K3"/>
    <mergeCell ref="M2:P3"/>
  </mergeCells>
  <conditionalFormatting sqref="E7 K7 K10:K21 B24:E58 B21:C21 E21 C22:E23 E10:E19">
    <cfRule type="cellIs" dxfId="115" priority="15" operator="lessThan">
      <formula>0</formula>
    </cfRule>
  </conditionalFormatting>
  <conditionalFormatting sqref="D21">
    <cfRule type="cellIs" dxfId="114" priority="7" operator="lessThan">
      <formula>0</formula>
    </cfRule>
  </conditionalFormatting>
  <conditionalFormatting sqref="P10:P21">
    <cfRule type="cellIs" dxfId="113" priority="6" operator="lessThan">
      <formula>0</formula>
    </cfRule>
  </conditionalFormatting>
  <conditionalFormatting sqref="P7">
    <cfRule type="cellIs" dxfId="112" priority="5" operator="lessThan">
      <formula>0</formula>
    </cfRule>
  </conditionalFormatting>
  <conditionalFormatting sqref="J25">
    <cfRule type="cellIs" dxfId="111" priority="4" operator="lessThan">
      <formula>0</formula>
    </cfRule>
  </conditionalFormatting>
  <conditionalFormatting sqref="F10:F19">
    <cfRule type="cellIs" dxfId="110" priority="3" operator="lessThan">
      <formula>0</formula>
    </cfRule>
  </conditionalFormatting>
  <conditionalFormatting sqref="F7">
    <cfRule type="cellIs" dxfId="109" priority="1" operator="lessThan">
      <formula>0</formula>
    </cfRule>
  </conditionalFormatting>
  <hyperlinks>
    <hyperlink ref="B2:B3" location="'Track Room'!A1" display="TRACK ROOM"/>
    <hyperlink ref="B22:B23" location="dtd!A1" display="Day To Day"/>
    <hyperlink ref="H2:K3" location="'Income Budget'!A1" display="Income Budget"/>
  </hyperlinks>
  <pageMargins left="0.7" right="0.7" top="0.75" bottom="0.75" header="0.3" footer="0.3"/>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V55"/>
  <sheetViews>
    <sheetView zoomScaleNormal="100" workbookViewId="0">
      <selection activeCell="E9" sqref="E9"/>
    </sheetView>
  </sheetViews>
  <sheetFormatPr defaultColWidth="0" defaultRowHeight="15" customHeight="1" zeroHeight="1"/>
  <cols>
    <col min="1" max="2" width="4.42578125" style="1" customWidth="1"/>
    <col min="3" max="3" width="27.85546875" style="233" customWidth="1"/>
    <col min="4" max="5" width="11" style="234" customWidth="1"/>
    <col min="6" max="6" width="10.28515625" style="1" customWidth="1"/>
    <col min="7" max="7" width="4.85546875" style="1" customWidth="1"/>
    <col min="8" max="8" width="20" style="1" customWidth="1"/>
    <col min="9" max="11" width="11.28515625" style="1" customWidth="1"/>
    <col min="12" max="12" width="15.5703125" style="1" customWidth="1"/>
    <col min="13" max="17" width="9.140625" style="1" customWidth="1"/>
    <col min="18" max="19" width="9.140625" style="1" hidden="1" customWidth="1"/>
    <col min="20" max="22" width="0" style="1" hidden="1" customWidth="1"/>
    <col min="23" max="16384" width="9.140625" style="1" hidden="1"/>
  </cols>
  <sheetData>
    <row r="1" spans="3:12" ht="15" customHeight="1"/>
    <row r="2" spans="3:12" ht="15" customHeight="1">
      <c r="C2" s="882" t="s">
        <v>213</v>
      </c>
    </row>
    <row r="3" spans="3:12" ht="15" customHeight="1">
      <c r="C3" s="882"/>
      <c r="H3" s="48"/>
      <c r="I3" s="48"/>
      <c r="J3" s="48"/>
      <c r="K3" s="48"/>
      <c r="L3" s="48"/>
    </row>
    <row r="4" spans="3:12">
      <c r="H4" s="48"/>
      <c r="I4" s="48"/>
      <c r="J4" s="48"/>
      <c r="K4" s="48"/>
      <c r="L4" s="48"/>
    </row>
    <row r="5" spans="3:12" ht="21">
      <c r="C5" s="464">
        <f>+'Track Room'!G29</f>
        <v>43800</v>
      </c>
      <c r="H5" s="48"/>
      <c r="I5" s="48"/>
      <c r="J5" s="48"/>
      <c r="K5" s="48"/>
      <c r="L5" s="48"/>
    </row>
    <row r="6" spans="3:12">
      <c r="H6" s="48"/>
      <c r="I6" s="48"/>
      <c r="J6" s="48"/>
      <c r="K6" s="48"/>
      <c r="L6" s="48"/>
    </row>
    <row r="7" spans="3:12">
      <c r="C7" s="365" t="s">
        <v>210</v>
      </c>
      <c r="D7" s="365" t="s">
        <v>212</v>
      </c>
      <c r="E7" s="365" t="s">
        <v>209</v>
      </c>
      <c r="F7" s="365" t="s">
        <v>211</v>
      </c>
      <c r="H7" s="465" t="s">
        <v>303</v>
      </c>
      <c r="I7" s="465" t="s">
        <v>212</v>
      </c>
      <c r="J7" s="465" t="s">
        <v>209</v>
      </c>
      <c r="K7" s="465" t="s">
        <v>211</v>
      </c>
      <c r="L7" s="465" t="s">
        <v>298</v>
      </c>
    </row>
    <row r="8" spans="3:12">
      <c r="C8" s="235" t="str">
        <f>+'Track Room'!P18</f>
        <v>Day to Day - Housing</v>
      </c>
      <c r="D8" s="416">
        <f>+Summary!H12</f>
        <v>0</v>
      </c>
      <c r="E8" s="416">
        <f>+'Aug B'!E8</f>
        <v>500</v>
      </c>
      <c r="F8" s="408">
        <f>+E8-D8</f>
        <v>500</v>
      </c>
      <c r="H8" s="330" t="s">
        <v>60</v>
      </c>
      <c r="I8" s="422">
        <f>SUM(D8:D19)</f>
        <v>0</v>
      </c>
      <c r="J8" s="422">
        <f>+SUM(E8:E17)</f>
        <v>1247</v>
      </c>
      <c r="K8" s="422">
        <f>+J8-I8</f>
        <v>1247</v>
      </c>
      <c r="L8" s="423" t="e">
        <f>+I8/I11</f>
        <v>#DIV/0!</v>
      </c>
    </row>
    <row r="9" spans="3:12">
      <c r="C9" s="235" t="str">
        <f>+'Track Room'!P19</f>
        <v>Car - Bike - Transportation</v>
      </c>
      <c r="D9" s="416">
        <f>+Summary!I12</f>
        <v>0</v>
      </c>
      <c r="E9" s="416">
        <f>+'Aug B'!E9</f>
        <v>100</v>
      </c>
      <c r="F9" s="408">
        <f t="shared" ref="F9:F18" si="0">+E9-D9</f>
        <v>100</v>
      </c>
      <c r="H9" s="330" t="s">
        <v>286</v>
      </c>
      <c r="I9" s="422">
        <f>+D19</f>
        <v>0</v>
      </c>
      <c r="J9" s="422">
        <f>+E18</f>
        <v>500</v>
      </c>
      <c r="K9" s="422">
        <f>+I9-J9</f>
        <v>-500</v>
      </c>
      <c r="L9" s="423" t="e">
        <f>+I9/I11</f>
        <v>#DIV/0!</v>
      </c>
    </row>
    <row r="10" spans="3:12">
      <c r="C10" s="235" t="str">
        <f>+'Track Room'!P20</f>
        <v>Food</v>
      </c>
      <c r="D10" s="416">
        <f>+Summary!J12</f>
        <v>0</v>
      </c>
      <c r="E10" s="416">
        <f>+'Aug B'!E10</f>
        <v>200</v>
      </c>
      <c r="F10" s="408">
        <f t="shared" si="0"/>
        <v>200</v>
      </c>
      <c r="H10" s="441"/>
      <c r="I10" s="48"/>
      <c r="J10" s="48"/>
      <c r="K10" s="48"/>
      <c r="L10" s="48"/>
    </row>
    <row r="11" spans="3:12">
      <c r="C11" s="235" t="str">
        <f>+'Track Room'!P21</f>
        <v>Personal Care</v>
      </c>
      <c r="D11" s="416">
        <f>+Summary!K12</f>
        <v>0</v>
      </c>
      <c r="E11" s="416">
        <f>+'Aug B'!E11</f>
        <v>100</v>
      </c>
      <c r="F11" s="408">
        <f t="shared" si="0"/>
        <v>100</v>
      </c>
      <c r="H11" s="330" t="s">
        <v>2</v>
      </c>
      <c r="I11" s="332">
        <f>SUM(I8:I9)</f>
        <v>0</v>
      </c>
      <c r="J11" s="332">
        <f>SUM(J8:J9)</f>
        <v>1747</v>
      </c>
      <c r="K11" s="331">
        <f>SUM(K8:K9)</f>
        <v>747</v>
      </c>
      <c r="L11" s="425" t="e">
        <f>+I11/I11</f>
        <v>#DIV/0!</v>
      </c>
    </row>
    <row r="12" spans="3:12">
      <c r="C12" s="235" t="str">
        <f>+'Track Room'!P22</f>
        <v>Entertainment</v>
      </c>
      <c r="D12" s="416">
        <f>+Summary!L12</f>
        <v>0</v>
      </c>
      <c r="E12" s="416">
        <f>+'Aug B'!E12</f>
        <v>120</v>
      </c>
      <c r="F12" s="408">
        <f t="shared" si="0"/>
        <v>120</v>
      </c>
    </row>
    <row r="13" spans="3:12">
      <c r="C13" s="235" t="str">
        <f>+'Track Room'!P23</f>
        <v>Medical</v>
      </c>
      <c r="D13" s="416">
        <f>+Summary!M12</f>
        <v>0</v>
      </c>
      <c r="E13" s="416">
        <f>+'Aug B'!E13</f>
        <v>40</v>
      </c>
      <c r="F13" s="408">
        <f t="shared" si="0"/>
        <v>40</v>
      </c>
    </row>
    <row r="14" spans="3:12">
      <c r="C14" s="235" t="str">
        <f>+'Track Room'!P24</f>
        <v>Gifts</v>
      </c>
      <c r="D14" s="416">
        <f>+Summary!N12</f>
        <v>0</v>
      </c>
      <c r="E14" s="416">
        <f>+'Aug B'!E14</f>
        <v>50</v>
      </c>
      <c r="F14" s="408">
        <f t="shared" si="0"/>
        <v>50</v>
      </c>
    </row>
    <row r="15" spans="3:12">
      <c r="C15" s="235" t="str">
        <f>+'Track Room'!P25</f>
        <v>Studies</v>
      </c>
      <c r="D15" s="416">
        <f>+Summary!O12</f>
        <v>0</v>
      </c>
      <c r="E15" s="416">
        <f>+'Aug B'!E15</f>
        <v>70</v>
      </c>
      <c r="F15" s="408">
        <f t="shared" si="0"/>
        <v>70</v>
      </c>
    </row>
    <row r="16" spans="3:12">
      <c r="C16" s="235" t="str">
        <f>+'Track Room'!P26</f>
        <v>Travel  &amp; Pleasure</v>
      </c>
      <c r="D16" s="416">
        <f>+Summary!P12</f>
        <v>0</v>
      </c>
      <c r="E16" s="416">
        <f>+'Aug B'!E16</f>
        <v>55</v>
      </c>
      <c r="F16" s="408">
        <f t="shared" si="0"/>
        <v>55</v>
      </c>
    </row>
    <row r="17" spans="3:6">
      <c r="C17" s="235" t="str">
        <f>+'Track Room'!P27</f>
        <v>Misc</v>
      </c>
      <c r="D17" s="416">
        <f>+Summary!Q12</f>
        <v>0</v>
      </c>
      <c r="E17" s="416">
        <f>+'Aug B'!E17</f>
        <v>12</v>
      </c>
      <c r="F17" s="408">
        <f t="shared" si="0"/>
        <v>12</v>
      </c>
    </row>
    <row r="18" spans="3:6">
      <c r="C18" s="235" t="str">
        <f>+'Track Room'!P28</f>
        <v>Savings</v>
      </c>
      <c r="D18" s="416">
        <f>+Summary!R12</f>
        <v>0</v>
      </c>
      <c r="E18" s="416">
        <f>+'Aug B'!E18</f>
        <v>500</v>
      </c>
      <c r="F18" s="408">
        <f t="shared" si="0"/>
        <v>500</v>
      </c>
    </row>
    <row r="19" spans="3:6"/>
    <row r="20" spans="3:6"/>
    <row r="21" spans="3:6"/>
    <row r="22" spans="3:6"/>
    <row r="23" spans="3:6"/>
    <row r="24" spans="3:6"/>
    <row r="25" spans="3:6"/>
    <row r="26" spans="3:6"/>
    <row r="27" spans="3:6"/>
    <row r="28" spans="3:6"/>
    <row r="29" spans="3:6"/>
    <row r="30" spans="3:6"/>
    <row r="31" spans="3:6"/>
    <row r="32" spans="3:6"/>
    <row r="33"/>
    <row r="34"/>
    <row r="35"/>
    <row r="36"/>
    <row r="37"/>
    <row r="38"/>
    <row r="39"/>
    <row r="40"/>
    <row r="41"/>
    <row r="42"/>
    <row r="43"/>
    <row r="44"/>
    <row r="45" hidden="1"/>
    <row r="46" hidden="1"/>
    <row r="47" hidden="1"/>
    <row r="48" hidden="1"/>
    <row r="49" hidden="1"/>
    <row r="50" hidden="1"/>
    <row r="51" hidden="1"/>
    <row r="52" hidden="1"/>
    <row r="53" hidden="1"/>
    <row r="54" hidden="1"/>
    <row r="55" hidden="1"/>
  </sheetData>
  <sheetProtection algorithmName="SHA-512" hashValue="GAf1I81LKrhQaYvLGUmG100ec4KdPfYlbFdJSTnSVQQH3+LcqR4PImkTRDh84eKgUMg9wTvjqVfUmJCdlZTzuQ==" saltValue="oN28EhpYCVIjiYk86RP93w==" spinCount="100000" sheet="1" objects="1" scenarios="1"/>
  <mergeCells count="1">
    <mergeCell ref="C2:C3"/>
  </mergeCells>
  <conditionalFormatting sqref="F8:F18">
    <cfRule type="cellIs" dxfId="108" priority="6" operator="lessThan">
      <formula>0</formula>
    </cfRule>
    <cfRule type="cellIs" dxfId="107" priority="7" operator="lessThan">
      <formula>0</formula>
    </cfRule>
    <cfRule type="cellIs" dxfId="106" priority="8" operator="lessThan">
      <formula>0</formula>
    </cfRule>
  </conditionalFormatting>
  <conditionalFormatting sqref="K8:L9 K11:L11">
    <cfRule type="cellIs" dxfId="105" priority="5" operator="lessThan">
      <formula>0</formula>
    </cfRule>
  </conditionalFormatting>
  <conditionalFormatting sqref="K8:L9 K11:L11">
    <cfRule type="cellIs" dxfId="104" priority="4" operator="greaterThan">
      <formula>0</formula>
    </cfRule>
  </conditionalFormatting>
  <conditionalFormatting sqref="L3">
    <cfRule type="cellIs" dxfId="103" priority="1" operator="lessThan">
      <formula>0</formula>
    </cfRule>
    <cfRule type="cellIs" dxfId="102" priority="2" operator="lessThan">
      <formula>0</formula>
    </cfRule>
    <cfRule type="cellIs" dxfId="101"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V55"/>
  <sheetViews>
    <sheetView zoomScaleNormal="100" workbookViewId="0">
      <selection activeCell="C26" sqref="C26"/>
    </sheetView>
  </sheetViews>
  <sheetFormatPr defaultColWidth="0" defaultRowHeight="15" customHeight="1" zeroHeight="1"/>
  <cols>
    <col min="1" max="2" width="4.42578125" style="1" customWidth="1"/>
    <col min="3" max="3" width="27.85546875" style="233" customWidth="1"/>
    <col min="4" max="5" width="11" style="234" customWidth="1"/>
    <col min="6" max="6" width="10.28515625" style="1" customWidth="1"/>
    <col min="7" max="7" width="9.140625" style="1" customWidth="1"/>
    <col min="8" max="8" width="26.7109375" style="1" customWidth="1"/>
    <col min="9" max="12" width="15.28515625" style="1" customWidth="1"/>
    <col min="13" max="17" width="9.140625" style="1" customWidth="1"/>
    <col min="18" max="19" width="9.140625" style="1" hidden="1" customWidth="1"/>
    <col min="20" max="22" width="0" style="1" hidden="1" customWidth="1"/>
    <col min="23" max="16384" width="9.140625" style="1" hidden="1"/>
  </cols>
  <sheetData>
    <row r="1" spans="3:12" ht="15" customHeight="1"/>
    <row r="2" spans="3:12" ht="15" customHeight="1">
      <c r="C2" s="882" t="s">
        <v>213</v>
      </c>
    </row>
    <row r="3" spans="3:12" ht="15" customHeight="1">
      <c r="C3" s="882"/>
      <c r="H3" s="48"/>
      <c r="I3" s="48"/>
      <c r="J3" s="48"/>
      <c r="K3" s="48"/>
      <c r="L3" s="48"/>
    </row>
    <row r="4" spans="3:12">
      <c r="H4" s="48"/>
      <c r="I4" s="48"/>
      <c r="J4" s="48"/>
      <c r="K4" s="48"/>
      <c r="L4" s="48"/>
    </row>
    <row r="5" spans="3:12" ht="21">
      <c r="C5" s="464">
        <f>+'Track Room'!G28</f>
        <v>43770</v>
      </c>
      <c r="H5" s="48"/>
      <c r="I5" s="48"/>
      <c r="J5" s="48"/>
      <c r="K5" s="48"/>
      <c r="L5" s="48"/>
    </row>
    <row r="6" spans="3:12">
      <c r="H6" s="48"/>
      <c r="I6" s="48"/>
      <c r="J6" s="48"/>
      <c r="K6" s="48"/>
      <c r="L6" s="48"/>
    </row>
    <row r="7" spans="3:12">
      <c r="C7" s="365" t="s">
        <v>210</v>
      </c>
      <c r="D7" s="365" t="s">
        <v>212</v>
      </c>
      <c r="E7" s="365" t="s">
        <v>209</v>
      </c>
      <c r="F7" s="365" t="s">
        <v>211</v>
      </c>
      <c r="H7" s="465" t="s">
        <v>303</v>
      </c>
      <c r="I7" s="465" t="s">
        <v>212</v>
      </c>
      <c r="J7" s="465" t="s">
        <v>209</v>
      </c>
      <c r="K7" s="465" t="s">
        <v>211</v>
      </c>
      <c r="L7" s="465" t="s">
        <v>298</v>
      </c>
    </row>
    <row r="8" spans="3:12">
      <c r="C8" s="235" t="str">
        <f>+'Track Room'!P18</f>
        <v>Day to Day - Housing</v>
      </c>
      <c r="D8" s="416">
        <f>+Summary!H12</f>
        <v>0</v>
      </c>
      <c r="E8" s="416">
        <f>+'Aug B'!E8</f>
        <v>500</v>
      </c>
      <c r="F8" s="408">
        <f>+E8-D8</f>
        <v>500</v>
      </c>
      <c r="H8" s="330" t="s">
        <v>60</v>
      </c>
      <c r="I8" s="422">
        <f>SUM(D8:D19)</f>
        <v>0</v>
      </c>
      <c r="J8" s="422">
        <f>+SUM(E8:E17)</f>
        <v>1247</v>
      </c>
      <c r="K8" s="422">
        <f>+J8-I8</f>
        <v>1247</v>
      </c>
      <c r="L8" s="423" t="e">
        <f>+I8/I11</f>
        <v>#DIV/0!</v>
      </c>
    </row>
    <row r="9" spans="3:12">
      <c r="C9" s="235" t="str">
        <f>+'Track Room'!P19</f>
        <v>Car - Bike - Transportation</v>
      </c>
      <c r="D9" s="416">
        <f>+Summary!I12</f>
        <v>0</v>
      </c>
      <c r="E9" s="416">
        <f>+'Aug B'!E9</f>
        <v>100</v>
      </c>
      <c r="F9" s="408">
        <f t="shared" ref="F9:F18" si="0">+E9-D9</f>
        <v>100</v>
      </c>
      <c r="H9" s="330" t="s">
        <v>286</v>
      </c>
      <c r="I9" s="422">
        <f>+D19</f>
        <v>0</v>
      </c>
      <c r="J9" s="422">
        <f>+E18</f>
        <v>500</v>
      </c>
      <c r="K9" s="422">
        <f>+I9-J9</f>
        <v>-500</v>
      </c>
      <c r="L9" s="423" t="e">
        <f>+I9/I11</f>
        <v>#DIV/0!</v>
      </c>
    </row>
    <row r="10" spans="3:12">
      <c r="C10" s="235" t="str">
        <f>+'Track Room'!P20</f>
        <v>Food</v>
      </c>
      <c r="D10" s="416">
        <f>+Summary!J12</f>
        <v>0</v>
      </c>
      <c r="E10" s="416">
        <f>+'Aug B'!E10</f>
        <v>200</v>
      </c>
      <c r="F10" s="408">
        <f t="shared" si="0"/>
        <v>200</v>
      </c>
      <c r="H10" s="441"/>
      <c r="I10" s="48"/>
      <c r="J10" s="48"/>
      <c r="K10" s="48"/>
      <c r="L10" s="48"/>
    </row>
    <row r="11" spans="3:12">
      <c r="C11" s="235" t="str">
        <f>+'Track Room'!P21</f>
        <v>Personal Care</v>
      </c>
      <c r="D11" s="416">
        <f>+Summary!K12</f>
        <v>0</v>
      </c>
      <c r="E11" s="416">
        <f>+'Aug B'!E11</f>
        <v>100</v>
      </c>
      <c r="F11" s="408">
        <f t="shared" si="0"/>
        <v>100</v>
      </c>
      <c r="H11" s="330" t="s">
        <v>2</v>
      </c>
      <c r="I11" s="332">
        <f>SUM(I8:I9)</f>
        <v>0</v>
      </c>
      <c r="J11" s="332">
        <f>SUM(J8:J9)</f>
        <v>1747</v>
      </c>
      <c r="K11" s="331">
        <f>SUM(K8:K9)</f>
        <v>747</v>
      </c>
      <c r="L11" s="425" t="e">
        <f>+I11/I11</f>
        <v>#DIV/0!</v>
      </c>
    </row>
    <row r="12" spans="3:12">
      <c r="C12" s="235" t="str">
        <f>+'Track Room'!P22</f>
        <v>Entertainment</v>
      </c>
      <c r="D12" s="416">
        <f>+Summary!L12</f>
        <v>0</v>
      </c>
      <c r="E12" s="416">
        <f>+'Aug B'!E12</f>
        <v>120</v>
      </c>
      <c r="F12" s="408">
        <f t="shared" si="0"/>
        <v>120</v>
      </c>
    </row>
    <row r="13" spans="3:12">
      <c r="C13" s="235" t="str">
        <f>+'Track Room'!P23</f>
        <v>Medical</v>
      </c>
      <c r="D13" s="416">
        <f>+Summary!M12</f>
        <v>0</v>
      </c>
      <c r="E13" s="416">
        <f>+'Aug B'!E13</f>
        <v>40</v>
      </c>
      <c r="F13" s="408">
        <f t="shared" si="0"/>
        <v>40</v>
      </c>
    </row>
    <row r="14" spans="3:12">
      <c r="C14" s="235" t="str">
        <f>+'Track Room'!P24</f>
        <v>Gifts</v>
      </c>
      <c r="D14" s="416">
        <f>+Summary!N12</f>
        <v>0</v>
      </c>
      <c r="E14" s="416">
        <f>+'Aug B'!E14</f>
        <v>50</v>
      </c>
      <c r="F14" s="408">
        <f t="shared" si="0"/>
        <v>50</v>
      </c>
    </row>
    <row r="15" spans="3:12">
      <c r="C15" s="235" t="str">
        <f>+'Track Room'!P25</f>
        <v>Studies</v>
      </c>
      <c r="D15" s="416">
        <f>+Summary!O12</f>
        <v>0</v>
      </c>
      <c r="E15" s="416">
        <f>+'Aug B'!E15</f>
        <v>70</v>
      </c>
      <c r="F15" s="408">
        <f t="shared" si="0"/>
        <v>70</v>
      </c>
    </row>
    <row r="16" spans="3:12">
      <c r="C16" s="235" t="str">
        <f>+'Track Room'!P26</f>
        <v>Travel  &amp; Pleasure</v>
      </c>
      <c r="D16" s="416">
        <f>+Summary!P12</f>
        <v>0</v>
      </c>
      <c r="E16" s="416">
        <f>+'Aug B'!E16</f>
        <v>55</v>
      </c>
      <c r="F16" s="408">
        <f t="shared" si="0"/>
        <v>55</v>
      </c>
    </row>
    <row r="17" spans="3:6">
      <c r="C17" s="235" t="str">
        <f>+'Track Room'!P27</f>
        <v>Misc</v>
      </c>
      <c r="D17" s="416">
        <f>+Summary!Q12</f>
        <v>0</v>
      </c>
      <c r="E17" s="416">
        <f>+'Aug B'!E17</f>
        <v>12</v>
      </c>
      <c r="F17" s="408">
        <f t="shared" si="0"/>
        <v>12</v>
      </c>
    </row>
    <row r="18" spans="3:6">
      <c r="C18" s="235" t="str">
        <f>+'Track Room'!P28</f>
        <v>Savings</v>
      </c>
      <c r="D18" s="416">
        <f>+Summary!R12</f>
        <v>0</v>
      </c>
      <c r="E18" s="416">
        <f>+'Aug B'!E18</f>
        <v>500</v>
      </c>
      <c r="F18" s="408">
        <f t="shared" si="0"/>
        <v>500</v>
      </c>
    </row>
    <row r="19" spans="3:6"/>
    <row r="20" spans="3:6"/>
    <row r="21" spans="3:6"/>
    <row r="22" spans="3:6"/>
    <row r="23" spans="3:6"/>
    <row r="24" spans="3:6"/>
    <row r="25" spans="3:6"/>
    <row r="26" spans="3:6"/>
    <row r="27" spans="3:6"/>
    <row r="28" spans="3:6"/>
    <row r="29" spans="3:6"/>
    <row r="30" spans="3:6"/>
    <row r="31" spans="3:6"/>
    <row r="32" spans="3:6"/>
    <row r="33"/>
    <row r="34"/>
    <row r="35"/>
    <row r="36"/>
    <row r="37"/>
    <row r="38"/>
    <row r="39"/>
    <row r="40"/>
    <row r="41"/>
    <row r="42"/>
    <row r="43"/>
    <row r="44"/>
    <row r="45" hidden="1"/>
    <row r="46" hidden="1"/>
    <row r="47" hidden="1"/>
    <row r="48" hidden="1"/>
    <row r="49" hidden="1"/>
    <row r="50" hidden="1"/>
    <row r="51" hidden="1"/>
    <row r="52" hidden="1"/>
    <row r="53" hidden="1"/>
    <row r="54" hidden="1"/>
    <row r="55" hidden="1"/>
  </sheetData>
  <sheetProtection algorithmName="SHA-512" hashValue="yrMuS8BtxThkrQCM4YLAmdeV0zcbu7NWeGcAIqzK5db8e+hhPj7h2Fqn7xJCgAv1rzecmEIs96GjueCBZXC1sw==" saltValue="UWRSbN47jHEN6DRyMClQcw==" spinCount="100000" sheet="1" objects="1" scenarios="1"/>
  <mergeCells count="1">
    <mergeCell ref="C2:C3"/>
  </mergeCells>
  <conditionalFormatting sqref="F8:F18">
    <cfRule type="cellIs" dxfId="100" priority="6" operator="lessThan">
      <formula>0</formula>
    </cfRule>
    <cfRule type="cellIs" dxfId="99" priority="7" operator="lessThan">
      <formula>0</formula>
    </cfRule>
    <cfRule type="cellIs" dxfId="98" priority="8" operator="lessThan">
      <formula>0</formula>
    </cfRule>
  </conditionalFormatting>
  <conditionalFormatting sqref="K8:L9 K11:L11">
    <cfRule type="cellIs" dxfId="97" priority="5" operator="lessThan">
      <formula>0</formula>
    </cfRule>
  </conditionalFormatting>
  <conditionalFormatting sqref="K8:L9 K11:L11">
    <cfRule type="cellIs" dxfId="96" priority="4" operator="greaterThan">
      <formula>0</formula>
    </cfRule>
  </conditionalFormatting>
  <conditionalFormatting sqref="L3">
    <cfRule type="cellIs" dxfId="95" priority="1" operator="lessThan">
      <formula>0</formula>
    </cfRule>
    <cfRule type="cellIs" dxfId="94" priority="2" operator="lessThan">
      <formula>0</formula>
    </cfRule>
    <cfRule type="cellIs" dxfId="93"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V55"/>
  <sheetViews>
    <sheetView zoomScaleNormal="100" workbookViewId="0">
      <selection activeCell="C26" sqref="C26"/>
    </sheetView>
  </sheetViews>
  <sheetFormatPr defaultColWidth="0" defaultRowHeight="15" customHeight="1" zeroHeight="1"/>
  <cols>
    <col min="1" max="2" width="4.42578125" style="1" customWidth="1"/>
    <col min="3" max="3" width="27.85546875" style="233" customWidth="1"/>
    <col min="4" max="5" width="11" style="234" customWidth="1"/>
    <col min="6" max="6" width="10.28515625" style="1" customWidth="1"/>
    <col min="7" max="7" width="9.140625" style="1" customWidth="1"/>
    <col min="8" max="8" width="18.7109375" style="1" customWidth="1"/>
    <col min="9" max="11" width="11.85546875" style="1" customWidth="1"/>
    <col min="12" max="12" width="13.140625" style="1" customWidth="1"/>
    <col min="13" max="17" width="9.140625" style="1" customWidth="1"/>
    <col min="18" max="19" width="9.140625" style="1" hidden="1" customWidth="1"/>
    <col min="20" max="22" width="0" style="1" hidden="1" customWidth="1"/>
    <col min="23" max="16384" width="9.140625" style="1" hidden="1"/>
  </cols>
  <sheetData>
    <row r="1" spans="3:13" ht="15" customHeight="1"/>
    <row r="2" spans="3:13" ht="15" customHeight="1">
      <c r="C2" s="882" t="s">
        <v>213</v>
      </c>
    </row>
    <row r="3" spans="3:13" ht="15" customHeight="1">
      <c r="C3" s="882"/>
      <c r="H3" s="48"/>
      <c r="I3" s="48"/>
      <c r="J3" s="48"/>
      <c r="K3" s="48"/>
      <c r="L3" s="48"/>
      <c r="M3" s="48"/>
    </row>
    <row r="4" spans="3:13">
      <c r="H4" s="48"/>
      <c r="I4" s="48"/>
      <c r="J4" s="48"/>
      <c r="K4" s="48"/>
      <c r="L4" s="48"/>
      <c r="M4" s="48"/>
    </row>
    <row r="5" spans="3:13" ht="21">
      <c r="C5" s="464">
        <f>+'Track Room'!G27</f>
        <v>43739</v>
      </c>
      <c r="H5" s="48"/>
      <c r="I5" s="48"/>
      <c r="J5" s="48"/>
      <c r="K5" s="48"/>
      <c r="L5" s="48"/>
    </row>
    <row r="6" spans="3:13">
      <c r="H6" s="48"/>
      <c r="I6" s="48"/>
      <c r="J6" s="48"/>
      <c r="K6" s="48"/>
      <c r="L6" s="48"/>
    </row>
    <row r="7" spans="3:13">
      <c r="C7" s="365" t="s">
        <v>210</v>
      </c>
      <c r="D7" s="365" t="s">
        <v>212</v>
      </c>
      <c r="E7" s="365" t="s">
        <v>209</v>
      </c>
      <c r="F7" s="365" t="s">
        <v>211</v>
      </c>
      <c r="H7" s="465" t="s">
        <v>303</v>
      </c>
      <c r="I7" s="465" t="s">
        <v>212</v>
      </c>
      <c r="J7" s="465" t="s">
        <v>209</v>
      </c>
      <c r="K7" s="465" t="s">
        <v>211</v>
      </c>
      <c r="L7" s="465" t="s">
        <v>298</v>
      </c>
    </row>
    <row r="8" spans="3:13">
      <c r="C8" s="235" t="str">
        <f>+'Track Room'!P18</f>
        <v>Day to Day - Housing</v>
      </c>
      <c r="D8" s="416">
        <f>+Summary!H12</f>
        <v>0</v>
      </c>
      <c r="E8" s="416">
        <f>+'Aug B'!E8</f>
        <v>500</v>
      </c>
      <c r="F8" s="408">
        <f>+E8-D8</f>
        <v>500</v>
      </c>
      <c r="H8" s="330" t="s">
        <v>60</v>
      </c>
      <c r="I8" s="422">
        <f>SUM(D8:D19)</f>
        <v>0</v>
      </c>
      <c r="J8" s="422">
        <f>+SUM(E8:E17)</f>
        <v>1247</v>
      </c>
      <c r="K8" s="422">
        <f>+J8-I8</f>
        <v>1247</v>
      </c>
      <c r="L8" s="423" t="e">
        <f>+I8/I11</f>
        <v>#DIV/0!</v>
      </c>
    </row>
    <row r="9" spans="3:13">
      <c r="C9" s="235" t="str">
        <f>+'Track Room'!P19</f>
        <v>Car - Bike - Transportation</v>
      </c>
      <c r="D9" s="416">
        <f>+Summary!I12</f>
        <v>0</v>
      </c>
      <c r="E9" s="416">
        <f>+'Aug B'!E9</f>
        <v>100</v>
      </c>
      <c r="F9" s="408">
        <f t="shared" ref="F9:F18" si="0">+E9-D9</f>
        <v>100</v>
      </c>
      <c r="H9" s="330" t="s">
        <v>286</v>
      </c>
      <c r="I9" s="422">
        <f>+D19</f>
        <v>0</v>
      </c>
      <c r="J9" s="422">
        <f>+E18</f>
        <v>500</v>
      </c>
      <c r="K9" s="422">
        <f>+I9-J9</f>
        <v>-500</v>
      </c>
      <c r="L9" s="423" t="e">
        <f>+I9/I11</f>
        <v>#DIV/0!</v>
      </c>
    </row>
    <row r="10" spans="3:13">
      <c r="C10" s="235" t="str">
        <f>+'Track Room'!P20</f>
        <v>Food</v>
      </c>
      <c r="D10" s="416">
        <f>+Summary!J12</f>
        <v>0</v>
      </c>
      <c r="E10" s="416">
        <f>+'Aug B'!E10</f>
        <v>200</v>
      </c>
      <c r="F10" s="408">
        <f t="shared" si="0"/>
        <v>200</v>
      </c>
      <c r="H10" s="441"/>
      <c r="I10" s="48"/>
      <c r="J10" s="48"/>
      <c r="K10" s="48"/>
      <c r="L10" s="48"/>
    </row>
    <row r="11" spans="3:13">
      <c r="C11" s="235" t="str">
        <f>+'Track Room'!P21</f>
        <v>Personal Care</v>
      </c>
      <c r="D11" s="416">
        <f>+Summary!K12</f>
        <v>0</v>
      </c>
      <c r="E11" s="416">
        <f>+'Aug B'!E11</f>
        <v>100</v>
      </c>
      <c r="F11" s="408">
        <f t="shared" si="0"/>
        <v>100</v>
      </c>
      <c r="H11" s="330" t="s">
        <v>2</v>
      </c>
      <c r="I11" s="332">
        <f>SUM(I8:I9)</f>
        <v>0</v>
      </c>
      <c r="J11" s="332">
        <f>SUM(J8:J9)</f>
        <v>1747</v>
      </c>
      <c r="K11" s="331">
        <f>SUM(K8:K9)</f>
        <v>747</v>
      </c>
      <c r="L11" s="425" t="e">
        <f>+I11/I11</f>
        <v>#DIV/0!</v>
      </c>
    </row>
    <row r="12" spans="3:13">
      <c r="C12" s="235" t="str">
        <f>+'Track Room'!P22</f>
        <v>Entertainment</v>
      </c>
      <c r="D12" s="416">
        <f>+Summary!L12</f>
        <v>0</v>
      </c>
      <c r="E12" s="416">
        <f>+'Aug B'!E12</f>
        <v>120</v>
      </c>
      <c r="F12" s="408">
        <f t="shared" si="0"/>
        <v>120</v>
      </c>
    </row>
    <row r="13" spans="3:13">
      <c r="C13" s="235" t="str">
        <f>+'Track Room'!P23</f>
        <v>Medical</v>
      </c>
      <c r="D13" s="416">
        <f>+Summary!M12</f>
        <v>0</v>
      </c>
      <c r="E13" s="416">
        <f>+'Aug B'!E13</f>
        <v>40</v>
      </c>
      <c r="F13" s="408">
        <f t="shared" si="0"/>
        <v>40</v>
      </c>
    </row>
    <row r="14" spans="3:13">
      <c r="C14" s="235" t="str">
        <f>+'Track Room'!P24</f>
        <v>Gifts</v>
      </c>
      <c r="D14" s="416">
        <f>+Summary!N12</f>
        <v>0</v>
      </c>
      <c r="E14" s="416">
        <f>+'Aug B'!E14</f>
        <v>50</v>
      </c>
      <c r="F14" s="408">
        <f t="shared" si="0"/>
        <v>50</v>
      </c>
    </row>
    <row r="15" spans="3:13">
      <c r="C15" s="235" t="str">
        <f>+'Track Room'!P25</f>
        <v>Studies</v>
      </c>
      <c r="D15" s="416">
        <f>+Summary!O12</f>
        <v>0</v>
      </c>
      <c r="E15" s="416">
        <f>+'Aug B'!E15</f>
        <v>70</v>
      </c>
      <c r="F15" s="408">
        <f t="shared" si="0"/>
        <v>70</v>
      </c>
    </row>
    <row r="16" spans="3:13">
      <c r="C16" s="235" t="str">
        <f>+'Track Room'!P26</f>
        <v>Travel  &amp; Pleasure</v>
      </c>
      <c r="D16" s="416">
        <f>+Summary!P12</f>
        <v>0</v>
      </c>
      <c r="E16" s="416">
        <f>+'Aug B'!E16</f>
        <v>55</v>
      </c>
      <c r="F16" s="408">
        <f t="shared" si="0"/>
        <v>55</v>
      </c>
    </row>
    <row r="17" spans="3:6">
      <c r="C17" s="235" t="str">
        <f>+'Track Room'!P27</f>
        <v>Misc</v>
      </c>
      <c r="D17" s="416">
        <f>+Summary!Q12</f>
        <v>0</v>
      </c>
      <c r="E17" s="416">
        <f>+'Aug B'!E17</f>
        <v>12</v>
      </c>
      <c r="F17" s="408">
        <f t="shared" si="0"/>
        <v>12</v>
      </c>
    </row>
    <row r="18" spans="3:6">
      <c r="C18" s="235" t="str">
        <f>+'Track Room'!P28</f>
        <v>Savings</v>
      </c>
      <c r="D18" s="416">
        <f>+Summary!R12</f>
        <v>0</v>
      </c>
      <c r="E18" s="416">
        <f>+'Aug B'!E18</f>
        <v>500</v>
      </c>
      <c r="F18" s="408">
        <f t="shared" si="0"/>
        <v>500</v>
      </c>
    </row>
    <row r="19" spans="3:6"/>
    <row r="20" spans="3:6"/>
    <row r="21" spans="3:6"/>
    <row r="22" spans="3:6"/>
    <row r="23" spans="3:6"/>
    <row r="24" spans="3:6"/>
    <row r="25" spans="3:6"/>
    <row r="26" spans="3:6"/>
    <row r="27" spans="3:6"/>
    <row r="28" spans="3:6"/>
    <row r="29" spans="3:6"/>
    <row r="30" spans="3:6"/>
    <row r="31" spans="3:6"/>
    <row r="32" spans="3:6"/>
    <row r="33"/>
    <row r="34"/>
    <row r="35"/>
    <row r="36"/>
    <row r="37"/>
    <row r="38"/>
    <row r="39"/>
    <row r="40"/>
    <row r="41"/>
    <row r="42"/>
    <row r="43"/>
    <row r="44"/>
    <row r="45" hidden="1"/>
    <row r="46" hidden="1"/>
    <row r="47" hidden="1"/>
    <row r="48" hidden="1"/>
    <row r="49" hidden="1"/>
    <row r="50" hidden="1"/>
    <row r="51" hidden="1"/>
    <row r="52" hidden="1"/>
    <row r="53" hidden="1"/>
    <row r="54" hidden="1"/>
    <row r="55" hidden="1"/>
  </sheetData>
  <sheetProtection algorithmName="SHA-512" hashValue="x8kqP5UCJrhhGj7+MIQEw/hC5tWQFH3IuQ2aQooHdkflR2Btfb4LM0r1FX0zbjQDVimelwVNPWpPGlyG7Xc/Gg==" saltValue="cgi5psY9y2xyKNwifjjIkQ==" spinCount="100000" sheet="1" objects="1" scenarios="1"/>
  <mergeCells count="1">
    <mergeCell ref="C2:C3"/>
  </mergeCells>
  <conditionalFormatting sqref="F8:F18">
    <cfRule type="cellIs" dxfId="92" priority="6" operator="lessThan">
      <formula>0</formula>
    </cfRule>
    <cfRule type="cellIs" dxfId="91" priority="7" operator="lessThan">
      <formula>0</formula>
    </cfRule>
    <cfRule type="cellIs" dxfId="90" priority="8" operator="lessThan">
      <formula>0</formula>
    </cfRule>
  </conditionalFormatting>
  <conditionalFormatting sqref="K8:L9 K11:L11">
    <cfRule type="cellIs" dxfId="89" priority="5" operator="lessThan">
      <formula>0</formula>
    </cfRule>
  </conditionalFormatting>
  <conditionalFormatting sqref="K8:L9 K11:L11">
    <cfRule type="cellIs" dxfId="88" priority="4" operator="greaterThan">
      <formula>0</formula>
    </cfRule>
  </conditionalFormatting>
  <conditionalFormatting sqref="L3">
    <cfRule type="cellIs" dxfId="87" priority="1" operator="lessThan">
      <formula>0</formula>
    </cfRule>
    <cfRule type="cellIs" dxfId="86" priority="2" operator="lessThan">
      <formula>0</formula>
    </cfRule>
    <cfRule type="cellIs" dxfId="85"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V55"/>
  <sheetViews>
    <sheetView zoomScaleNormal="100" workbookViewId="0">
      <selection activeCell="C26" sqref="C26"/>
    </sheetView>
  </sheetViews>
  <sheetFormatPr defaultColWidth="0" defaultRowHeight="15" customHeight="1" zeroHeight="1"/>
  <cols>
    <col min="1" max="2" width="4.42578125" style="1" customWidth="1"/>
    <col min="3" max="3" width="27.85546875" style="230" customWidth="1"/>
    <col min="4" max="5" width="11" style="231" customWidth="1"/>
    <col min="6" max="6" width="10.28515625" style="39" customWidth="1"/>
    <col min="7" max="7" width="9.140625" style="1" customWidth="1"/>
    <col min="8" max="8" width="16.7109375" style="1" customWidth="1"/>
    <col min="9" max="12" width="12" style="1" customWidth="1"/>
    <col min="13" max="17" width="9.140625" style="1" customWidth="1"/>
    <col min="18" max="19" width="9.140625" style="1" hidden="1" customWidth="1"/>
    <col min="20" max="22" width="0" style="1" hidden="1" customWidth="1"/>
    <col min="23" max="16384" width="9.140625" style="39" hidden="1"/>
  </cols>
  <sheetData>
    <row r="1" spans="3:13" s="1" customFormat="1" ht="15" customHeight="1">
      <c r="C1" s="233"/>
      <c r="D1" s="234"/>
      <c r="E1" s="234"/>
    </row>
    <row r="2" spans="3:13" s="1" customFormat="1" ht="15" customHeight="1">
      <c r="C2" s="882" t="s">
        <v>213</v>
      </c>
      <c r="D2" s="234"/>
      <c r="E2" s="234"/>
    </row>
    <row r="3" spans="3:13" s="1" customFormat="1" ht="15" customHeight="1">
      <c r="C3" s="882"/>
      <c r="D3" s="234"/>
      <c r="E3" s="234"/>
      <c r="H3" s="48"/>
      <c r="I3" s="48"/>
      <c r="J3" s="48"/>
      <c r="K3" s="48"/>
      <c r="L3" s="48"/>
      <c r="M3" s="48"/>
    </row>
    <row r="4" spans="3:13" s="1" customFormat="1">
      <c r="C4" s="233"/>
      <c r="D4" s="234"/>
      <c r="E4" s="234"/>
      <c r="H4" s="48"/>
      <c r="I4" s="48"/>
      <c r="J4" s="48"/>
      <c r="K4" s="48"/>
      <c r="L4" s="48"/>
      <c r="M4" s="48"/>
    </row>
    <row r="5" spans="3:13" s="1" customFormat="1" ht="21">
      <c r="C5" s="464">
        <f>+'Track Room'!G26</f>
        <v>43709</v>
      </c>
      <c r="D5" s="234"/>
      <c r="E5" s="234"/>
      <c r="H5" s="48"/>
      <c r="I5" s="48"/>
      <c r="J5" s="48"/>
      <c r="K5" s="48"/>
      <c r="L5" s="48"/>
    </row>
    <row r="6" spans="3:13" s="1" customFormat="1">
      <c r="C6" s="233"/>
      <c r="D6" s="234"/>
      <c r="E6" s="234"/>
      <c r="H6" s="48"/>
      <c r="I6" s="48"/>
      <c r="J6" s="48"/>
      <c r="K6" s="48"/>
      <c r="L6" s="48"/>
    </row>
    <row r="7" spans="3:13" s="1" customFormat="1">
      <c r="C7" s="365" t="s">
        <v>210</v>
      </c>
      <c r="D7" s="365" t="s">
        <v>212</v>
      </c>
      <c r="E7" s="365" t="s">
        <v>209</v>
      </c>
      <c r="F7" s="365" t="s">
        <v>211</v>
      </c>
      <c r="H7" s="450" t="s">
        <v>303</v>
      </c>
      <c r="I7" s="450" t="s">
        <v>212</v>
      </c>
      <c r="J7" s="450" t="s">
        <v>209</v>
      </c>
      <c r="K7" s="450" t="s">
        <v>211</v>
      </c>
      <c r="L7" s="450" t="s">
        <v>298</v>
      </c>
    </row>
    <row r="8" spans="3:13" s="1" customFormat="1">
      <c r="C8" s="235" t="str">
        <f>+'Track Room'!P18</f>
        <v>Day to Day - Housing</v>
      </c>
      <c r="D8" s="416">
        <f>+Summary!H12</f>
        <v>0</v>
      </c>
      <c r="E8" s="416">
        <f>+'Aug B'!E8</f>
        <v>500</v>
      </c>
      <c r="F8" s="408">
        <f>+E8-D8</f>
        <v>500</v>
      </c>
      <c r="H8" s="330" t="s">
        <v>60</v>
      </c>
      <c r="I8" s="422">
        <f>SUM(D8:D19)</f>
        <v>0</v>
      </c>
      <c r="J8" s="422">
        <f>+SUM(E8:E17)</f>
        <v>1247</v>
      </c>
      <c r="K8" s="422">
        <f>+J8-I8</f>
        <v>1247</v>
      </c>
      <c r="L8" s="423" t="e">
        <f>+I8/I11</f>
        <v>#DIV/0!</v>
      </c>
    </row>
    <row r="9" spans="3:13" s="1" customFormat="1">
      <c r="C9" s="235" t="str">
        <f>+'Track Room'!P19</f>
        <v>Car - Bike - Transportation</v>
      </c>
      <c r="D9" s="416">
        <f>+Summary!I12</f>
        <v>0</v>
      </c>
      <c r="E9" s="416">
        <f>+'Aug B'!E9</f>
        <v>100</v>
      </c>
      <c r="F9" s="408">
        <f t="shared" ref="F9:F18" si="0">+E9-D9</f>
        <v>100</v>
      </c>
      <c r="H9" s="330" t="s">
        <v>286</v>
      </c>
      <c r="I9" s="422">
        <f>+D19</f>
        <v>0</v>
      </c>
      <c r="J9" s="422">
        <f>+E18</f>
        <v>500</v>
      </c>
      <c r="K9" s="422">
        <f>+I9-J9</f>
        <v>-500</v>
      </c>
      <c r="L9" s="423" t="e">
        <f>+I9/I11</f>
        <v>#DIV/0!</v>
      </c>
    </row>
    <row r="10" spans="3:13" s="1" customFormat="1">
      <c r="C10" s="235" t="str">
        <f>+'Track Room'!P20</f>
        <v>Food</v>
      </c>
      <c r="D10" s="416">
        <f>+Summary!J12</f>
        <v>0</v>
      </c>
      <c r="E10" s="416">
        <f>+'Aug B'!E10</f>
        <v>200</v>
      </c>
      <c r="F10" s="408">
        <f t="shared" si="0"/>
        <v>200</v>
      </c>
      <c r="H10" s="441"/>
      <c r="I10" s="48"/>
      <c r="J10" s="48"/>
      <c r="K10" s="48"/>
      <c r="L10" s="48"/>
    </row>
    <row r="11" spans="3:13" s="1" customFormat="1">
      <c r="C11" s="235" t="str">
        <f>+'Track Room'!P21</f>
        <v>Personal Care</v>
      </c>
      <c r="D11" s="416">
        <f>+Summary!K12</f>
        <v>0</v>
      </c>
      <c r="E11" s="416">
        <f>+'Aug B'!E11</f>
        <v>100</v>
      </c>
      <c r="F11" s="408">
        <f t="shared" si="0"/>
        <v>100</v>
      </c>
      <c r="H11" s="330" t="s">
        <v>2</v>
      </c>
      <c r="I11" s="332">
        <f>SUM(I8:I9)</f>
        <v>0</v>
      </c>
      <c r="J11" s="332">
        <f>SUM(J8:J9)</f>
        <v>1747</v>
      </c>
      <c r="K11" s="331">
        <f>SUM(K8:K9)</f>
        <v>747</v>
      </c>
      <c r="L11" s="425" t="e">
        <f>+I11/I11</f>
        <v>#DIV/0!</v>
      </c>
    </row>
    <row r="12" spans="3:13" s="1" customFormat="1">
      <c r="C12" s="235" t="str">
        <f>+'Track Room'!P22</f>
        <v>Entertainment</v>
      </c>
      <c r="D12" s="416">
        <f>+Summary!L12</f>
        <v>0</v>
      </c>
      <c r="E12" s="416">
        <f>+'Aug B'!E12</f>
        <v>120</v>
      </c>
      <c r="F12" s="408">
        <f t="shared" si="0"/>
        <v>120</v>
      </c>
    </row>
    <row r="13" spans="3:13" s="1" customFormat="1">
      <c r="C13" s="235" t="str">
        <f>+'Track Room'!P23</f>
        <v>Medical</v>
      </c>
      <c r="D13" s="416">
        <f>+Summary!M12</f>
        <v>0</v>
      </c>
      <c r="E13" s="416">
        <f>+'Aug B'!E13</f>
        <v>40</v>
      </c>
      <c r="F13" s="408">
        <f t="shared" si="0"/>
        <v>40</v>
      </c>
    </row>
    <row r="14" spans="3:13" s="1" customFormat="1">
      <c r="C14" s="235" t="str">
        <f>+'Track Room'!P24</f>
        <v>Gifts</v>
      </c>
      <c r="D14" s="416">
        <f>+Summary!N12</f>
        <v>0</v>
      </c>
      <c r="E14" s="416">
        <f>+'Aug B'!E14</f>
        <v>50</v>
      </c>
      <c r="F14" s="408">
        <f t="shared" si="0"/>
        <v>50</v>
      </c>
    </row>
    <row r="15" spans="3:13" s="1" customFormat="1">
      <c r="C15" s="235" t="str">
        <f>+'Track Room'!P25</f>
        <v>Studies</v>
      </c>
      <c r="D15" s="416">
        <f>+Summary!O12</f>
        <v>0</v>
      </c>
      <c r="E15" s="416">
        <f>+'Aug B'!E15</f>
        <v>70</v>
      </c>
      <c r="F15" s="408">
        <f t="shared" si="0"/>
        <v>70</v>
      </c>
    </row>
    <row r="16" spans="3:13" s="1" customFormat="1">
      <c r="C16" s="235" t="str">
        <f>+'Track Room'!P26</f>
        <v>Travel  &amp; Pleasure</v>
      </c>
      <c r="D16" s="416">
        <f>+Summary!P12</f>
        <v>0</v>
      </c>
      <c r="E16" s="416">
        <f>+'Aug B'!E16</f>
        <v>55</v>
      </c>
      <c r="F16" s="408">
        <f t="shared" si="0"/>
        <v>55</v>
      </c>
    </row>
    <row r="17" spans="3:6" s="1" customFormat="1">
      <c r="C17" s="235" t="str">
        <f>+'Track Room'!P27</f>
        <v>Misc</v>
      </c>
      <c r="D17" s="416">
        <f>+Summary!Q12</f>
        <v>0</v>
      </c>
      <c r="E17" s="416">
        <f>+'Aug B'!E17</f>
        <v>12</v>
      </c>
      <c r="F17" s="408">
        <f t="shared" si="0"/>
        <v>12</v>
      </c>
    </row>
    <row r="18" spans="3:6" s="1" customFormat="1">
      <c r="C18" s="235" t="str">
        <f>+'Track Room'!P28</f>
        <v>Savings</v>
      </c>
      <c r="D18" s="416">
        <f>+Summary!R12</f>
        <v>0</v>
      </c>
      <c r="E18" s="416">
        <f>+'Aug B'!E18</f>
        <v>500</v>
      </c>
      <c r="F18" s="408">
        <f t="shared" si="0"/>
        <v>500</v>
      </c>
    </row>
    <row r="19" spans="3:6" s="1" customFormat="1">
      <c r="C19" s="233"/>
      <c r="D19" s="234"/>
      <c r="E19" s="234"/>
    </row>
    <row r="20" spans="3:6" s="1" customFormat="1">
      <c r="C20" s="233"/>
      <c r="D20" s="234"/>
      <c r="E20" s="234"/>
    </row>
    <row r="21" spans="3:6" s="1" customFormat="1">
      <c r="C21" s="233"/>
      <c r="D21" s="234"/>
      <c r="E21" s="234"/>
    </row>
    <row r="22" spans="3:6" s="1" customFormat="1">
      <c r="C22" s="233"/>
      <c r="D22" s="234"/>
      <c r="E22" s="234"/>
    </row>
    <row r="23" spans="3:6" s="1" customFormat="1">
      <c r="C23" s="233"/>
      <c r="D23" s="234"/>
      <c r="E23" s="234"/>
    </row>
    <row r="24" spans="3:6" s="1" customFormat="1">
      <c r="C24" s="233"/>
      <c r="D24" s="234"/>
      <c r="E24" s="234"/>
    </row>
    <row r="25" spans="3:6" s="1" customFormat="1">
      <c r="C25" s="233"/>
      <c r="D25" s="234"/>
      <c r="E25" s="234"/>
    </row>
    <row r="26" spans="3:6" s="1" customFormat="1">
      <c r="C26" s="233"/>
      <c r="D26" s="234"/>
      <c r="E26" s="234"/>
    </row>
    <row r="27" spans="3:6" s="1" customFormat="1">
      <c r="C27" s="233"/>
      <c r="D27" s="234"/>
      <c r="E27" s="234"/>
    </row>
    <row r="28" spans="3:6" s="1" customFormat="1">
      <c r="C28" s="233"/>
      <c r="D28" s="234"/>
      <c r="E28" s="234"/>
    </row>
    <row r="29" spans="3:6" s="1" customFormat="1">
      <c r="C29" s="233"/>
      <c r="D29" s="234"/>
      <c r="E29" s="234"/>
    </row>
    <row r="30" spans="3:6" s="1" customFormat="1">
      <c r="C30" s="233"/>
      <c r="D30" s="234"/>
      <c r="E30" s="234"/>
    </row>
    <row r="31" spans="3:6" s="1" customFormat="1">
      <c r="C31" s="233"/>
      <c r="D31" s="234"/>
      <c r="E31" s="234"/>
    </row>
    <row r="32" spans="3:6" s="1" customFormat="1">
      <c r="C32" s="233"/>
      <c r="D32" s="234"/>
      <c r="E32" s="234"/>
    </row>
    <row r="33" spans="3:6" s="1" customFormat="1">
      <c r="C33" s="233"/>
      <c r="D33" s="234"/>
      <c r="E33" s="234"/>
    </row>
    <row r="34" spans="3:6" s="1" customFormat="1">
      <c r="C34" s="233"/>
      <c r="D34" s="234"/>
      <c r="E34" s="234"/>
    </row>
    <row r="35" spans="3:6" s="1" customFormat="1">
      <c r="C35" s="233"/>
      <c r="D35" s="234"/>
      <c r="E35" s="234"/>
    </row>
    <row r="36" spans="3:6">
      <c r="C36" s="233"/>
      <c r="D36" s="234"/>
      <c r="E36" s="234"/>
      <c r="F36" s="1"/>
    </row>
    <row r="37" spans="3:6">
      <c r="C37" s="233"/>
      <c r="D37" s="234"/>
      <c r="E37" s="234"/>
      <c r="F37" s="1"/>
    </row>
    <row r="38" spans="3:6">
      <c r="C38" s="233"/>
      <c r="D38" s="234"/>
      <c r="E38" s="234"/>
      <c r="F38" s="1"/>
    </row>
    <row r="39" spans="3:6">
      <c r="C39" s="233"/>
      <c r="D39" s="234"/>
      <c r="E39" s="234"/>
      <c r="F39" s="1"/>
    </row>
    <row r="40" spans="3:6">
      <c r="C40" s="233"/>
      <c r="D40" s="234"/>
      <c r="E40" s="234"/>
      <c r="F40" s="1"/>
    </row>
    <row r="41" spans="3:6" s="1" customFormat="1">
      <c r="C41" s="233"/>
      <c r="D41" s="234"/>
      <c r="E41" s="234"/>
    </row>
    <row r="42" spans="3:6" s="1" customFormat="1">
      <c r="C42" s="233"/>
      <c r="D42" s="234"/>
      <c r="E42" s="234"/>
    </row>
    <row r="43" spans="3:6" s="1" customFormat="1">
      <c r="C43" s="233"/>
      <c r="D43" s="234"/>
      <c r="E43" s="234"/>
    </row>
    <row r="44" spans="3:6" s="1" customFormat="1">
      <c r="C44" s="233"/>
      <c r="D44" s="234"/>
      <c r="E44" s="234"/>
    </row>
    <row r="45" spans="3:6" s="1" customFormat="1" hidden="1">
      <c r="C45" s="233"/>
      <c r="D45" s="234"/>
      <c r="E45" s="234"/>
    </row>
    <row r="46" spans="3:6" s="1" customFormat="1" hidden="1">
      <c r="C46" s="233"/>
      <c r="D46" s="234"/>
      <c r="E46" s="234"/>
    </row>
    <row r="47" spans="3:6" s="1" customFormat="1" hidden="1">
      <c r="C47" s="233"/>
      <c r="D47" s="234"/>
      <c r="E47" s="234"/>
    </row>
    <row r="48" spans="3:6" s="1" customFormat="1" hidden="1">
      <c r="C48" s="233"/>
      <c r="D48" s="234"/>
      <c r="E48" s="234"/>
    </row>
    <row r="49" spans="3:5" s="1" customFormat="1" hidden="1">
      <c r="C49" s="233"/>
      <c r="D49" s="234"/>
      <c r="E49" s="234"/>
    </row>
    <row r="50" spans="3:5" s="1" customFormat="1" hidden="1">
      <c r="C50" s="233"/>
      <c r="D50" s="234"/>
      <c r="E50" s="234"/>
    </row>
    <row r="51" spans="3:5" s="1" customFormat="1" hidden="1">
      <c r="C51" s="233"/>
      <c r="D51" s="234"/>
      <c r="E51" s="234"/>
    </row>
    <row r="52" spans="3:5" s="1" customFormat="1" hidden="1">
      <c r="C52" s="233"/>
      <c r="D52" s="234"/>
      <c r="E52" s="234"/>
    </row>
    <row r="53" spans="3:5" s="1" customFormat="1" hidden="1">
      <c r="C53" s="233"/>
      <c r="D53" s="234"/>
      <c r="E53" s="234"/>
    </row>
    <row r="54" spans="3:5" s="1" customFormat="1" hidden="1">
      <c r="C54" s="233"/>
      <c r="D54" s="234"/>
      <c r="E54" s="234"/>
    </row>
    <row r="55" spans="3:5" s="1" customFormat="1" hidden="1">
      <c r="C55" s="233"/>
      <c r="D55" s="234"/>
      <c r="E55" s="234"/>
    </row>
  </sheetData>
  <sheetProtection algorithmName="SHA-512" hashValue="xkZxhVrtNp7dMgUSy0UMfx41sslouJL5lqxtWXYch44UBef5RhY3r/dmdq55h6dVDGBSyM4/p3bu17DBJGP1gg==" saltValue="Vk4y+BQJLU/lf/whm6Bb4g==" spinCount="100000" sheet="1" objects="1" scenarios="1"/>
  <mergeCells count="1">
    <mergeCell ref="C2:C3"/>
  </mergeCells>
  <conditionalFormatting sqref="F8:F18">
    <cfRule type="cellIs" dxfId="84" priority="6" operator="lessThan">
      <formula>0</formula>
    </cfRule>
    <cfRule type="cellIs" dxfId="83" priority="7" operator="lessThan">
      <formula>0</formula>
    </cfRule>
    <cfRule type="cellIs" dxfId="82" priority="8" operator="lessThan">
      <formula>0</formula>
    </cfRule>
  </conditionalFormatting>
  <conditionalFormatting sqref="K8:L9 K11:L11">
    <cfRule type="cellIs" dxfId="81" priority="5" operator="lessThan">
      <formula>0</formula>
    </cfRule>
  </conditionalFormatting>
  <conditionalFormatting sqref="K8:L9 K11:L11">
    <cfRule type="cellIs" dxfId="80" priority="4" operator="greaterThan">
      <formula>0</formula>
    </cfRule>
  </conditionalFormatting>
  <conditionalFormatting sqref="L3">
    <cfRule type="cellIs" dxfId="79" priority="1" operator="lessThan">
      <formula>0</formula>
    </cfRule>
    <cfRule type="cellIs" dxfId="78" priority="2" operator="lessThan">
      <formula>0</formula>
    </cfRule>
    <cfRule type="cellIs" dxfId="77"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M34"/>
  <sheetViews>
    <sheetView workbookViewId="0">
      <selection activeCell="C8" sqref="C8"/>
    </sheetView>
  </sheetViews>
  <sheetFormatPr defaultRowHeight="15"/>
  <cols>
    <col min="1" max="1" width="3.7109375" style="39" customWidth="1"/>
    <col min="2" max="2" width="24" style="39" customWidth="1"/>
    <col min="3" max="3" width="14" style="232" customWidth="1"/>
    <col min="4" max="4" width="3.28515625" style="39" customWidth="1"/>
    <col min="5" max="5" width="28.140625" style="39" customWidth="1"/>
    <col min="6" max="6" width="14" style="452" customWidth="1"/>
    <col min="7" max="7" width="10.85546875" style="452" customWidth="1"/>
    <col min="8" max="8" width="14" style="452" customWidth="1"/>
    <col min="9" max="9" width="5.42578125" style="39" customWidth="1"/>
    <col min="10" max="10" width="25.5703125" style="39" bestFit="1" customWidth="1"/>
    <col min="11" max="13" width="11" style="39" customWidth="1"/>
    <col min="14" max="16384" width="9.140625" style="39"/>
  </cols>
  <sheetData>
    <row r="2" spans="1:13">
      <c r="B2" s="578" t="s">
        <v>29</v>
      </c>
      <c r="C2" s="579"/>
      <c r="F2" s="582" t="s">
        <v>380</v>
      </c>
      <c r="G2" s="583"/>
    </row>
    <row r="3" spans="1:13">
      <c r="B3" s="580"/>
      <c r="C3" s="581"/>
      <c r="F3" s="584"/>
      <c r="G3" s="585"/>
    </row>
    <row r="4" spans="1:13">
      <c r="A4" s="39" t="s">
        <v>222</v>
      </c>
    </row>
    <row r="6" spans="1:13">
      <c r="B6" s="451" t="s">
        <v>343</v>
      </c>
      <c r="C6" s="453" t="str">
        <f>+'6E'!C6</f>
        <v>Budget</v>
      </c>
      <c r="F6" s="39"/>
      <c r="G6" s="39"/>
      <c r="H6" s="39"/>
    </row>
    <row r="7" spans="1:13">
      <c r="B7" s="39" t="s">
        <v>379</v>
      </c>
      <c r="C7" s="452">
        <v>50</v>
      </c>
      <c r="F7" s="39"/>
      <c r="G7" s="39"/>
      <c r="H7" s="39"/>
      <c r="K7" s="232"/>
      <c r="L7" s="232"/>
      <c r="M7" s="232"/>
    </row>
    <row r="8" spans="1:13">
      <c r="C8" s="452">
        <v>0</v>
      </c>
      <c r="F8" s="39"/>
      <c r="G8" s="39"/>
      <c r="H8" s="39"/>
      <c r="K8" s="232"/>
      <c r="L8" s="232"/>
      <c r="M8" s="232"/>
    </row>
    <row r="9" spans="1:13">
      <c r="C9" s="452">
        <v>0</v>
      </c>
      <c r="F9" s="39"/>
      <c r="G9" s="39"/>
      <c r="H9" s="39"/>
      <c r="K9" s="232"/>
      <c r="L9" s="232"/>
      <c r="M9" s="232"/>
    </row>
    <row r="10" spans="1:13">
      <c r="C10" s="232">
        <v>0</v>
      </c>
      <c r="F10" s="39"/>
      <c r="G10" s="39"/>
      <c r="H10" s="39"/>
      <c r="K10" s="232"/>
      <c r="L10" s="232"/>
      <c r="M10" s="232"/>
    </row>
    <row r="11" spans="1:13">
      <c r="C11" s="232">
        <v>0</v>
      </c>
      <c r="K11" s="232"/>
      <c r="L11" s="232"/>
      <c r="M11" s="232"/>
    </row>
    <row r="12" spans="1:13">
      <c r="C12" s="232">
        <v>0</v>
      </c>
      <c r="K12" s="232"/>
      <c r="L12" s="232"/>
      <c r="M12" s="232"/>
    </row>
    <row r="13" spans="1:13">
      <c r="C13" s="232">
        <v>0</v>
      </c>
    </row>
    <row r="14" spans="1:13">
      <c r="C14" s="232">
        <v>0</v>
      </c>
      <c r="K14" s="232"/>
      <c r="L14" s="232"/>
      <c r="M14" s="232"/>
    </row>
    <row r="15" spans="1:13">
      <c r="B15" s="502" t="s">
        <v>2</v>
      </c>
      <c r="C15" s="453">
        <f>SUM(C7:C14)</f>
        <v>50</v>
      </c>
      <c r="K15" s="232"/>
      <c r="L15" s="232"/>
      <c r="M15" s="232"/>
    </row>
    <row r="16" spans="1:13">
      <c r="K16" s="232"/>
      <c r="L16" s="232"/>
      <c r="M16" s="232"/>
    </row>
    <row r="17" spans="11:13">
      <c r="K17" s="232"/>
      <c r="L17" s="232"/>
      <c r="M17" s="232"/>
    </row>
    <row r="18" spans="11:13">
      <c r="K18" s="232"/>
      <c r="L18" s="232"/>
      <c r="M18" s="232"/>
    </row>
    <row r="19" spans="11:13">
      <c r="K19" s="232"/>
      <c r="L19" s="232"/>
      <c r="M19" s="232"/>
    </row>
    <row r="20" spans="11:13">
      <c r="K20" s="232"/>
      <c r="L20" s="232"/>
      <c r="M20" s="232"/>
    </row>
    <row r="21" spans="11:13">
      <c r="K21" s="232"/>
      <c r="L21" s="232"/>
      <c r="M21" s="232"/>
    </row>
    <row r="22" spans="11:13">
      <c r="K22" s="232"/>
      <c r="L22" s="232"/>
      <c r="M22" s="232"/>
    </row>
    <row r="23" spans="11:13">
      <c r="K23" s="232"/>
      <c r="L23" s="232"/>
      <c r="M23" s="232"/>
    </row>
    <row r="24" spans="11:13">
      <c r="K24" s="232"/>
      <c r="L24" s="232"/>
      <c r="M24" s="232"/>
    </row>
    <row r="25" spans="11:13">
      <c r="K25" s="232"/>
      <c r="L25" s="232"/>
      <c r="M25" s="232"/>
    </row>
    <row r="26" spans="11:13">
      <c r="K26" s="232"/>
      <c r="L26" s="232"/>
      <c r="M26" s="232"/>
    </row>
    <row r="27" spans="11:13">
      <c r="K27" s="232"/>
      <c r="L27" s="232"/>
      <c r="M27" s="232"/>
    </row>
    <row r="28" spans="11:13">
      <c r="K28" s="232"/>
      <c r="L28" s="232"/>
      <c r="M28" s="232"/>
    </row>
    <row r="29" spans="11:13">
      <c r="K29" s="232"/>
      <c r="L29" s="232"/>
      <c r="M29" s="232"/>
    </row>
    <row r="30" spans="11:13">
      <c r="K30" s="232"/>
      <c r="L30" s="232"/>
      <c r="M30" s="232"/>
    </row>
    <row r="31" spans="11:13">
      <c r="K31" s="232"/>
      <c r="L31" s="232"/>
      <c r="M31" s="232"/>
    </row>
    <row r="32" spans="11:13">
      <c r="K32" s="232"/>
      <c r="L32" s="232"/>
      <c r="M32" s="232"/>
    </row>
    <row r="33" spans="11:13">
      <c r="K33" s="232"/>
      <c r="L33" s="232"/>
      <c r="M33" s="232"/>
    </row>
    <row r="34" spans="11:13">
      <c r="K34" s="232"/>
      <c r="L34" s="232"/>
      <c r="M34" s="232"/>
    </row>
  </sheetData>
  <mergeCells count="2">
    <mergeCell ref="B2:C3"/>
    <mergeCell ref="F2:G3"/>
  </mergeCells>
  <hyperlinks>
    <hyperlink ref="B2:C3" location="'Track Room'!A1" display="Track Room"/>
    <hyperlink ref="F2:G3" location="Budget!A1" display="Budget "/>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V55"/>
  <sheetViews>
    <sheetView zoomScaleNormal="100" workbookViewId="0">
      <selection activeCell="C2" sqref="C2:C3"/>
    </sheetView>
  </sheetViews>
  <sheetFormatPr defaultColWidth="0" defaultRowHeight="15" customHeight="1" zeroHeight="1"/>
  <cols>
    <col min="1" max="2" width="4.42578125" style="1" customWidth="1"/>
    <col min="3" max="3" width="27.85546875" style="233" customWidth="1"/>
    <col min="4" max="5" width="11" style="234" customWidth="1"/>
    <col min="6" max="6" width="10.28515625" style="1" customWidth="1"/>
    <col min="7" max="7" width="9.140625" style="1" customWidth="1"/>
    <col min="8" max="8" width="20.85546875" style="1" customWidth="1"/>
    <col min="9" max="12" width="10.85546875" style="1" customWidth="1"/>
    <col min="13" max="17" width="9.140625" style="1" customWidth="1"/>
    <col min="18" max="19" width="9.140625" style="1" hidden="1" customWidth="1"/>
    <col min="20" max="22" width="0" style="1" hidden="1" customWidth="1"/>
    <col min="23" max="16384" width="9.140625" style="1" hidden="1"/>
  </cols>
  <sheetData>
    <row r="1" spans="1:13" ht="15" customHeight="1">
      <c r="A1" s="1" t="s">
        <v>313</v>
      </c>
    </row>
    <row r="2" spans="1:13" ht="15" customHeight="1">
      <c r="C2" s="882" t="s">
        <v>213</v>
      </c>
    </row>
    <row r="3" spans="1:13" ht="15" customHeight="1">
      <c r="C3" s="882"/>
      <c r="H3" s="48"/>
      <c r="I3" s="48"/>
      <c r="J3" s="48"/>
      <c r="K3" s="48"/>
      <c r="L3" s="48"/>
      <c r="M3" s="48"/>
    </row>
    <row r="4" spans="1:13">
      <c r="H4" s="48"/>
      <c r="I4" s="48"/>
      <c r="J4" s="48"/>
      <c r="K4" s="48"/>
      <c r="L4" s="48"/>
      <c r="M4" s="48"/>
    </row>
    <row r="5" spans="1:13" ht="21">
      <c r="C5" s="243">
        <f>+'Track Room'!G25</f>
        <v>43678</v>
      </c>
      <c r="H5" s="48"/>
      <c r="I5" s="48"/>
      <c r="J5" s="48"/>
      <c r="K5" s="48"/>
      <c r="L5" s="48"/>
    </row>
    <row r="6" spans="1:13">
      <c r="H6" s="48"/>
      <c r="I6" s="48"/>
      <c r="J6" s="48"/>
      <c r="K6" s="48"/>
      <c r="L6" s="48"/>
    </row>
    <row r="7" spans="1:13">
      <c r="C7" s="365" t="s">
        <v>210</v>
      </c>
      <c r="D7" s="365" t="s">
        <v>212</v>
      </c>
      <c r="E7" s="365" t="s">
        <v>209</v>
      </c>
      <c r="F7" s="365" t="s">
        <v>211</v>
      </c>
      <c r="H7" s="440" t="s">
        <v>303</v>
      </c>
      <c r="I7" s="440" t="s">
        <v>212</v>
      </c>
      <c r="J7" s="440" t="s">
        <v>209</v>
      </c>
      <c r="K7" s="440" t="s">
        <v>211</v>
      </c>
      <c r="L7" s="440" t="s">
        <v>298</v>
      </c>
    </row>
    <row r="8" spans="1:13">
      <c r="C8" s="235" t="str">
        <f>+'Track Room'!P18</f>
        <v>Day to Day - Housing</v>
      </c>
      <c r="D8" s="416">
        <f>+Summary!H11</f>
        <v>0</v>
      </c>
      <c r="E8" s="416">
        <f>+'July B'!E8</f>
        <v>500</v>
      </c>
      <c r="F8" s="408">
        <f>+E8-D8</f>
        <v>500</v>
      </c>
      <c r="H8" s="330" t="s">
        <v>60</v>
      </c>
      <c r="I8" s="422">
        <f>SUM(D8:D19)</f>
        <v>0</v>
      </c>
      <c r="J8" s="422">
        <f>+SUM(E8:E17)</f>
        <v>1247</v>
      </c>
      <c r="K8" s="422">
        <f>+J8-I8</f>
        <v>1247</v>
      </c>
      <c r="L8" s="423" t="e">
        <f>+I8/I11</f>
        <v>#DIV/0!</v>
      </c>
    </row>
    <row r="9" spans="1:13">
      <c r="C9" s="235" t="str">
        <f>+'Track Room'!P19</f>
        <v>Car - Bike - Transportation</v>
      </c>
      <c r="D9" s="416">
        <f>+Summary!I11</f>
        <v>0</v>
      </c>
      <c r="E9" s="416">
        <f>+'July B'!E9</f>
        <v>100</v>
      </c>
      <c r="F9" s="408">
        <f t="shared" ref="F9:F18" si="0">+E9-D9</f>
        <v>100</v>
      </c>
      <c r="H9" s="330" t="s">
        <v>286</v>
      </c>
      <c r="I9" s="422">
        <f>+D19</f>
        <v>0</v>
      </c>
      <c r="J9" s="422">
        <f>+E18</f>
        <v>500</v>
      </c>
      <c r="K9" s="422">
        <f>+I9-J9</f>
        <v>-500</v>
      </c>
      <c r="L9" s="423" t="e">
        <f>+I9/I11</f>
        <v>#DIV/0!</v>
      </c>
    </row>
    <row r="10" spans="1:13">
      <c r="C10" s="235" t="str">
        <f>+'Track Room'!P20</f>
        <v>Food</v>
      </c>
      <c r="D10" s="416">
        <f>+Summary!J11</f>
        <v>0</v>
      </c>
      <c r="E10" s="416">
        <f>+'July B'!E10</f>
        <v>200</v>
      </c>
      <c r="F10" s="408">
        <f t="shared" si="0"/>
        <v>200</v>
      </c>
      <c r="H10" s="441"/>
      <c r="I10" s="48"/>
      <c r="J10" s="48"/>
      <c r="K10" s="48"/>
      <c r="L10" s="48"/>
    </row>
    <row r="11" spans="1:13">
      <c r="C11" s="235" t="str">
        <f>+'Track Room'!P21</f>
        <v>Personal Care</v>
      </c>
      <c r="D11" s="416">
        <f>+Summary!K11</f>
        <v>0</v>
      </c>
      <c r="E11" s="416">
        <f>+'July B'!E11</f>
        <v>100</v>
      </c>
      <c r="F11" s="408">
        <f t="shared" si="0"/>
        <v>100</v>
      </c>
      <c r="H11" s="330" t="s">
        <v>2</v>
      </c>
      <c r="I11" s="332">
        <f>SUM(I8:I9)</f>
        <v>0</v>
      </c>
      <c r="J11" s="332">
        <f>SUM(J8:J9)</f>
        <v>1747</v>
      </c>
      <c r="K11" s="331">
        <f>SUM(K8:K9)</f>
        <v>747</v>
      </c>
      <c r="L11" s="425" t="e">
        <f>+I11/I11</f>
        <v>#DIV/0!</v>
      </c>
    </row>
    <row r="12" spans="1:13">
      <c r="C12" s="235" t="str">
        <f>+'Track Room'!P22</f>
        <v>Entertainment</v>
      </c>
      <c r="D12" s="416">
        <f>+Summary!L11</f>
        <v>0</v>
      </c>
      <c r="E12" s="416">
        <f>+'July B'!E12</f>
        <v>120</v>
      </c>
      <c r="F12" s="408">
        <f t="shared" si="0"/>
        <v>120</v>
      </c>
    </row>
    <row r="13" spans="1:13">
      <c r="C13" s="235" t="str">
        <f>+'Track Room'!P23</f>
        <v>Medical</v>
      </c>
      <c r="D13" s="416">
        <f>+Summary!M11</f>
        <v>0</v>
      </c>
      <c r="E13" s="416">
        <f>+'July B'!E13</f>
        <v>40</v>
      </c>
      <c r="F13" s="408">
        <f t="shared" si="0"/>
        <v>40</v>
      </c>
    </row>
    <row r="14" spans="1:13">
      <c r="C14" s="235" t="str">
        <f>+'Track Room'!P24</f>
        <v>Gifts</v>
      </c>
      <c r="D14" s="416">
        <f>+Summary!N11</f>
        <v>0</v>
      </c>
      <c r="E14" s="416">
        <f>+'July B'!E14</f>
        <v>50</v>
      </c>
      <c r="F14" s="408">
        <f t="shared" si="0"/>
        <v>50</v>
      </c>
    </row>
    <row r="15" spans="1:13">
      <c r="C15" s="235" t="str">
        <f>+'Track Room'!P25</f>
        <v>Studies</v>
      </c>
      <c r="D15" s="416">
        <f>+Summary!O11</f>
        <v>0</v>
      </c>
      <c r="E15" s="416">
        <f>+'July B'!E15</f>
        <v>70</v>
      </c>
      <c r="F15" s="408">
        <f t="shared" si="0"/>
        <v>70</v>
      </c>
    </row>
    <row r="16" spans="1:13">
      <c r="C16" s="235" t="str">
        <f>+'Track Room'!P26</f>
        <v>Travel  &amp; Pleasure</v>
      </c>
      <c r="D16" s="416">
        <f>+Summary!P11</f>
        <v>0</v>
      </c>
      <c r="E16" s="416">
        <f>+'July B'!E16</f>
        <v>55</v>
      </c>
      <c r="F16" s="408">
        <f t="shared" si="0"/>
        <v>55</v>
      </c>
    </row>
    <row r="17" spans="3:6">
      <c r="C17" s="235" t="str">
        <f>+'Track Room'!P27</f>
        <v>Misc</v>
      </c>
      <c r="D17" s="416">
        <f>+Summary!Q11</f>
        <v>0</v>
      </c>
      <c r="E17" s="416">
        <f>+'July B'!E17</f>
        <v>12</v>
      </c>
      <c r="F17" s="408">
        <f t="shared" si="0"/>
        <v>12</v>
      </c>
    </row>
    <row r="18" spans="3:6">
      <c r="C18" s="235" t="str">
        <f>+'Track Room'!P28</f>
        <v>Savings</v>
      </c>
      <c r="D18" s="416">
        <f>+Summary!R11</f>
        <v>0</v>
      </c>
      <c r="E18" s="416">
        <f>+'July B'!E18</f>
        <v>500</v>
      </c>
      <c r="F18" s="408">
        <f t="shared" si="0"/>
        <v>500</v>
      </c>
    </row>
    <row r="19" spans="3:6"/>
    <row r="20" spans="3:6"/>
    <row r="21" spans="3:6"/>
    <row r="22" spans="3:6"/>
    <row r="23" spans="3:6"/>
    <row r="24" spans="3:6"/>
    <row r="25" spans="3:6"/>
    <row r="26" spans="3:6"/>
    <row r="27" spans="3:6"/>
    <row r="28" spans="3:6"/>
    <row r="29" spans="3:6"/>
    <row r="30" spans="3:6"/>
    <row r="31" spans="3:6"/>
    <row r="32" spans="3:6"/>
    <row r="33"/>
    <row r="34"/>
    <row r="35"/>
    <row r="36"/>
    <row r="37"/>
    <row r="38"/>
    <row r="39"/>
    <row r="40"/>
    <row r="41"/>
    <row r="42"/>
    <row r="43"/>
    <row r="44"/>
    <row r="45" hidden="1"/>
    <row r="46" hidden="1"/>
    <row r="47" hidden="1"/>
    <row r="48" hidden="1"/>
    <row r="49" hidden="1"/>
    <row r="50" hidden="1"/>
    <row r="51" hidden="1"/>
    <row r="52" hidden="1"/>
    <row r="53" hidden="1"/>
    <row r="54" hidden="1"/>
    <row r="55" hidden="1"/>
  </sheetData>
  <sheetProtection algorithmName="SHA-512" hashValue="0Xhzs/QwW0p9CfdhG+ccEQUAazFePNPSuwAmWjNk9KBda4B0syCKocrTcrdn613QK5ZXvVI1rreMNG3fyd7/uQ==" saltValue="EHTpVbmcAEpByTzpYaG2Wg==" spinCount="100000" sheet="1" objects="1" scenarios="1"/>
  <mergeCells count="1">
    <mergeCell ref="C2:C3"/>
  </mergeCells>
  <conditionalFormatting sqref="F8:F18">
    <cfRule type="cellIs" dxfId="76" priority="6" operator="lessThan">
      <formula>0</formula>
    </cfRule>
    <cfRule type="cellIs" dxfId="75" priority="7" operator="lessThan">
      <formula>0</formula>
    </cfRule>
    <cfRule type="cellIs" dxfId="74" priority="8" operator="lessThan">
      <formula>0</formula>
    </cfRule>
  </conditionalFormatting>
  <conditionalFormatting sqref="K8:L9 K11:L11">
    <cfRule type="cellIs" dxfId="73" priority="5" operator="lessThan">
      <formula>0</formula>
    </cfRule>
  </conditionalFormatting>
  <conditionalFormatting sqref="K8:L9 K11:L11">
    <cfRule type="cellIs" dxfId="72" priority="4" operator="greaterThan">
      <formula>0</formula>
    </cfRule>
  </conditionalFormatting>
  <conditionalFormatting sqref="L3">
    <cfRule type="cellIs" dxfId="71" priority="1" operator="lessThan">
      <formula>0</formula>
    </cfRule>
    <cfRule type="cellIs" dxfId="70" priority="2" operator="lessThan">
      <formula>0</formula>
    </cfRule>
    <cfRule type="cellIs" dxfId="69"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V55"/>
  <sheetViews>
    <sheetView zoomScaleNormal="100" workbookViewId="0">
      <selection activeCell="C2" sqref="C2:C3"/>
    </sheetView>
  </sheetViews>
  <sheetFormatPr defaultColWidth="0" defaultRowHeight="15" customHeight="1" zeroHeight="1"/>
  <cols>
    <col min="1" max="2" width="4.42578125" style="1" customWidth="1"/>
    <col min="3" max="3" width="27.85546875" style="230" customWidth="1"/>
    <col min="4" max="5" width="12.42578125" style="231" customWidth="1"/>
    <col min="6" max="6" width="12.42578125" style="39" customWidth="1"/>
    <col min="7" max="7" width="9.140625" style="1" customWidth="1"/>
    <col min="8" max="12" width="12.85546875" style="48" customWidth="1"/>
    <col min="13" max="14" width="9.140625" style="48" customWidth="1"/>
    <col min="15" max="17" width="9.140625" style="1" customWidth="1"/>
    <col min="18" max="19" width="9.140625" style="1" hidden="1" customWidth="1"/>
    <col min="20" max="22" width="0" style="1" hidden="1" customWidth="1"/>
    <col min="23" max="16384" width="9.140625" style="39" hidden="1"/>
  </cols>
  <sheetData>
    <row r="1" spans="3:14" s="1" customFormat="1" ht="15" customHeight="1">
      <c r="C1" s="233"/>
      <c r="D1" s="234"/>
      <c r="E1" s="234"/>
      <c r="H1" s="48"/>
      <c r="I1" s="48"/>
      <c r="J1" s="48"/>
      <c r="K1" s="48"/>
      <c r="L1" s="48"/>
      <c r="M1" s="48"/>
      <c r="N1" s="48"/>
    </row>
    <row r="2" spans="3:14" s="1" customFormat="1" ht="15" customHeight="1">
      <c r="C2" s="882" t="s">
        <v>213</v>
      </c>
      <c r="D2" s="234"/>
      <c r="E2" s="234"/>
      <c r="H2" s="48"/>
      <c r="I2" s="48"/>
      <c r="J2" s="48"/>
      <c r="K2" s="48"/>
      <c r="L2" s="48"/>
      <c r="M2" s="48"/>
      <c r="N2" s="48"/>
    </row>
    <row r="3" spans="3:14" s="1" customFormat="1" ht="15" customHeight="1">
      <c r="C3" s="882"/>
      <c r="D3" s="234"/>
      <c r="E3" s="234"/>
      <c r="H3" s="48"/>
      <c r="I3" s="48"/>
      <c r="J3" s="48"/>
      <c r="K3" s="48"/>
      <c r="L3" s="48"/>
      <c r="M3" s="48"/>
      <c r="N3" s="48"/>
    </row>
    <row r="4" spans="3:14" s="1" customFormat="1">
      <c r="C4" s="233"/>
      <c r="D4" s="234"/>
      <c r="E4" s="234"/>
      <c r="H4" s="48"/>
      <c r="I4" s="48"/>
      <c r="J4" s="48"/>
      <c r="K4" s="48"/>
      <c r="L4" s="48"/>
      <c r="M4" s="48"/>
      <c r="N4" s="48"/>
    </row>
    <row r="5" spans="3:14" s="1" customFormat="1" ht="21">
      <c r="C5" s="449">
        <v>43665</v>
      </c>
      <c r="D5" s="234"/>
      <c r="E5" s="234"/>
      <c r="H5" s="48"/>
      <c r="I5" s="48"/>
      <c r="J5" s="48"/>
      <c r="K5" s="48"/>
      <c r="L5" s="48"/>
      <c r="M5" s="48"/>
      <c r="N5" s="48"/>
    </row>
    <row r="6" spans="3:14" s="1" customFormat="1">
      <c r="C6" s="233"/>
      <c r="D6" s="234"/>
      <c r="E6" s="234"/>
      <c r="H6" s="48"/>
      <c r="I6" s="48"/>
      <c r="J6" s="48"/>
      <c r="K6" s="48"/>
      <c r="L6" s="48"/>
      <c r="M6" s="48"/>
      <c r="N6" s="48"/>
    </row>
    <row r="7" spans="3:14" s="1" customFormat="1">
      <c r="C7" s="445" t="s">
        <v>210</v>
      </c>
      <c r="D7" s="445" t="s">
        <v>212</v>
      </c>
      <c r="E7" s="445" t="s">
        <v>209</v>
      </c>
      <c r="F7" s="445" t="s">
        <v>211</v>
      </c>
      <c r="H7" s="440" t="s">
        <v>303</v>
      </c>
      <c r="I7" s="420" t="s">
        <v>212</v>
      </c>
      <c r="J7" s="420" t="s">
        <v>209</v>
      </c>
      <c r="K7" s="420" t="s">
        <v>211</v>
      </c>
      <c r="L7" s="420" t="s">
        <v>298</v>
      </c>
      <c r="M7" s="48"/>
      <c r="N7" s="48"/>
    </row>
    <row r="8" spans="3:14" s="1" customFormat="1">
      <c r="C8" s="235" t="str">
        <f>+'Track Room'!P18</f>
        <v>Day to Day - Housing</v>
      </c>
      <c r="D8" s="416">
        <f>+Summary!H10</f>
        <v>0</v>
      </c>
      <c r="E8" s="416">
        <f>+'June B'!E8</f>
        <v>500</v>
      </c>
      <c r="F8" s="408">
        <f>+E8-D8</f>
        <v>500</v>
      </c>
      <c r="H8" s="330" t="s">
        <v>60</v>
      </c>
      <c r="I8" s="422">
        <f>SUM(D8:D19)</f>
        <v>0</v>
      </c>
      <c r="J8" s="422">
        <f>+SUM(E8:E17)</f>
        <v>1247</v>
      </c>
      <c r="K8" s="422">
        <f>+J8-I8</f>
        <v>1247</v>
      </c>
      <c r="L8" s="423" t="e">
        <f>+I8/I11</f>
        <v>#DIV/0!</v>
      </c>
      <c r="M8" s="48"/>
      <c r="N8" s="48"/>
    </row>
    <row r="9" spans="3:14" s="1" customFormat="1">
      <c r="C9" s="235" t="str">
        <f>+'Track Room'!P19</f>
        <v>Car - Bike - Transportation</v>
      </c>
      <c r="D9" s="416">
        <f>+Summary!I10</f>
        <v>0</v>
      </c>
      <c r="E9" s="416">
        <f>+'June B'!E9</f>
        <v>100</v>
      </c>
      <c r="F9" s="408">
        <f t="shared" ref="F9:F18" si="0">+E9-D9</f>
        <v>100</v>
      </c>
      <c r="H9" s="330" t="s">
        <v>286</v>
      </c>
      <c r="I9" s="422">
        <f>+D19</f>
        <v>0</v>
      </c>
      <c r="J9" s="422">
        <f>+'June B'!J9</f>
        <v>500</v>
      </c>
      <c r="K9" s="422">
        <f>+I9-J9</f>
        <v>-500</v>
      </c>
      <c r="L9" s="423" t="e">
        <f>+I9/I11</f>
        <v>#DIV/0!</v>
      </c>
      <c r="M9" s="48"/>
      <c r="N9" s="48"/>
    </row>
    <row r="10" spans="3:14" s="1" customFormat="1">
      <c r="C10" s="235" t="str">
        <f>+'Track Room'!P20</f>
        <v>Food</v>
      </c>
      <c r="D10" s="416">
        <f>+Summary!J10</f>
        <v>0</v>
      </c>
      <c r="E10" s="416">
        <f>+'June B'!E10</f>
        <v>200</v>
      </c>
      <c r="F10" s="408">
        <f t="shared" si="0"/>
        <v>200</v>
      </c>
      <c r="H10" s="441"/>
      <c r="I10" s="48"/>
      <c r="J10" s="48"/>
      <c r="K10" s="48"/>
      <c r="L10" s="48"/>
      <c r="M10" s="48"/>
      <c r="N10" s="48"/>
    </row>
    <row r="11" spans="3:14" s="1" customFormat="1">
      <c r="C11" s="235" t="str">
        <f>+'Track Room'!P21</f>
        <v>Personal Care</v>
      </c>
      <c r="D11" s="416">
        <f>+Summary!K10</f>
        <v>0</v>
      </c>
      <c r="E11" s="416">
        <f>+'June B'!E11</f>
        <v>100</v>
      </c>
      <c r="F11" s="408">
        <f t="shared" si="0"/>
        <v>100</v>
      </c>
      <c r="H11" s="330" t="s">
        <v>2</v>
      </c>
      <c r="I11" s="332">
        <f>SUM(I8:I9)</f>
        <v>0</v>
      </c>
      <c r="J11" s="332">
        <f>SUM(J8:J9)</f>
        <v>1747</v>
      </c>
      <c r="K11" s="331">
        <f>SUM(K8:K9)</f>
        <v>747</v>
      </c>
      <c r="L11" s="425" t="e">
        <f>+I11/I11</f>
        <v>#DIV/0!</v>
      </c>
      <c r="M11" s="48"/>
      <c r="N11" s="48"/>
    </row>
    <row r="12" spans="3:14" s="1" customFormat="1">
      <c r="C12" s="235" t="str">
        <f>+'Track Room'!P22</f>
        <v>Entertainment</v>
      </c>
      <c r="D12" s="416">
        <f>+Summary!L10</f>
        <v>0</v>
      </c>
      <c r="E12" s="416">
        <f>+'June B'!E12</f>
        <v>120</v>
      </c>
      <c r="F12" s="408">
        <f t="shared" si="0"/>
        <v>120</v>
      </c>
      <c r="H12" s="441"/>
      <c r="I12" s="48"/>
      <c r="J12" s="48"/>
      <c r="K12" s="48"/>
      <c r="L12" s="48"/>
      <c r="M12" s="48"/>
      <c r="N12" s="48"/>
    </row>
    <row r="13" spans="3:14" s="1" customFormat="1">
      <c r="C13" s="235" t="str">
        <f>+'Track Room'!P23</f>
        <v>Medical</v>
      </c>
      <c r="D13" s="416">
        <f>+Summary!M10</f>
        <v>0</v>
      </c>
      <c r="E13" s="416">
        <f>+'June B'!E13</f>
        <v>40</v>
      </c>
      <c r="F13" s="408">
        <f t="shared" si="0"/>
        <v>40</v>
      </c>
      <c r="H13" s="447"/>
      <c r="I13" s="447"/>
      <c r="J13" s="447"/>
      <c r="K13" s="447"/>
      <c r="L13" s="447"/>
      <c r="M13" s="48"/>
      <c r="N13" s="48"/>
    </row>
    <row r="14" spans="3:14" s="1" customFormat="1">
      <c r="C14" s="235" t="str">
        <f>+'Track Room'!P24</f>
        <v>Gifts</v>
      </c>
      <c r="D14" s="416">
        <f>+Summary!N10</f>
        <v>0</v>
      </c>
      <c r="E14" s="416">
        <f>+'June B'!E14</f>
        <v>50</v>
      </c>
      <c r="F14" s="408">
        <f t="shared" si="0"/>
        <v>50</v>
      </c>
      <c r="H14" s="447"/>
      <c r="I14" s="447"/>
      <c r="J14" s="447"/>
      <c r="K14" s="447"/>
      <c r="L14" s="447"/>
      <c r="M14" s="48"/>
      <c r="N14" s="48"/>
    </row>
    <row r="15" spans="3:14" s="1" customFormat="1">
      <c r="C15" s="235" t="str">
        <f>+'Track Room'!P25</f>
        <v>Studies</v>
      </c>
      <c r="D15" s="416">
        <f>+Summary!O10</f>
        <v>0</v>
      </c>
      <c r="E15" s="416">
        <f>+'June B'!E15</f>
        <v>70</v>
      </c>
      <c r="F15" s="408">
        <f t="shared" si="0"/>
        <v>70</v>
      </c>
      <c r="H15" s="447"/>
      <c r="I15" s="447"/>
      <c r="J15" s="447"/>
      <c r="K15" s="447"/>
      <c r="L15" s="447"/>
      <c r="M15" s="48"/>
      <c r="N15" s="48"/>
    </row>
    <row r="16" spans="3:14" s="1" customFormat="1">
      <c r="C16" s="235" t="str">
        <f>+'Track Room'!P26</f>
        <v>Travel  &amp; Pleasure</v>
      </c>
      <c r="D16" s="416">
        <f>+Summary!P10</f>
        <v>0</v>
      </c>
      <c r="E16" s="416">
        <f>+'June B'!E16</f>
        <v>55</v>
      </c>
      <c r="F16" s="408">
        <f t="shared" si="0"/>
        <v>55</v>
      </c>
      <c r="H16" s="447"/>
      <c r="I16" s="447"/>
      <c r="J16" s="447"/>
      <c r="K16" s="447"/>
      <c r="L16" s="447"/>
      <c r="M16" s="48"/>
      <c r="N16" s="48"/>
    </row>
    <row r="17" spans="3:14" s="1" customFormat="1">
      <c r="C17" s="235" t="str">
        <f>+'Track Room'!P27</f>
        <v>Misc</v>
      </c>
      <c r="D17" s="416">
        <f>+Summary!Q10</f>
        <v>0</v>
      </c>
      <c r="E17" s="416">
        <f>+'June B'!E17</f>
        <v>12</v>
      </c>
      <c r="F17" s="408">
        <f t="shared" si="0"/>
        <v>12</v>
      </c>
      <c r="H17" s="447"/>
      <c r="I17" s="447"/>
      <c r="J17" s="447"/>
      <c r="K17" s="447"/>
      <c r="L17" s="447"/>
      <c r="M17" s="48"/>
      <c r="N17" s="48"/>
    </row>
    <row r="18" spans="3:14" s="1" customFormat="1">
      <c r="C18" s="235" t="str">
        <f>+'Track Room'!P28</f>
        <v>Savings</v>
      </c>
      <c r="D18" s="416">
        <f>+Summary!R10</f>
        <v>0</v>
      </c>
      <c r="E18" s="416">
        <f>+'June B'!E18</f>
        <v>500</v>
      </c>
      <c r="F18" s="408">
        <f t="shared" si="0"/>
        <v>500</v>
      </c>
      <c r="H18" s="447"/>
      <c r="I18" s="447"/>
      <c r="J18" s="447"/>
      <c r="K18" s="447"/>
      <c r="L18" s="447"/>
      <c r="M18" s="48"/>
      <c r="N18" s="48"/>
    </row>
    <row r="19" spans="3:14" s="1" customFormat="1">
      <c r="C19" s="233"/>
      <c r="D19" s="234"/>
      <c r="E19" s="234"/>
      <c r="H19" s="48"/>
      <c r="I19" s="48"/>
      <c r="J19" s="48"/>
      <c r="K19" s="48"/>
      <c r="L19" s="48"/>
      <c r="M19" s="48"/>
      <c r="N19" s="48"/>
    </row>
    <row r="20" spans="3:14" s="1" customFormat="1">
      <c r="C20" s="233"/>
      <c r="D20" s="234"/>
      <c r="E20" s="234"/>
      <c r="H20" s="48"/>
      <c r="I20" s="48"/>
      <c r="J20" s="48"/>
      <c r="K20" s="48"/>
      <c r="L20" s="48"/>
      <c r="M20" s="48"/>
      <c r="N20" s="48"/>
    </row>
    <row r="21" spans="3:14" s="1" customFormat="1">
      <c r="C21" s="233"/>
      <c r="D21" s="234"/>
      <c r="E21" s="234"/>
      <c r="H21" s="48"/>
      <c r="I21" s="48"/>
      <c r="J21" s="48"/>
      <c r="K21" s="48"/>
      <c r="L21" s="48"/>
      <c r="M21" s="48"/>
      <c r="N21" s="48"/>
    </row>
    <row r="22" spans="3:14" s="1" customFormat="1">
      <c r="C22" s="233"/>
      <c r="D22" s="234"/>
      <c r="E22" s="234"/>
      <c r="H22" s="48"/>
      <c r="I22" s="48"/>
      <c r="J22" s="48"/>
      <c r="K22" s="48"/>
      <c r="L22" s="48"/>
      <c r="M22" s="48"/>
      <c r="N22" s="48"/>
    </row>
    <row r="23" spans="3:14" s="1" customFormat="1">
      <c r="C23" s="233"/>
      <c r="D23" s="234"/>
      <c r="E23" s="234"/>
      <c r="H23" s="48"/>
      <c r="I23" s="48"/>
      <c r="J23" s="48"/>
      <c r="K23" s="48"/>
      <c r="L23" s="48"/>
      <c r="M23" s="48"/>
      <c r="N23" s="48"/>
    </row>
    <row r="24" spans="3:14" s="1" customFormat="1">
      <c r="C24" s="233"/>
      <c r="D24" s="234"/>
      <c r="E24" s="234"/>
      <c r="H24" s="48"/>
      <c r="I24" s="48"/>
      <c r="J24" s="48"/>
      <c r="K24" s="48"/>
      <c r="L24" s="48"/>
      <c r="M24" s="48"/>
      <c r="N24" s="48"/>
    </row>
    <row r="25" spans="3:14" s="1" customFormat="1">
      <c r="C25" s="233"/>
      <c r="D25" s="234"/>
      <c r="E25" s="234"/>
      <c r="H25" s="48"/>
      <c r="I25" s="48"/>
      <c r="J25" s="48"/>
      <c r="K25" s="48"/>
      <c r="L25" s="48"/>
      <c r="M25" s="48"/>
      <c r="N25" s="48"/>
    </row>
    <row r="26" spans="3:14" s="1" customFormat="1">
      <c r="C26" s="233"/>
      <c r="D26" s="234"/>
      <c r="E26" s="234"/>
      <c r="H26" s="48"/>
      <c r="I26" s="48"/>
      <c r="J26" s="48"/>
      <c r="K26" s="48"/>
      <c r="L26" s="48"/>
      <c r="M26" s="48"/>
      <c r="N26" s="48"/>
    </row>
    <row r="27" spans="3:14" s="1" customFormat="1">
      <c r="C27" s="233"/>
      <c r="D27" s="234"/>
      <c r="E27" s="234"/>
      <c r="H27" s="48"/>
      <c r="I27" s="48"/>
      <c r="J27" s="48"/>
      <c r="K27" s="48"/>
      <c r="L27" s="48"/>
      <c r="M27" s="48"/>
      <c r="N27" s="48"/>
    </row>
    <row r="28" spans="3:14" s="1" customFormat="1">
      <c r="C28" s="233"/>
      <c r="D28" s="234"/>
      <c r="E28" s="234"/>
      <c r="H28" s="48"/>
      <c r="I28" s="48"/>
      <c r="J28" s="48"/>
      <c r="K28" s="48"/>
      <c r="L28" s="48"/>
      <c r="M28" s="48"/>
      <c r="N28" s="48"/>
    </row>
    <row r="29" spans="3:14" s="1" customFormat="1">
      <c r="C29" s="233"/>
      <c r="D29" s="234"/>
      <c r="E29" s="234"/>
      <c r="H29" s="48"/>
      <c r="I29" s="48"/>
      <c r="J29" s="48"/>
      <c r="K29" s="48"/>
      <c r="L29" s="48"/>
      <c r="M29" s="48"/>
      <c r="N29" s="48"/>
    </row>
    <row r="30" spans="3:14" s="1" customFormat="1">
      <c r="C30" s="233"/>
      <c r="D30" s="234"/>
      <c r="E30" s="234"/>
      <c r="H30" s="48"/>
      <c r="I30" s="48"/>
      <c r="J30" s="48"/>
      <c r="K30" s="48"/>
      <c r="L30" s="48"/>
      <c r="M30" s="48"/>
      <c r="N30" s="48"/>
    </row>
    <row r="31" spans="3:14" s="1" customFormat="1">
      <c r="C31" s="233"/>
      <c r="D31" s="234"/>
      <c r="E31" s="234"/>
      <c r="H31" s="48"/>
      <c r="I31" s="48"/>
      <c r="J31" s="48"/>
      <c r="K31" s="48"/>
      <c r="L31" s="48"/>
      <c r="M31" s="48"/>
      <c r="N31" s="48"/>
    </row>
    <row r="32" spans="3:14" s="1" customFormat="1">
      <c r="C32" s="233"/>
      <c r="D32" s="234"/>
      <c r="E32" s="234"/>
      <c r="H32" s="48"/>
      <c r="I32" s="48"/>
      <c r="J32" s="48"/>
      <c r="K32" s="48"/>
      <c r="L32" s="48"/>
      <c r="M32" s="48"/>
      <c r="N32" s="48"/>
    </row>
    <row r="33" spans="3:14" s="1" customFormat="1">
      <c r="C33" s="233"/>
      <c r="D33" s="234"/>
      <c r="E33" s="234"/>
      <c r="H33" s="48"/>
      <c r="I33" s="48"/>
      <c r="J33" s="48"/>
      <c r="K33" s="48"/>
      <c r="L33" s="48"/>
      <c r="M33" s="48"/>
      <c r="N33" s="48"/>
    </row>
    <row r="34" spans="3:14" s="1" customFormat="1">
      <c r="C34" s="233"/>
      <c r="D34" s="234"/>
      <c r="E34" s="234"/>
      <c r="H34" s="48"/>
      <c r="I34" s="48"/>
      <c r="J34" s="48"/>
      <c r="K34" s="48"/>
      <c r="L34" s="48"/>
      <c r="M34" s="48"/>
      <c r="N34" s="48"/>
    </row>
    <row r="35" spans="3:14" s="1" customFormat="1">
      <c r="C35" s="233"/>
      <c r="D35" s="234"/>
      <c r="E35" s="234"/>
      <c r="H35" s="48"/>
      <c r="I35" s="48"/>
      <c r="J35" s="48"/>
      <c r="K35" s="48"/>
      <c r="L35" s="48"/>
      <c r="M35" s="48"/>
      <c r="N35" s="48"/>
    </row>
    <row r="36" spans="3:14" s="1" customFormat="1">
      <c r="C36" s="233"/>
      <c r="D36" s="234"/>
      <c r="E36" s="234"/>
      <c r="H36" s="48"/>
      <c r="I36" s="48"/>
      <c r="J36" s="48"/>
      <c r="K36" s="48"/>
      <c r="L36" s="48"/>
      <c r="M36" s="48"/>
      <c r="N36" s="48"/>
    </row>
    <row r="37" spans="3:14" s="1" customFormat="1">
      <c r="C37" s="233"/>
      <c r="D37" s="234"/>
      <c r="E37" s="234"/>
      <c r="H37" s="48"/>
      <c r="I37" s="48"/>
      <c r="J37" s="48"/>
      <c r="K37" s="48"/>
      <c r="L37" s="48"/>
      <c r="M37" s="48"/>
      <c r="N37" s="48"/>
    </row>
    <row r="38" spans="3:14" s="1" customFormat="1">
      <c r="C38" s="233"/>
      <c r="D38" s="234"/>
      <c r="E38" s="234"/>
      <c r="H38" s="48"/>
      <c r="I38" s="48"/>
      <c r="J38" s="48"/>
      <c r="K38" s="48"/>
      <c r="L38" s="48"/>
      <c r="M38" s="48"/>
      <c r="N38" s="48"/>
    </row>
    <row r="39" spans="3:14" s="1" customFormat="1">
      <c r="C39" s="233"/>
      <c r="D39" s="234"/>
      <c r="E39" s="234"/>
      <c r="H39" s="48"/>
      <c r="I39" s="48"/>
      <c r="J39" s="48"/>
      <c r="K39" s="48"/>
      <c r="L39" s="48"/>
      <c r="M39" s="48"/>
      <c r="N39" s="48"/>
    </row>
    <row r="40" spans="3:14" s="1" customFormat="1">
      <c r="C40" s="233"/>
      <c r="D40" s="234"/>
      <c r="E40" s="234"/>
      <c r="H40" s="48"/>
      <c r="I40" s="48"/>
      <c r="J40" s="48"/>
      <c r="K40" s="48"/>
      <c r="L40" s="48"/>
      <c r="M40" s="48"/>
      <c r="N40" s="48"/>
    </row>
    <row r="41" spans="3:14" s="1" customFormat="1">
      <c r="C41" s="233"/>
      <c r="D41" s="234"/>
      <c r="E41" s="234"/>
      <c r="H41" s="48"/>
      <c r="I41" s="48"/>
      <c r="J41" s="48"/>
      <c r="K41" s="48"/>
      <c r="L41" s="48"/>
      <c r="M41" s="48"/>
      <c r="N41" s="48"/>
    </row>
    <row r="42" spans="3:14" s="1" customFormat="1">
      <c r="C42" s="233"/>
      <c r="D42" s="234"/>
      <c r="E42" s="234"/>
      <c r="H42" s="48"/>
      <c r="I42" s="48"/>
      <c r="J42" s="48"/>
      <c r="K42" s="48"/>
      <c r="L42" s="48"/>
      <c r="M42" s="48"/>
      <c r="N42" s="48"/>
    </row>
    <row r="43" spans="3:14" s="1" customFormat="1">
      <c r="C43" s="233"/>
      <c r="D43" s="234"/>
      <c r="E43" s="234"/>
      <c r="H43" s="48"/>
      <c r="I43" s="48"/>
      <c r="J43" s="48"/>
      <c r="K43" s="48"/>
      <c r="L43" s="48"/>
      <c r="M43" s="48"/>
      <c r="N43" s="48"/>
    </row>
    <row r="44" spans="3:14" s="1" customFormat="1">
      <c r="C44" s="233"/>
      <c r="D44" s="234"/>
      <c r="E44" s="234"/>
      <c r="H44" s="48"/>
      <c r="I44" s="48"/>
      <c r="J44" s="48"/>
      <c r="K44" s="48"/>
      <c r="L44" s="48"/>
      <c r="M44" s="48"/>
      <c r="N44" s="48"/>
    </row>
    <row r="45" spans="3:14" s="1" customFormat="1" hidden="1">
      <c r="C45" s="233"/>
      <c r="D45" s="234"/>
      <c r="E45" s="234"/>
      <c r="H45" s="48"/>
      <c r="I45" s="48"/>
      <c r="J45" s="48"/>
      <c r="K45" s="48"/>
      <c r="L45" s="48"/>
      <c r="M45" s="48"/>
      <c r="N45" s="48"/>
    </row>
    <row r="46" spans="3:14" s="1" customFormat="1" hidden="1">
      <c r="C46" s="233"/>
      <c r="D46" s="234"/>
      <c r="E46" s="234"/>
      <c r="H46" s="48"/>
      <c r="I46" s="48"/>
      <c r="J46" s="48"/>
      <c r="K46" s="48"/>
      <c r="L46" s="48"/>
      <c r="M46" s="48"/>
      <c r="N46" s="48"/>
    </row>
    <row r="47" spans="3:14" s="1" customFormat="1" hidden="1">
      <c r="C47" s="233"/>
      <c r="D47" s="234"/>
      <c r="E47" s="234"/>
      <c r="H47" s="48"/>
      <c r="I47" s="48"/>
      <c r="J47" s="48"/>
      <c r="K47" s="48"/>
      <c r="L47" s="48"/>
      <c r="M47" s="48"/>
      <c r="N47" s="48"/>
    </row>
    <row r="48" spans="3:14" s="1" customFormat="1" hidden="1">
      <c r="C48" s="233"/>
      <c r="D48" s="234"/>
      <c r="E48" s="234"/>
      <c r="H48" s="48"/>
      <c r="I48" s="48"/>
      <c r="J48" s="48"/>
      <c r="K48" s="48"/>
      <c r="L48" s="48"/>
      <c r="M48" s="48"/>
      <c r="N48" s="48"/>
    </row>
    <row r="49" spans="3:14" s="1" customFormat="1" hidden="1">
      <c r="C49" s="233"/>
      <c r="D49" s="234"/>
      <c r="E49" s="234"/>
      <c r="H49" s="48"/>
      <c r="I49" s="48"/>
      <c r="J49" s="48"/>
      <c r="K49" s="48"/>
      <c r="L49" s="48"/>
      <c r="M49" s="48"/>
      <c r="N49" s="48"/>
    </row>
    <row r="50" spans="3:14" s="1" customFormat="1" hidden="1">
      <c r="C50" s="233"/>
      <c r="D50" s="234"/>
      <c r="E50" s="234"/>
      <c r="H50" s="48"/>
      <c r="I50" s="48"/>
      <c r="J50" s="48"/>
      <c r="K50" s="48"/>
      <c r="L50" s="48"/>
      <c r="M50" s="48"/>
      <c r="N50" s="48"/>
    </row>
    <row r="51" spans="3:14" s="1" customFormat="1" hidden="1">
      <c r="C51" s="233"/>
      <c r="D51" s="234"/>
      <c r="E51" s="234"/>
      <c r="H51" s="48"/>
      <c r="I51" s="48"/>
      <c r="J51" s="48"/>
      <c r="K51" s="48"/>
      <c r="L51" s="48"/>
      <c r="M51" s="48"/>
      <c r="N51" s="48"/>
    </row>
    <row r="52" spans="3:14" s="1" customFormat="1" hidden="1">
      <c r="C52" s="233"/>
      <c r="D52" s="234"/>
      <c r="E52" s="234"/>
      <c r="H52" s="48"/>
      <c r="I52" s="48"/>
      <c r="J52" s="48"/>
      <c r="K52" s="48"/>
      <c r="L52" s="48"/>
      <c r="M52" s="48"/>
      <c r="N52" s="48"/>
    </row>
    <row r="53" spans="3:14" s="1" customFormat="1" hidden="1">
      <c r="C53" s="233"/>
      <c r="D53" s="234"/>
      <c r="E53" s="234"/>
      <c r="H53" s="48"/>
      <c r="I53" s="48"/>
      <c r="J53" s="48"/>
      <c r="K53" s="48"/>
      <c r="L53" s="48"/>
      <c r="M53" s="48"/>
      <c r="N53" s="48"/>
    </row>
    <row r="54" spans="3:14" s="1" customFormat="1" hidden="1">
      <c r="C54" s="233"/>
      <c r="D54" s="234"/>
      <c r="E54" s="234"/>
      <c r="H54" s="48"/>
      <c r="I54" s="48"/>
      <c r="J54" s="48"/>
      <c r="K54" s="48"/>
      <c r="L54" s="48"/>
      <c r="M54" s="48"/>
      <c r="N54" s="48"/>
    </row>
    <row r="55" spans="3:14" s="1" customFormat="1" hidden="1">
      <c r="C55" s="233"/>
      <c r="D55" s="234"/>
      <c r="E55" s="234"/>
      <c r="H55" s="48"/>
      <c r="I55" s="48"/>
      <c r="J55" s="48"/>
      <c r="K55" s="48"/>
      <c r="L55" s="48"/>
      <c r="M55" s="48"/>
      <c r="N55" s="48"/>
    </row>
  </sheetData>
  <mergeCells count="1">
    <mergeCell ref="C2:C3"/>
  </mergeCells>
  <conditionalFormatting sqref="K8:L9 K11:L11">
    <cfRule type="cellIs" dxfId="68" priority="8" operator="lessThan">
      <formula>0</formula>
    </cfRule>
  </conditionalFormatting>
  <conditionalFormatting sqref="K8:L9 K11:L11">
    <cfRule type="cellIs" dxfId="67" priority="7" operator="greaterThan">
      <formula>0</formula>
    </cfRule>
  </conditionalFormatting>
  <conditionalFormatting sqref="L3">
    <cfRule type="cellIs" dxfId="66" priority="4" operator="lessThan">
      <formula>0</formula>
    </cfRule>
    <cfRule type="cellIs" dxfId="65" priority="5" operator="lessThan">
      <formula>0</formula>
    </cfRule>
    <cfRule type="cellIs" dxfId="64" priority="6" operator="lessThan">
      <formula>0</formula>
    </cfRule>
  </conditionalFormatting>
  <conditionalFormatting sqref="F8:F18">
    <cfRule type="cellIs" dxfId="63" priority="1" operator="lessThan">
      <formula>0</formula>
    </cfRule>
    <cfRule type="cellIs" dxfId="62" priority="2" operator="lessThan">
      <formula>0</formula>
    </cfRule>
    <cfRule type="cellIs" dxfId="61"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Y55"/>
  <sheetViews>
    <sheetView zoomScaleNormal="100" workbookViewId="0">
      <selection activeCell="C2" sqref="C2:C3"/>
    </sheetView>
  </sheetViews>
  <sheetFormatPr defaultColWidth="0" defaultRowHeight="15" customHeight="1" zeroHeight="1"/>
  <cols>
    <col min="1" max="2" width="4.42578125" style="1" customWidth="1"/>
    <col min="3" max="3" width="27.85546875" style="230" customWidth="1"/>
    <col min="4" max="5" width="11" style="231" customWidth="1"/>
    <col min="6" max="6" width="10.28515625" style="39" customWidth="1"/>
    <col min="7" max="7" width="9.140625" style="1" customWidth="1"/>
    <col min="8" max="8" width="20.7109375" style="1" customWidth="1"/>
    <col min="9" max="12" width="13.28515625" style="1" customWidth="1"/>
    <col min="13" max="20" width="9.140625" style="1" customWidth="1"/>
    <col min="21" max="22" width="9.140625" style="1" hidden="1" customWidth="1"/>
    <col min="23" max="25" width="0" style="1" hidden="1" customWidth="1"/>
    <col min="26" max="16384" width="9.140625" style="39" hidden="1"/>
  </cols>
  <sheetData>
    <row r="1" spans="3:13" s="1" customFormat="1" ht="15" customHeight="1">
      <c r="C1" s="233"/>
      <c r="D1" s="234"/>
      <c r="E1" s="234"/>
    </row>
    <row r="2" spans="3:13" s="1" customFormat="1" ht="15" customHeight="1">
      <c r="C2" s="882" t="s">
        <v>213</v>
      </c>
      <c r="D2" s="234"/>
      <c r="E2" s="234"/>
    </row>
    <row r="3" spans="3:13" s="1" customFormat="1" ht="15" customHeight="1">
      <c r="C3" s="882"/>
      <c r="D3" s="234"/>
      <c r="E3" s="234"/>
      <c r="H3" s="41"/>
      <c r="I3" s="41"/>
      <c r="J3" s="41"/>
      <c r="K3" s="41"/>
      <c r="L3" s="41"/>
      <c r="M3" s="41"/>
    </row>
    <row r="4" spans="3:13" s="1" customFormat="1">
      <c r="C4" s="233"/>
      <c r="D4" s="234"/>
      <c r="E4" s="234"/>
      <c r="H4" s="41"/>
      <c r="I4" s="41"/>
      <c r="J4" s="41"/>
      <c r="K4" s="41"/>
      <c r="L4" s="41"/>
      <c r="M4" s="41"/>
    </row>
    <row r="5" spans="3:13" s="1" customFormat="1" ht="21">
      <c r="C5" s="243">
        <f>+'Track Room'!G23</f>
        <v>43617</v>
      </c>
      <c r="D5" s="234"/>
      <c r="E5" s="234"/>
      <c r="H5" s="41"/>
      <c r="I5" s="41"/>
      <c r="J5" s="41"/>
      <c r="K5" s="41"/>
      <c r="L5" s="41"/>
    </row>
    <row r="6" spans="3:13" s="1" customFormat="1">
      <c r="C6" s="233"/>
      <c r="D6" s="234"/>
      <c r="E6" s="234"/>
    </row>
    <row r="7" spans="3:13" s="1" customFormat="1" ht="15.75">
      <c r="C7" s="236" t="s">
        <v>210</v>
      </c>
      <c r="D7" s="236" t="s">
        <v>212</v>
      </c>
      <c r="E7" s="236" t="s">
        <v>209</v>
      </c>
      <c r="F7" s="236" t="s">
        <v>211</v>
      </c>
      <c r="H7" s="419" t="s">
        <v>303</v>
      </c>
      <c r="I7" s="419" t="s">
        <v>212</v>
      </c>
      <c r="J7" s="419" t="s">
        <v>209</v>
      </c>
      <c r="K7" s="419" t="s">
        <v>211</v>
      </c>
      <c r="L7" s="419" t="s">
        <v>298</v>
      </c>
    </row>
    <row r="8" spans="3:13" s="1" customFormat="1">
      <c r="C8" s="235" t="str">
        <f>+'Track Room'!P18</f>
        <v>Day to Day - Housing</v>
      </c>
      <c r="D8" s="416">
        <f>+Summary!H9</f>
        <v>0</v>
      </c>
      <c r="E8" s="416">
        <f>+'May B'!E8</f>
        <v>500</v>
      </c>
      <c r="F8" s="408">
        <f>+E8-D8</f>
        <v>500</v>
      </c>
      <c r="H8" s="421" t="s">
        <v>60</v>
      </c>
      <c r="I8" s="422">
        <f>SUM(D8:D19)</f>
        <v>0</v>
      </c>
      <c r="J8" s="422">
        <f>+SUM(E1:E17)</f>
        <v>1247</v>
      </c>
      <c r="K8" s="422">
        <f>+J8-I8</f>
        <v>1247</v>
      </c>
      <c r="L8" s="423" t="e">
        <f>+I8/I11</f>
        <v>#DIV/0!</v>
      </c>
    </row>
    <row r="9" spans="3:13" s="1" customFormat="1">
      <c r="C9" s="235" t="str">
        <f>+'Track Room'!P19</f>
        <v>Car - Bike - Transportation</v>
      </c>
      <c r="D9" s="416">
        <f>+Summary!I9</f>
        <v>0</v>
      </c>
      <c r="E9" s="416">
        <f>+'May B'!E9</f>
        <v>100</v>
      </c>
      <c r="F9" s="408">
        <f t="shared" ref="F9:F18" si="0">+E9-D9</f>
        <v>100</v>
      </c>
      <c r="H9" s="421" t="s">
        <v>286</v>
      </c>
      <c r="I9" s="422">
        <f>+D19</f>
        <v>0</v>
      </c>
      <c r="J9" s="422">
        <f>+'May B'!J9</f>
        <v>500</v>
      </c>
      <c r="K9" s="422">
        <f>+I9-J9</f>
        <v>-500</v>
      </c>
      <c r="L9" s="423" t="e">
        <f>+I9/I11</f>
        <v>#DIV/0!</v>
      </c>
    </row>
    <row r="10" spans="3:13" s="1" customFormat="1">
      <c r="C10" s="235" t="str">
        <f>+'Track Room'!P20</f>
        <v>Food</v>
      </c>
      <c r="D10" s="416">
        <f>+Summary!J9</f>
        <v>0</v>
      </c>
      <c r="E10" s="416">
        <f>+'May B'!E10</f>
        <v>200</v>
      </c>
      <c r="F10" s="408">
        <f t="shared" si="0"/>
        <v>200</v>
      </c>
      <c r="H10" s="48"/>
      <c r="I10" s="48"/>
      <c r="J10" s="48"/>
      <c r="K10" s="48"/>
      <c r="L10" s="48"/>
    </row>
    <row r="11" spans="3:13" s="1" customFormat="1">
      <c r="C11" s="235" t="str">
        <f>+'Track Room'!P21</f>
        <v>Personal Care</v>
      </c>
      <c r="D11" s="416">
        <f>+Summary!K9</f>
        <v>0</v>
      </c>
      <c r="E11" s="416">
        <f>+'May B'!E11</f>
        <v>100</v>
      </c>
      <c r="F11" s="408">
        <f t="shared" si="0"/>
        <v>100</v>
      </c>
      <c r="H11" s="424" t="s">
        <v>2</v>
      </c>
      <c r="I11" s="332">
        <f>SUM(I8:I9)</f>
        <v>0</v>
      </c>
      <c r="J11" s="332">
        <f>SUM(J8:J9)</f>
        <v>1747</v>
      </c>
      <c r="K11" s="331">
        <f>SUM(K8:K9)</f>
        <v>747</v>
      </c>
      <c r="L11" s="425" t="e">
        <f>+I11/I11</f>
        <v>#DIV/0!</v>
      </c>
    </row>
    <row r="12" spans="3:13" s="1" customFormat="1">
      <c r="C12" s="235" t="str">
        <f>+'Track Room'!P22</f>
        <v>Entertainment</v>
      </c>
      <c r="D12" s="416">
        <f>+Summary!L9</f>
        <v>0</v>
      </c>
      <c r="E12" s="416">
        <f>+'May B'!E12</f>
        <v>120</v>
      </c>
      <c r="F12" s="408">
        <f t="shared" si="0"/>
        <v>120</v>
      </c>
    </row>
    <row r="13" spans="3:13" s="1" customFormat="1">
      <c r="C13" s="235" t="str">
        <f>+'Track Room'!P23</f>
        <v>Medical</v>
      </c>
      <c r="D13" s="416">
        <f>+Summary!M9</f>
        <v>0</v>
      </c>
      <c r="E13" s="416">
        <f>+'May B'!E13</f>
        <v>40</v>
      </c>
      <c r="F13" s="408">
        <f t="shared" si="0"/>
        <v>40</v>
      </c>
    </row>
    <row r="14" spans="3:13" s="1" customFormat="1">
      <c r="C14" s="235" t="str">
        <f>+'Track Room'!P24</f>
        <v>Gifts</v>
      </c>
      <c r="D14" s="416">
        <f>+Summary!N9</f>
        <v>0</v>
      </c>
      <c r="E14" s="416">
        <f>+'May B'!E14</f>
        <v>50</v>
      </c>
      <c r="F14" s="408">
        <f t="shared" si="0"/>
        <v>50</v>
      </c>
    </row>
    <row r="15" spans="3:13" s="1" customFormat="1">
      <c r="C15" s="235" t="str">
        <f>+'Track Room'!P25</f>
        <v>Studies</v>
      </c>
      <c r="D15" s="416">
        <f>+Summary!O9</f>
        <v>0</v>
      </c>
      <c r="E15" s="416">
        <f>+'May B'!E15</f>
        <v>70</v>
      </c>
      <c r="F15" s="408">
        <f t="shared" si="0"/>
        <v>70</v>
      </c>
    </row>
    <row r="16" spans="3:13" s="1" customFormat="1">
      <c r="C16" s="235" t="str">
        <f>+'Track Room'!P26</f>
        <v>Travel  &amp; Pleasure</v>
      </c>
      <c r="D16" s="416">
        <f>+Summary!P9</f>
        <v>0</v>
      </c>
      <c r="E16" s="416">
        <f>+'May B'!E16</f>
        <v>55</v>
      </c>
      <c r="F16" s="408">
        <f t="shared" si="0"/>
        <v>55</v>
      </c>
    </row>
    <row r="17" spans="3:6" s="1" customFormat="1">
      <c r="C17" s="235" t="str">
        <f>+'Track Room'!P27</f>
        <v>Misc</v>
      </c>
      <c r="D17" s="416">
        <f>+Summary!Q9</f>
        <v>0</v>
      </c>
      <c r="E17" s="416">
        <f>+'May B'!E17</f>
        <v>12</v>
      </c>
      <c r="F17" s="408">
        <f t="shared" si="0"/>
        <v>12</v>
      </c>
    </row>
    <row r="18" spans="3:6" s="1" customFormat="1">
      <c r="C18" s="235" t="str">
        <f>+'Track Room'!P28</f>
        <v>Savings</v>
      </c>
      <c r="D18" s="416">
        <f>+Summary!R9</f>
        <v>0</v>
      </c>
      <c r="E18" s="416">
        <f>+'May B'!E18</f>
        <v>500</v>
      </c>
      <c r="F18" s="408">
        <f t="shared" si="0"/>
        <v>500</v>
      </c>
    </row>
    <row r="19" spans="3:6" s="1" customFormat="1">
      <c r="C19" s="233"/>
      <c r="D19" s="234"/>
    </row>
    <row r="20" spans="3:6" s="1" customFormat="1">
      <c r="C20" s="233"/>
      <c r="D20" s="234"/>
      <c r="E20" s="234"/>
    </row>
    <row r="21" spans="3:6" s="1" customFormat="1">
      <c r="C21" s="233"/>
      <c r="D21" s="234"/>
      <c r="E21" s="234"/>
    </row>
    <row r="22" spans="3:6" s="1" customFormat="1">
      <c r="C22" s="233"/>
      <c r="D22" s="234"/>
      <c r="E22" s="234"/>
    </row>
    <row r="23" spans="3:6" s="1" customFormat="1">
      <c r="C23" s="233"/>
      <c r="D23" s="234"/>
      <c r="E23" s="234"/>
    </row>
    <row r="24" spans="3:6" s="1" customFormat="1">
      <c r="C24" s="233"/>
      <c r="D24" s="234"/>
      <c r="E24" s="234"/>
    </row>
    <row r="25" spans="3:6" s="1" customFormat="1">
      <c r="C25" s="233"/>
      <c r="D25" s="234"/>
      <c r="E25" s="234"/>
    </row>
    <row r="26" spans="3:6" s="1" customFormat="1">
      <c r="C26" s="233"/>
      <c r="D26" s="234"/>
      <c r="E26" s="234"/>
    </row>
    <row r="27" spans="3:6" s="1" customFormat="1">
      <c r="C27" s="233"/>
      <c r="D27" s="234"/>
      <c r="E27" s="234"/>
    </row>
    <row r="28" spans="3:6" s="1" customFormat="1">
      <c r="C28" s="233"/>
      <c r="D28" s="234"/>
      <c r="E28" s="234"/>
    </row>
    <row r="29" spans="3:6" s="1" customFormat="1">
      <c r="C29" s="233"/>
      <c r="D29" s="234"/>
      <c r="E29" s="234"/>
    </row>
    <row r="30" spans="3:6" s="1" customFormat="1">
      <c r="C30" s="233"/>
      <c r="D30" s="234"/>
      <c r="E30" s="234"/>
    </row>
    <row r="31" spans="3:6" s="1" customFormat="1">
      <c r="C31" s="233"/>
      <c r="D31" s="234"/>
      <c r="E31" s="234"/>
    </row>
    <row r="32" spans="3:6" s="1" customFormat="1">
      <c r="C32" s="233"/>
      <c r="D32" s="234"/>
      <c r="E32" s="234"/>
    </row>
    <row r="33" spans="3:6" s="1" customFormat="1">
      <c r="C33" s="233"/>
      <c r="D33" s="234"/>
      <c r="E33" s="234"/>
    </row>
    <row r="34" spans="3:6" s="1" customFormat="1">
      <c r="C34" s="233"/>
      <c r="D34" s="234"/>
      <c r="E34" s="234"/>
    </row>
    <row r="35" spans="3:6" s="1" customFormat="1">
      <c r="C35" s="233"/>
      <c r="D35" s="234"/>
      <c r="E35" s="234"/>
    </row>
    <row r="36" spans="3:6">
      <c r="C36" s="233"/>
      <c r="D36" s="234"/>
      <c r="E36" s="234"/>
      <c r="F36" s="1"/>
    </row>
    <row r="37" spans="3:6">
      <c r="C37" s="233"/>
      <c r="D37" s="234"/>
      <c r="E37" s="234"/>
      <c r="F37" s="1"/>
    </row>
    <row r="38" spans="3:6">
      <c r="C38" s="233"/>
      <c r="D38" s="234"/>
      <c r="E38" s="234"/>
      <c r="F38" s="1"/>
    </row>
    <row r="39" spans="3:6">
      <c r="C39" s="233"/>
      <c r="D39" s="234"/>
      <c r="E39" s="234"/>
      <c r="F39" s="1"/>
    </row>
    <row r="40" spans="3:6">
      <c r="C40" s="233"/>
      <c r="D40" s="234"/>
      <c r="E40" s="234"/>
      <c r="F40" s="1"/>
    </row>
    <row r="41" spans="3:6" s="1" customFormat="1">
      <c r="C41" s="233"/>
      <c r="D41" s="234"/>
      <c r="E41" s="234"/>
    </row>
    <row r="42" spans="3:6" s="1" customFormat="1">
      <c r="C42" s="233"/>
      <c r="D42" s="234"/>
      <c r="E42" s="234"/>
    </row>
    <row r="43" spans="3:6" s="1" customFormat="1">
      <c r="C43" s="233"/>
      <c r="D43" s="234"/>
      <c r="E43" s="234"/>
    </row>
    <row r="44" spans="3:6" s="1" customFormat="1">
      <c r="C44" s="233"/>
      <c r="D44" s="234"/>
      <c r="E44" s="234"/>
    </row>
    <row r="45" spans="3:6" s="1" customFormat="1" hidden="1">
      <c r="C45" s="233"/>
      <c r="D45" s="234"/>
      <c r="E45" s="234"/>
    </row>
    <row r="46" spans="3:6" s="1" customFormat="1" hidden="1">
      <c r="C46" s="233"/>
      <c r="D46" s="234"/>
      <c r="E46" s="234"/>
    </row>
    <row r="47" spans="3:6" s="1" customFormat="1" hidden="1">
      <c r="C47" s="233"/>
      <c r="D47" s="234"/>
      <c r="E47" s="234"/>
    </row>
    <row r="48" spans="3:6" s="1" customFormat="1" hidden="1">
      <c r="C48" s="233"/>
      <c r="D48" s="234"/>
      <c r="E48" s="234"/>
    </row>
    <row r="49" spans="3:5" s="1" customFormat="1" hidden="1">
      <c r="C49" s="233"/>
      <c r="D49" s="234"/>
      <c r="E49" s="234"/>
    </row>
    <row r="50" spans="3:5" s="1" customFormat="1" hidden="1">
      <c r="C50" s="233"/>
      <c r="D50" s="234"/>
      <c r="E50" s="234"/>
    </row>
    <row r="51" spans="3:5" s="1" customFormat="1" hidden="1">
      <c r="C51" s="233"/>
      <c r="D51" s="234"/>
      <c r="E51" s="234"/>
    </row>
    <row r="52" spans="3:5" s="1" customFormat="1" hidden="1">
      <c r="C52" s="233"/>
      <c r="D52" s="234"/>
      <c r="E52" s="234"/>
    </row>
    <row r="53" spans="3:5" s="1" customFormat="1" hidden="1">
      <c r="C53" s="233"/>
      <c r="D53" s="234"/>
      <c r="E53" s="234"/>
    </row>
    <row r="54" spans="3:5" s="1" customFormat="1" hidden="1">
      <c r="C54" s="233"/>
      <c r="D54" s="234"/>
      <c r="E54" s="234"/>
    </row>
    <row r="55" spans="3:5" s="1" customFormat="1" hidden="1">
      <c r="C55" s="233"/>
      <c r="D55" s="234"/>
      <c r="E55" s="234"/>
    </row>
  </sheetData>
  <sheetProtection algorithmName="SHA-512" hashValue="a1jQ1gDcJa3JnAFxzjPJzgMGmW65ahSV7fAvTkAmGL/JpuJxe6IoShPIftHOTVyh/4+2dcpSyd9crDXKsJcTKw==" saltValue="GuWL3Od85Aa+NuOEDHOwcA==" spinCount="100000" sheet="1" objects="1" scenarios="1"/>
  <mergeCells count="1">
    <mergeCell ref="C2:C3"/>
  </mergeCells>
  <conditionalFormatting sqref="K8:L9 K11:L11">
    <cfRule type="cellIs" dxfId="60" priority="8" operator="lessThan">
      <formula>0</formula>
    </cfRule>
  </conditionalFormatting>
  <conditionalFormatting sqref="K8:L9 K11:L11">
    <cfRule type="cellIs" dxfId="59" priority="7" operator="greaterThan">
      <formula>0</formula>
    </cfRule>
  </conditionalFormatting>
  <conditionalFormatting sqref="L3">
    <cfRule type="cellIs" dxfId="58" priority="4" operator="lessThan">
      <formula>0</formula>
    </cfRule>
    <cfRule type="cellIs" dxfId="57" priority="5" operator="lessThan">
      <formula>0</formula>
    </cfRule>
    <cfRule type="cellIs" dxfId="56" priority="6" operator="lessThan">
      <formula>0</formula>
    </cfRule>
  </conditionalFormatting>
  <conditionalFormatting sqref="F8:F18">
    <cfRule type="cellIs" dxfId="55" priority="1" operator="lessThan">
      <formula>0</formula>
    </cfRule>
    <cfRule type="cellIs" dxfId="54" priority="2" operator="lessThan">
      <formula>0</formula>
    </cfRule>
    <cfRule type="cellIs" dxfId="53"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Z55"/>
  <sheetViews>
    <sheetView topLeftCell="B1" zoomScale="90" zoomScaleNormal="90" workbookViewId="0">
      <selection activeCell="C26" sqref="C26"/>
    </sheetView>
  </sheetViews>
  <sheetFormatPr defaultColWidth="0" defaultRowHeight="15" customHeight="1" zeroHeight="1"/>
  <cols>
    <col min="1" max="1" width="4.42578125" style="1" hidden="1" customWidth="1"/>
    <col min="2" max="2" width="4.42578125" style="1" customWidth="1"/>
    <col min="3" max="3" width="35.140625" style="230" customWidth="1"/>
    <col min="4" max="5" width="13.42578125" style="231" customWidth="1"/>
    <col min="6" max="6" width="13.42578125" style="39" customWidth="1"/>
    <col min="7" max="7" width="6.5703125" style="1" customWidth="1"/>
    <col min="8" max="8" width="19.5703125" style="1" customWidth="1"/>
    <col min="9" max="11" width="13.5703125" style="1" customWidth="1"/>
    <col min="12" max="12" width="14.28515625" style="1" customWidth="1"/>
    <col min="13" max="13" width="5.7109375" style="1" customWidth="1"/>
    <col min="14" max="16" width="9.140625" style="1" hidden="1" customWidth="1"/>
    <col min="17" max="17" width="9.140625" style="39" hidden="1" customWidth="1"/>
    <col min="18" max="21" width="9.140625" style="1" hidden="1" customWidth="1"/>
    <col min="22" max="24" width="0" style="1" hidden="1" customWidth="1"/>
    <col min="25" max="26" width="0" style="39" hidden="1" customWidth="1"/>
    <col min="27" max="16384" width="9.140625" style="39" hidden="1"/>
  </cols>
  <sheetData>
    <row r="1" spans="3:12" s="1" customFormat="1" ht="15" customHeight="1">
      <c r="C1" s="233"/>
      <c r="D1" s="234"/>
      <c r="E1" s="234"/>
    </row>
    <row r="2" spans="3:12" s="1" customFormat="1" ht="15" customHeight="1">
      <c r="C2" s="882" t="s">
        <v>213</v>
      </c>
      <c r="D2" s="234"/>
      <c r="E2" s="234"/>
    </row>
    <row r="3" spans="3:12" s="1" customFormat="1" ht="18" customHeight="1">
      <c r="C3" s="882"/>
      <c r="D3" s="234"/>
      <c r="E3" s="234"/>
      <c r="H3" s="41"/>
      <c r="I3" s="41"/>
      <c r="J3" s="41"/>
      <c r="K3" s="41"/>
      <c r="L3" s="41"/>
    </row>
    <row r="4" spans="3:12" s="1" customFormat="1">
      <c r="C4" s="233"/>
      <c r="D4" s="234"/>
      <c r="E4" s="234"/>
      <c r="H4" s="41"/>
      <c r="I4" s="41"/>
      <c r="J4" s="41"/>
      <c r="K4" s="41"/>
      <c r="L4" s="41"/>
    </row>
    <row r="5" spans="3:12" s="1" customFormat="1" ht="21">
      <c r="C5" s="243">
        <f>+'Track Room'!G22</f>
        <v>43586</v>
      </c>
      <c r="D5" s="234"/>
      <c r="E5" s="234"/>
      <c r="H5" s="41"/>
      <c r="I5" s="41"/>
      <c r="J5" s="41"/>
      <c r="K5" s="41"/>
      <c r="L5" s="41"/>
    </row>
    <row r="6" spans="3:12" s="1" customFormat="1">
      <c r="C6" s="233"/>
      <c r="D6" s="234"/>
      <c r="E6" s="234"/>
    </row>
    <row r="7" spans="3:12" s="1" customFormat="1" ht="15.75">
      <c r="C7" s="236" t="s">
        <v>210</v>
      </c>
      <c r="D7" s="236" t="s">
        <v>212</v>
      </c>
      <c r="E7" s="236" t="s">
        <v>209</v>
      </c>
      <c r="F7" s="236" t="s">
        <v>211</v>
      </c>
      <c r="H7" s="399" t="s">
        <v>303</v>
      </c>
      <c r="I7" s="399" t="s">
        <v>212</v>
      </c>
      <c r="J7" s="399" t="s">
        <v>209</v>
      </c>
      <c r="K7" s="399" t="s">
        <v>211</v>
      </c>
      <c r="L7" s="399" t="s">
        <v>298</v>
      </c>
    </row>
    <row r="8" spans="3:12" s="1" customFormat="1" ht="15.75">
      <c r="C8" s="363" t="str">
        <f>+'Track Room'!P18</f>
        <v>Day to Day - Housing</v>
      </c>
      <c r="D8" s="368">
        <f>+Summary!H8</f>
        <v>0</v>
      </c>
      <c r="E8" s="368">
        <f>+'Apr B'!E8</f>
        <v>500</v>
      </c>
      <c r="F8" s="408">
        <f>+E8-D8</f>
        <v>500</v>
      </c>
      <c r="H8" s="418" t="s">
        <v>60</v>
      </c>
      <c r="I8" s="374">
        <f>SUM(D8:D18)</f>
        <v>0</v>
      </c>
      <c r="J8" s="374">
        <f>SUM(E8:E17)</f>
        <v>1247</v>
      </c>
      <c r="K8" s="372">
        <f>+J8-I8</f>
        <v>1247</v>
      </c>
      <c r="L8" s="417" t="e">
        <f>+I8/I11</f>
        <v>#DIV/0!</v>
      </c>
    </row>
    <row r="9" spans="3:12" s="1" customFormat="1" ht="15.75">
      <c r="C9" s="363" t="str">
        <f>+'Track Room'!P19</f>
        <v>Car - Bike - Transportation</v>
      </c>
      <c r="D9" s="368">
        <f>+Summary!I8</f>
        <v>0</v>
      </c>
      <c r="E9" s="368">
        <f>+'Apr B'!E9</f>
        <v>100</v>
      </c>
      <c r="F9" s="408">
        <f t="shared" ref="F9:F18" si="0">+E9-D9</f>
        <v>100</v>
      </c>
      <c r="H9" s="418" t="s">
        <v>286</v>
      </c>
      <c r="I9" s="374">
        <f>SUM(D9:D19)</f>
        <v>0</v>
      </c>
      <c r="J9" s="374">
        <f>+E18</f>
        <v>500</v>
      </c>
      <c r="K9" s="372">
        <f>+I9-J9</f>
        <v>-500</v>
      </c>
      <c r="L9" s="417" t="e">
        <f>+I9/I11</f>
        <v>#DIV/0!</v>
      </c>
    </row>
    <row r="10" spans="3:12" s="1" customFormat="1" ht="15.75">
      <c r="C10" s="363" t="str">
        <f>+'Track Room'!P20</f>
        <v>Food</v>
      </c>
      <c r="D10" s="368">
        <f>+Summary!J8</f>
        <v>0</v>
      </c>
      <c r="E10" s="368">
        <f>+'Apr B'!E10</f>
        <v>200</v>
      </c>
      <c r="F10" s="408">
        <f t="shared" si="0"/>
        <v>200</v>
      </c>
      <c r="H10" s="20"/>
      <c r="I10" s="20"/>
      <c r="J10" s="20"/>
      <c r="K10" s="20"/>
      <c r="L10" s="20"/>
    </row>
    <row r="11" spans="3:12" s="1" customFormat="1" ht="15.75">
      <c r="C11" s="363" t="str">
        <f>+'Track Room'!P21</f>
        <v>Personal Care</v>
      </c>
      <c r="D11" s="368">
        <f>+Summary!K8</f>
        <v>0</v>
      </c>
      <c r="E11" s="368">
        <f>+'Apr B'!E11</f>
        <v>100</v>
      </c>
      <c r="F11" s="408">
        <f t="shared" si="0"/>
        <v>100</v>
      </c>
      <c r="H11" s="236" t="s">
        <v>2</v>
      </c>
      <c r="I11" s="373">
        <f>SUM(I8:I9)</f>
        <v>0</v>
      </c>
      <c r="J11" s="373">
        <f>SUM(J8:J9)</f>
        <v>1747</v>
      </c>
      <c r="K11" s="372">
        <f>SUM(K8:K9)</f>
        <v>747</v>
      </c>
      <c r="L11" s="404" t="e">
        <f>+I11/I11</f>
        <v>#DIV/0!</v>
      </c>
    </row>
    <row r="12" spans="3:12" s="1" customFormat="1" ht="15.75">
      <c r="C12" s="363" t="str">
        <f>+'Track Room'!P22</f>
        <v>Entertainment</v>
      </c>
      <c r="D12" s="368">
        <f>+Summary!L8</f>
        <v>0</v>
      </c>
      <c r="E12" s="368">
        <f>+'Apr B'!E12</f>
        <v>120</v>
      </c>
      <c r="F12" s="408">
        <f t="shared" si="0"/>
        <v>120</v>
      </c>
    </row>
    <row r="13" spans="3:12" s="1" customFormat="1" ht="15.75">
      <c r="C13" s="363" t="str">
        <f>+'Track Room'!P23</f>
        <v>Medical</v>
      </c>
      <c r="D13" s="368">
        <f>+Summary!M8</f>
        <v>0</v>
      </c>
      <c r="E13" s="368">
        <f>+'Apr B'!E13</f>
        <v>40</v>
      </c>
      <c r="F13" s="408">
        <f t="shared" si="0"/>
        <v>40</v>
      </c>
    </row>
    <row r="14" spans="3:12" s="1" customFormat="1" ht="15.75">
      <c r="C14" s="363" t="str">
        <f>+'Track Room'!P24</f>
        <v>Gifts</v>
      </c>
      <c r="D14" s="368">
        <f>+Summary!N8</f>
        <v>0</v>
      </c>
      <c r="E14" s="368">
        <f>+'Apr B'!E14</f>
        <v>50</v>
      </c>
      <c r="F14" s="408">
        <f t="shared" si="0"/>
        <v>50</v>
      </c>
    </row>
    <row r="15" spans="3:12" s="1" customFormat="1" ht="15.75">
      <c r="C15" s="363" t="str">
        <f>+'Track Room'!P25</f>
        <v>Studies</v>
      </c>
      <c r="D15" s="368">
        <f>+Summary!O8</f>
        <v>0</v>
      </c>
      <c r="E15" s="368">
        <f>+'Apr B'!E15</f>
        <v>70</v>
      </c>
      <c r="F15" s="408">
        <f t="shared" si="0"/>
        <v>70</v>
      </c>
    </row>
    <row r="16" spans="3:12" s="1" customFormat="1" ht="15.75">
      <c r="C16" s="363" t="str">
        <f>+'Track Room'!P26</f>
        <v>Travel  &amp; Pleasure</v>
      </c>
      <c r="D16" s="368">
        <f>+Summary!P8</f>
        <v>0</v>
      </c>
      <c r="E16" s="368">
        <f>+'Apr B'!E16</f>
        <v>55</v>
      </c>
      <c r="F16" s="408">
        <f t="shared" si="0"/>
        <v>55</v>
      </c>
    </row>
    <row r="17" spans="3:6" s="1" customFormat="1" ht="15.75">
      <c r="C17" s="363" t="str">
        <f>+'Track Room'!P27</f>
        <v>Misc</v>
      </c>
      <c r="D17" s="368">
        <f>+Summary!Q8</f>
        <v>0</v>
      </c>
      <c r="E17" s="368">
        <f>+'Apr B'!E17</f>
        <v>12</v>
      </c>
      <c r="F17" s="408">
        <f t="shared" si="0"/>
        <v>12</v>
      </c>
    </row>
    <row r="18" spans="3:6" s="1" customFormat="1" ht="15.75">
      <c r="C18" s="363" t="str">
        <f>+'Track Room'!P28</f>
        <v>Savings</v>
      </c>
      <c r="D18" s="368">
        <f>+Summary!R8</f>
        <v>0</v>
      </c>
      <c r="E18" s="368">
        <f>+'Apr B'!E18</f>
        <v>500</v>
      </c>
      <c r="F18" s="408">
        <f t="shared" si="0"/>
        <v>500</v>
      </c>
    </row>
    <row r="19" spans="3:6" s="1" customFormat="1">
      <c r="C19" s="233"/>
      <c r="D19" s="234"/>
      <c r="E19" s="234"/>
    </row>
    <row r="20" spans="3:6" s="1" customFormat="1">
      <c r="C20" s="233"/>
      <c r="D20" s="234"/>
      <c r="E20" s="234"/>
    </row>
    <row r="21" spans="3:6" s="1" customFormat="1">
      <c r="C21" s="233"/>
      <c r="D21" s="234"/>
      <c r="E21" s="234"/>
    </row>
    <row r="22" spans="3:6" s="1" customFormat="1">
      <c r="C22" s="233"/>
      <c r="D22" s="234"/>
      <c r="E22" s="234"/>
    </row>
    <row r="23" spans="3:6" s="1" customFormat="1">
      <c r="C23" s="233"/>
      <c r="D23" s="234"/>
      <c r="E23" s="234"/>
    </row>
    <row r="24" spans="3:6" s="1" customFormat="1">
      <c r="C24" s="233"/>
      <c r="D24" s="234"/>
      <c r="E24" s="234"/>
    </row>
    <row r="25" spans="3:6" s="1" customFormat="1">
      <c r="C25" s="233"/>
      <c r="D25" s="234"/>
      <c r="E25" s="234"/>
    </row>
    <row r="26" spans="3:6" s="1" customFormat="1">
      <c r="C26" s="233"/>
      <c r="D26" s="234"/>
      <c r="E26" s="234"/>
    </row>
    <row r="27" spans="3:6" s="1" customFormat="1">
      <c r="C27" s="233"/>
      <c r="D27" s="234"/>
      <c r="E27" s="234"/>
    </row>
    <row r="28" spans="3:6" s="1" customFormat="1">
      <c r="C28" s="233"/>
      <c r="D28" s="234"/>
      <c r="E28" s="234"/>
    </row>
    <row r="29" spans="3:6" s="1" customFormat="1">
      <c r="C29" s="233"/>
      <c r="D29" s="234"/>
      <c r="E29" s="234"/>
    </row>
    <row r="30" spans="3:6" s="1" customFormat="1">
      <c r="C30" s="233"/>
      <c r="D30" s="234"/>
      <c r="E30" s="234"/>
    </row>
    <row r="31" spans="3:6" s="1" customFormat="1">
      <c r="C31" s="233"/>
      <c r="D31" s="234"/>
      <c r="E31" s="234"/>
    </row>
    <row r="32" spans="3:6" s="1" customFormat="1">
      <c r="C32" s="233"/>
      <c r="D32" s="234"/>
      <c r="E32" s="234"/>
    </row>
    <row r="33" spans="3:5" s="1" customFormat="1">
      <c r="C33" s="233"/>
      <c r="D33" s="234"/>
      <c r="E33" s="234"/>
    </row>
    <row r="34" spans="3:5" s="1" customFormat="1">
      <c r="C34" s="233"/>
      <c r="D34" s="234"/>
      <c r="E34" s="234"/>
    </row>
    <row r="35" spans="3:5" s="1" customFormat="1">
      <c r="C35" s="233"/>
      <c r="D35" s="234"/>
      <c r="E35" s="234"/>
    </row>
    <row r="36" spans="3:5" s="1" customFormat="1">
      <c r="C36" s="233"/>
      <c r="D36" s="234"/>
      <c r="E36" s="234"/>
    </row>
    <row r="37" spans="3:5" s="1" customFormat="1">
      <c r="C37" s="233"/>
      <c r="D37" s="234"/>
      <c r="E37" s="234"/>
    </row>
    <row r="38" spans="3:5" s="1" customFormat="1">
      <c r="C38" s="233"/>
      <c r="D38" s="234"/>
      <c r="E38" s="234"/>
    </row>
    <row r="39" spans="3:5" s="1" customFormat="1">
      <c r="C39" s="233"/>
      <c r="D39" s="234"/>
      <c r="E39" s="234"/>
    </row>
    <row r="40" spans="3:5" s="1" customFormat="1">
      <c r="C40" s="233"/>
      <c r="D40" s="234"/>
      <c r="E40" s="234"/>
    </row>
    <row r="41" spans="3:5" s="1" customFormat="1">
      <c r="C41" s="233"/>
      <c r="D41" s="234"/>
      <c r="E41" s="234"/>
    </row>
    <row r="42" spans="3:5" s="1" customFormat="1">
      <c r="C42" s="233"/>
      <c r="D42" s="234"/>
      <c r="E42" s="234"/>
    </row>
    <row r="43" spans="3:5" s="1" customFormat="1">
      <c r="C43" s="233"/>
      <c r="D43" s="234"/>
      <c r="E43" s="234"/>
    </row>
    <row r="44" spans="3:5" s="1" customFormat="1" hidden="1">
      <c r="C44" s="233"/>
      <c r="D44" s="234"/>
      <c r="E44" s="234"/>
    </row>
    <row r="45" spans="3:5" s="1" customFormat="1" hidden="1">
      <c r="C45" s="233"/>
      <c r="D45" s="234"/>
      <c r="E45" s="234"/>
    </row>
    <row r="46" spans="3:5" s="1" customFormat="1" hidden="1">
      <c r="C46" s="233"/>
      <c r="D46" s="234"/>
      <c r="E46" s="234"/>
    </row>
    <row r="47" spans="3:5" s="1" customFormat="1" hidden="1">
      <c r="C47" s="233"/>
      <c r="D47" s="234"/>
      <c r="E47" s="234"/>
    </row>
    <row r="48" spans="3:5" s="1" customFormat="1" hidden="1">
      <c r="C48" s="233"/>
      <c r="D48" s="234"/>
      <c r="E48" s="234"/>
    </row>
    <row r="49" spans="3:5" s="1" customFormat="1" hidden="1">
      <c r="C49" s="233"/>
      <c r="D49" s="234"/>
      <c r="E49" s="234"/>
    </row>
    <row r="50" spans="3:5" s="1" customFormat="1" hidden="1">
      <c r="C50" s="233"/>
      <c r="D50" s="234"/>
      <c r="E50" s="234"/>
    </row>
    <row r="51" spans="3:5" s="1" customFormat="1" hidden="1">
      <c r="C51" s="233"/>
      <c r="D51" s="234"/>
      <c r="E51" s="234"/>
    </row>
    <row r="52" spans="3:5" s="1" customFormat="1" hidden="1">
      <c r="C52" s="233"/>
      <c r="D52" s="234"/>
      <c r="E52" s="234"/>
    </row>
    <row r="53" spans="3:5" s="1" customFormat="1" hidden="1">
      <c r="C53" s="233"/>
      <c r="D53" s="234"/>
      <c r="E53" s="234"/>
    </row>
    <row r="54" spans="3:5" s="1" customFormat="1" hidden="1">
      <c r="C54" s="233"/>
      <c r="D54" s="234"/>
      <c r="E54" s="234"/>
    </row>
    <row r="55" spans="3:5" ht="15" customHeight="1"/>
  </sheetData>
  <sheetProtection algorithmName="SHA-512" hashValue="tIJwjbM+Ynnvyu5whNB5wnmz6gYgk1LHJ5HXDk5nQMcLYNvdXRvmbeFmlyoqX7ZWrcAbgeXs7cuCRJgQPBL98A==" saltValue="kr9HUDWlcC1FESnRjpDSPA==" spinCount="100000" sheet="1" objects="1" scenarios="1"/>
  <mergeCells count="1">
    <mergeCell ref="C2:C3"/>
  </mergeCells>
  <conditionalFormatting sqref="K8:L9 K11:L11">
    <cfRule type="cellIs" dxfId="52" priority="15" operator="lessThan">
      <formula>0</formula>
    </cfRule>
  </conditionalFormatting>
  <conditionalFormatting sqref="K8:L9 K11:L11">
    <cfRule type="cellIs" dxfId="51" priority="14" operator="greaterThan">
      <formula>0</formula>
    </cfRule>
  </conditionalFormatting>
  <conditionalFormatting sqref="L3 F8:F18">
    <cfRule type="cellIs" dxfId="50" priority="11" operator="lessThan">
      <formula>0</formula>
    </cfRule>
    <cfRule type="cellIs" dxfId="49" priority="12" operator="lessThan">
      <formula>0</formula>
    </cfRule>
    <cfRule type="cellIs" dxfId="48" priority="1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B55"/>
  <sheetViews>
    <sheetView zoomScale="80" zoomScaleNormal="80" workbookViewId="0">
      <selection activeCell="C2" sqref="C2:C3"/>
    </sheetView>
  </sheetViews>
  <sheetFormatPr defaultColWidth="0" defaultRowHeight="15" customHeight="1" zeroHeight="1"/>
  <cols>
    <col min="1" max="2" width="4.42578125" style="1" customWidth="1"/>
    <col min="3" max="3" width="32" style="230" customWidth="1"/>
    <col min="4" max="5" width="11" style="231" customWidth="1"/>
    <col min="6" max="6" width="10.28515625" style="39" customWidth="1"/>
    <col min="7" max="7" width="9.140625" style="1" customWidth="1"/>
    <col min="8" max="8" width="14.5703125" style="1" customWidth="1"/>
    <col min="9" max="12" width="14" style="1" customWidth="1"/>
    <col min="13" max="22" width="9.140625" style="1" customWidth="1"/>
    <col min="23" max="24" width="9.140625" style="1" hidden="1" customWidth="1"/>
    <col min="25" max="27" width="0" style="1" hidden="1" customWidth="1"/>
    <col min="28" max="28" width="0" style="39" hidden="1" customWidth="1"/>
    <col min="29" max="16384" width="9.140625" style="39" hidden="1"/>
  </cols>
  <sheetData>
    <row r="1" spans="3:12" s="1" customFormat="1" ht="15" customHeight="1">
      <c r="C1" s="233"/>
      <c r="D1" s="234"/>
      <c r="E1" s="234"/>
    </row>
    <row r="2" spans="3:12" s="1" customFormat="1" ht="15" customHeight="1">
      <c r="C2" s="882" t="s">
        <v>213</v>
      </c>
      <c r="D2" s="234"/>
      <c r="E2" s="234"/>
      <c r="H2" s="41"/>
      <c r="I2" s="41"/>
      <c r="J2" s="41"/>
      <c r="K2" s="41"/>
      <c r="L2" s="41"/>
    </row>
    <row r="3" spans="3:12" s="1" customFormat="1" ht="25.5" customHeight="1">
      <c r="C3" s="882"/>
      <c r="D3" s="234"/>
      <c r="E3" s="234"/>
      <c r="H3" s="41"/>
      <c r="I3" s="41"/>
      <c r="J3" s="41"/>
      <c r="K3" s="41"/>
      <c r="L3" s="41"/>
    </row>
    <row r="4" spans="3:12" s="1" customFormat="1">
      <c r="C4" s="233"/>
      <c r="D4" s="234"/>
      <c r="E4" s="234"/>
      <c r="H4" s="41"/>
      <c r="I4" s="41"/>
      <c r="J4" s="41"/>
      <c r="K4" s="41"/>
      <c r="L4" s="41"/>
    </row>
    <row r="5" spans="3:12" s="1" customFormat="1" ht="21">
      <c r="C5" s="243">
        <f>+'Track Room'!G21</f>
        <v>43556</v>
      </c>
      <c r="D5" s="234"/>
      <c r="E5" s="234"/>
      <c r="H5" s="41"/>
      <c r="I5" s="41"/>
      <c r="J5" s="41"/>
      <c r="K5" s="41"/>
      <c r="L5" s="41"/>
    </row>
    <row r="6" spans="3:12" s="1" customFormat="1">
      <c r="C6" s="233"/>
      <c r="D6" s="234"/>
      <c r="E6" s="234"/>
      <c r="H6" s="369" t="s">
        <v>303</v>
      </c>
      <c r="I6" s="369" t="s">
        <v>212</v>
      </c>
      <c r="J6" s="369" t="s">
        <v>209</v>
      </c>
      <c r="K6" s="369" t="s">
        <v>211</v>
      </c>
      <c r="L6" s="369" t="s">
        <v>298</v>
      </c>
    </row>
    <row r="7" spans="3:12" s="1" customFormat="1" ht="15.75">
      <c r="C7" s="236" t="s">
        <v>210</v>
      </c>
      <c r="D7" s="236" t="s">
        <v>212</v>
      </c>
      <c r="E7" s="236" t="s">
        <v>209</v>
      </c>
      <c r="F7" s="236" t="s">
        <v>211</v>
      </c>
      <c r="H7" s="236" t="s">
        <v>60</v>
      </c>
      <c r="I7" s="374">
        <f>SUM(D8:D19)</f>
        <v>0</v>
      </c>
      <c r="J7" s="374">
        <f>SUM(E8:E17)</f>
        <v>1247</v>
      </c>
      <c r="K7" s="374">
        <f>+J7-I7</f>
        <v>1247</v>
      </c>
      <c r="L7" s="403" t="e">
        <f>+I7/I10</f>
        <v>#DIV/0!</v>
      </c>
    </row>
    <row r="8" spans="3:12" s="1" customFormat="1" ht="15.75">
      <c r="C8" s="363" t="str">
        <f>+'Track Room'!P18</f>
        <v>Day to Day - Housing</v>
      </c>
      <c r="D8" s="368">
        <f>+Summary!H7</f>
        <v>0</v>
      </c>
      <c r="E8" s="368">
        <f>+'Feb B'!E8</f>
        <v>500</v>
      </c>
      <c r="F8" s="316">
        <f>+E8-D8</f>
        <v>500</v>
      </c>
      <c r="H8" s="236" t="s">
        <v>286</v>
      </c>
      <c r="I8" s="374">
        <f>+D19</f>
        <v>0</v>
      </c>
      <c r="J8" s="374">
        <f>+E18</f>
        <v>500</v>
      </c>
      <c r="K8" s="374">
        <f>+I8-J8</f>
        <v>-500</v>
      </c>
      <c r="L8" s="403" t="e">
        <f>+I8/I10</f>
        <v>#DIV/0!</v>
      </c>
    </row>
    <row r="9" spans="3:12" s="1" customFormat="1" ht="15.75">
      <c r="C9" s="363" t="str">
        <f>+'Track Room'!P19</f>
        <v>Car - Bike - Transportation</v>
      </c>
      <c r="D9" s="368">
        <f>+Summary!I7</f>
        <v>0</v>
      </c>
      <c r="E9" s="368">
        <f>+'Feb B'!E9</f>
        <v>100</v>
      </c>
      <c r="F9" s="316">
        <f t="shared" ref="F9:F19" si="0">+E9-D9</f>
        <v>100</v>
      </c>
      <c r="H9" s="20"/>
      <c r="I9" s="20"/>
      <c r="J9" s="20"/>
      <c r="K9" s="20"/>
      <c r="L9" s="20"/>
    </row>
    <row r="10" spans="3:12" s="1" customFormat="1" ht="15.75">
      <c r="C10" s="363" t="str">
        <f>+'Track Room'!P20</f>
        <v>Food</v>
      </c>
      <c r="D10" s="368">
        <f>+Summary!J7</f>
        <v>0</v>
      </c>
      <c r="E10" s="368">
        <f>+'Feb B'!E10</f>
        <v>200</v>
      </c>
      <c r="F10" s="316">
        <f t="shared" si="0"/>
        <v>200</v>
      </c>
      <c r="H10" s="236" t="s">
        <v>2</v>
      </c>
      <c r="I10" s="407">
        <f>SUM(I7:I8)</f>
        <v>0</v>
      </c>
      <c r="J10" s="407">
        <f>SUM(J7:J8)</f>
        <v>1747</v>
      </c>
      <c r="K10" s="374">
        <f>SUM(K7:K8)</f>
        <v>747</v>
      </c>
      <c r="L10" s="404" t="e">
        <f>+I10/I10</f>
        <v>#DIV/0!</v>
      </c>
    </row>
    <row r="11" spans="3:12" s="1" customFormat="1" ht="15.75">
      <c r="C11" s="363" t="str">
        <f>+'Track Room'!P21</f>
        <v>Personal Care</v>
      </c>
      <c r="D11" s="368">
        <f>+Summary!K7</f>
        <v>0</v>
      </c>
      <c r="E11" s="368">
        <f>+'Feb B'!E11</f>
        <v>100</v>
      </c>
      <c r="F11" s="316">
        <f t="shared" si="0"/>
        <v>100</v>
      </c>
    </row>
    <row r="12" spans="3:12" s="1" customFormat="1" ht="15.75">
      <c r="C12" s="363" t="str">
        <f>+'Track Room'!P22</f>
        <v>Entertainment</v>
      </c>
      <c r="D12" s="368">
        <f>+Summary!L7</f>
        <v>0</v>
      </c>
      <c r="E12" s="368">
        <f>+'Feb B'!E12</f>
        <v>120</v>
      </c>
      <c r="F12" s="316">
        <f t="shared" si="0"/>
        <v>120</v>
      </c>
    </row>
    <row r="13" spans="3:12" s="1" customFormat="1" ht="15.75">
      <c r="C13" s="363" t="str">
        <f>+'Track Room'!P23</f>
        <v>Medical</v>
      </c>
      <c r="D13" s="368">
        <f>+Summary!M7</f>
        <v>0</v>
      </c>
      <c r="E13" s="368">
        <f>+'Feb B'!E13</f>
        <v>40</v>
      </c>
      <c r="F13" s="316">
        <f t="shared" si="0"/>
        <v>40</v>
      </c>
    </row>
    <row r="14" spans="3:12" s="1" customFormat="1" ht="15.75">
      <c r="C14" s="363" t="str">
        <f>+'Track Room'!P24</f>
        <v>Gifts</v>
      </c>
      <c r="D14" s="368">
        <f>+Summary!N7</f>
        <v>0</v>
      </c>
      <c r="E14" s="368">
        <f>+'Feb B'!E14</f>
        <v>50</v>
      </c>
      <c r="F14" s="316">
        <f t="shared" si="0"/>
        <v>50</v>
      </c>
    </row>
    <row r="15" spans="3:12" s="1" customFormat="1" ht="15.75">
      <c r="C15" s="363" t="str">
        <f>+'Track Room'!P25</f>
        <v>Studies</v>
      </c>
      <c r="D15" s="368">
        <f>+Summary!O7</f>
        <v>0</v>
      </c>
      <c r="E15" s="368">
        <f>+'Feb B'!E15</f>
        <v>70</v>
      </c>
      <c r="F15" s="316">
        <f t="shared" si="0"/>
        <v>70</v>
      </c>
    </row>
    <row r="16" spans="3:12" s="1" customFormat="1" ht="15.75">
      <c r="C16" s="363" t="str">
        <f>+'Track Room'!P26</f>
        <v>Travel  &amp; Pleasure</v>
      </c>
      <c r="D16" s="368">
        <f>+Summary!P7</f>
        <v>0</v>
      </c>
      <c r="E16" s="368">
        <f>+'Feb B'!E16</f>
        <v>55</v>
      </c>
      <c r="F16" s="316">
        <f t="shared" si="0"/>
        <v>55</v>
      </c>
    </row>
    <row r="17" spans="3:6" s="1" customFormat="1" ht="15.75">
      <c r="C17" s="363" t="str">
        <f>+'Track Room'!P27</f>
        <v>Misc</v>
      </c>
      <c r="D17" s="368">
        <f>+Summary!Q7</f>
        <v>0</v>
      </c>
      <c r="E17" s="368">
        <f>+'Feb B'!E17</f>
        <v>12</v>
      </c>
      <c r="F17" s="316">
        <f t="shared" si="0"/>
        <v>12</v>
      </c>
    </row>
    <row r="18" spans="3:6" s="1" customFormat="1" ht="15.75">
      <c r="C18" s="363" t="str">
        <f>+'Track Room'!P28</f>
        <v>Savings</v>
      </c>
      <c r="D18" s="368">
        <f>+Summary!R7</f>
        <v>0</v>
      </c>
      <c r="E18" s="368">
        <f>+'Feb B'!E18</f>
        <v>500</v>
      </c>
      <c r="F18" s="316">
        <f t="shared" si="0"/>
        <v>500</v>
      </c>
    </row>
    <row r="19" spans="3:6" s="1" customFormat="1" ht="15.75">
      <c r="C19" s="375" t="s">
        <v>2</v>
      </c>
      <c r="D19" s="376">
        <f>SUM(D8:D18)</f>
        <v>0</v>
      </c>
      <c r="E19" s="376">
        <f t="shared" ref="E19" si="1">SUM(E8:E18)</f>
        <v>1747</v>
      </c>
      <c r="F19" s="316">
        <f t="shared" si="0"/>
        <v>1747</v>
      </c>
    </row>
    <row r="20" spans="3:6" s="1" customFormat="1">
      <c r="C20" s="233"/>
      <c r="D20" s="234"/>
      <c r="E20" s="234"/>
    </row>
    <row r="21" spans="3:6" s="1" customFormat="1">
      <c r="C21" s="233"/>
      <c r="D21" s="234"/>
      <c r="E21" s="234"/>
    </row>
    <row r="22" spans="3:6" s="1" customFormat="1">
      <c r="C22" s="233"/>
      <c r="D22" s="234"/>
      <c r="E22" s="234"/>
    </row>
    <row r="23" spans="3:6" s="1" customFormat="1">
      <c r="C23" s="233"/>
      <c r="D23" s="234"/>
      <c r="E23" s="234"/>
    </row>
    <row r="24" spans="3:6" s="1" customFormat="1">
      <c r="C24" s="233"/>
      <c r="D24" s="234"/>
      <c r="E24" s="234"/>
    </row>
    <row r="25" spans="3:6" s="1" customFormat="1">
      <c r="C25" s="233"/>
      <c r="D25" s="234"/>
      <c r="E25" s="234"/>
    </row>
    <row r="26" spans="3:6" s="1" customFormat="1">
      <c r="C26" s="233"/>
      <c r="D26" s="234"/>
      <c r="E26" s="234"/>
    </row>
    <row r="27" spans="3:6" s="1" customFormat="1">
      <c r="C27" s="233"/>
      <c r="D27" s="234"/>
      <c r="E27" s="234"/>
    </row>
    <row r="28" spans="3:6" s="1" customFormat="1">
      <c r="C28" s="233"/>
      <c r="D28" s="234"/>
      <c r="E28" s="234"/>
    </row>
    <row r="29" spans="3:6" s="1" customFormat="1">
      <c r="C29" s="233"/>
      <c r="D29" s="234"/>
      <c r="E29" s="234"/>
    </row>
    <row r="30" spans="3:6" s="1" customFormat="1">
      <c r="C30" s="233"/>
      <c r="D30" s="234"/>
      <c r="E30" s="234"/>
    </row>
    <row r="31" spans="3:6" s="1" customFormat="1">
      <c r="C31" s="233"/>
      <c r="D31" s="234"/>
      <c r="E31" s="234"/>
    </row>
    <row r="32" spans="3:6" s="1" customFormat="1">
      <c r="C32" s="233"/>
      <c r="D32" s="234"/>
      <c r="E32" s="234"/>
    </row>
    <row r="33" spans="3:5" s="1" customFormat="1">
      <c r="C33" s="233"/>
      <c r="D33" s="234"/>
      <c r="E33" s="234"/>
    </row>
    <row r="34" spans="3:5" s="1" customFormat="1">
      <c r="C34" s="233"/>
      <c r="D34" s="234"/>
      <c r="E34" s="234"/>
    </row>
    <row r="35" spans="3:5" s="1" customFormat="1">
      <c r="C35" s="233"/>
      <c r="D35" s="234"/>
      <c r="E35" s="234"/>
    </row>
    <row r="36" spans="3:5" s="1" customFormat="1">
      <c r="C36" s="233"/>
      <c r="D36" s="234"/>
      <c r="E36" s="234"/>
    </row>
    <row r="37" spans="3:5"/>
    <row r="38" spans="3:5"/>
    <row r="39" spans="3:5"/>
    <row r="40" spans="3:5"/>
    <row r="41" spans="3:5" s="1" customFormat="1">
      <c r="C41" s="233"/>
      <c r="D41" s="234"/>
      <c r="E41" s="234"/>
    </row>
    <row r="42" spans="3:5" s="1" customFormat="1">
      <c r="C42" s="233"/>
      <c r="D42" s="234"/>
      <c r="E42" s="234"/>
    </row>
    <row r="43" spans="3:5" s="1" customFormat="1">
      <c r="C43" s="233"/>
      <c r="D43" s="234"/>
      <c r="E43" s="234"/>
    </row>
    <row r="44" spans="3:5" s="1" customFormat="1">
      <c r="C44" s="233"/>
      <c r="D44" s="234"/>
      <c r="E44" s="234"/>
    </row>
    <row r="45" spans="3:5" s="1" customFormat="1" hidden="1">
      <c r="C45" s="233"/>
      <c r="D45" s="234"/>
      <c r="E45" s="234"/>
    </row>
    <row r="46" spans="3:5" s="1" customFormat="1" hidden="1">
      <c r="C46" s="233"/>
      <c r="D46" s="234"/>
      <c r="E46" s="234"/>
    </row>
    <row r="47" spans="3:5" s="1" customFormat="1" hidden="1">
      <c r="C47" s="233"/>
      <c r="D47" s="234"/>
      <c r="E47" s="234"/>
    </row>
    <row r="48" spans="3:5" s="1" customFormat="1" hidden="1">
      <c r="C48" s="233"/>
      <c r="D48" s="234"/>
      <c r="E48" s="234"/>
    </row>
    <row r="49" spans="3:5" s="1" customFormat="1" hidden="1">
      <c r="C49" s="233"/>
      <c r="D49" s="234"/>
      <c r="E49" s="234"/>
    </row>
    <row r="50" spans="3:5" s="1" customFormat="1" hidden="1">
      <c r="C50" s="233"/>
      <c r="D50" s="234"/>
      <c r="E50" s="234"/>
    </row>
    <row r="51" spans="3:5" s="1" customFormat="1" hidden="1">
      <c r="C51" s="233"/>
      <c r="D51" s="234"/>
      <c r="E51" s="234"/>
    </row>
    <row r="52" spans="3:5" s="1" customFormat="1" hidden="1">
      <c r="C52" s="233"/>
      <c r="D52" s="234"/>
      <c r="E52" s="234"/>
    </row>
    <row r="53" spans="3:5" s="1" customFormat="1" hidden="1">
      <c r="C53" s="233"/>
      <c r="D53" s="234"/>
      <c r="E53" s="234"/>
    </row>
    <row r="54" spans="3:5" s="1" customFormat="1" hidden="1">
      <c r="C54" s="233"/>
      <c r="D54" s="234"/>
      <c r="E54" s="234"/>
    </row>
    <row r="55" spans="3:5" s="1" customFormat="1" hidden="1">
      <c r="C55" s="233"/>
      <c r="D55" s="234"/>
      <c r="E55" s="234"/>
    </row>
  </sheetData>
  <mergeCells count="1">
    <mergeCell ref="C2:C3"/>
  </mergeCells>
  <conditionalFormatting sqref="K7:L8 K10:L10">
    <cfRule type="cellIs" dxfId="47" priority="17" operator="lessThan">
      <formula>0</formula>
    </cfRule>
  </conditionalFormatting>
  <conditionalFormatting sqref="K7:L8 K10:L10">
    <cfRule type="cellIs" dxfId="46" priority="16" operator="greaterThan">
      <formula>0</formula>
    </cfRule>
  </conditionalFormatting>
  <conditionalFormatting sqref="L3">
    <cfRule type="cellIs" dxfId="45" priority="13" operator="lessThan">
      <formula>0</formula>
    </cfRule>
    <cfRule type="cellIs" dxfId="44" priority="14" operator="lessThan">
      <formula>0</formula>
    </cfRule>
    <cfRule type="cellIs" dxfId="43" priority="15" operator="lessThan">
      <formula>0</formula>
    </cfRule>
  </conditionalFormatting>
  <conditionalFormatting sqref="F8:F19">
    <cfRule type="cellIs" dxfId="42" priority="8" operator="lessThan">
      <formula>0</formula>
    </cfRule>
    <cfRule type="cellIs" dxfId="41" priority="9" operator="lessThan">
      <formula>0</formula>
    </cfRule>
    <cfRule type="cellIs" dxfId="40" priority="10" operator="lessThan">
      <formula>0</formula>
    </cfRule>
  </conditionalFormatting>
  <conditionalFormatting sqref="K7:L8 K10:L10">
    <cfRule type="cellIs" dxfId="39" priority="7" operator="lessThan">
      <formula>0</formula>
    </cfRule>
  </conditionalFormatting>
  <conditionalFormatting sqref="K7:L8 K10:L10">
    <cfRule type="cellIs" dxfId="38" priority="6" operator="greaterThan">
      <formula>0</formula>
    </cfRule>
  </conditionalFormatting>
  <conditionalFormatting sqref="K10:L10">
    <cfRule type="cellIs" dxfId="37" priority="5" operator="lessThan">
      <formula>0</formula>
    </cfRule>
  </conditionalFormatting>
  <conditionalFormatting sqref="K10:L10">
    <cfRule type="cellIs" dxfId="36" priority="4" operator="greaterThan">
      <formula>0</formula>
    </cfRule>
  </conditionalFormatting>
  <hyperlinks>
    <hyperlink ref="C2:C3" location="'Track Room'!A1" display="TRACK ROOM"/>
  </hyperlinks>
  <pageMargins left="0.7" right="0.7" top="0.75" bottom="0.75" header="0.3" footer="0.3"/>
  <pageSetup paperSize="9" orientation="portrait" horizontalDpi="1200" verticalDpi="12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Y55"/>
  <sheetViews>
    <sheetView zoomScale="90" zoomScaleNormal="90" workbookViewId="0">
      <selection activeCell="C26" sqref="C26"/>
    </sheetView>
  </sheetViews>
  <sheetFormatPr defaultColWidth="0" defaultRowHeight="15" customHeight="1" zeroHeight="1"/>
  <cols>
    <col min="1" max="2" width="4.42578125" style="1" customWidth="1"/>
    <col min="3" max="3" width="27.85546875" style="230" customWidth="1"/>
    <col min="4" max="5" width="14.140625" style="231" customWidth="1"/>
    <col min="6" max="6" width="14.140625" style="39" customWidth="1"/>
    <col min="7" max="7" width="4" style="39" customWidth="1"/>
    <col min="8" max="8" width="14.42578125" style="39" customWidth="1"/>
    <col min="9" max="9" width="11.5703125" style="1" customWidth="1"/>
    <col min="10" max="10" width="12.85546875" style="1" customWidth="1"/>
    <col min="11" max="11" width="13.28515625" style="1" customWidth="1"/>
    <col min="12" max="12" width="9.140625" style="39" customWidth="1"/>
    <col min="13" max="13" width="3.85546875" style="240" customWidth="1"/>
    <col min="14" max="14" width="2.85546875" style="39" customWidth="1"/>
    <col min="15" max="17" width="9.140625" style="39" customWidth="1"/>
    <col min="18" max="19" width="9.140625" style="1" customWidth="1"/>
    <col min="20" max="21" width="9.140625" style="1" hidden="1" customWidth="1"/>
    <col min="22" max="24" width="0" style="1" hidden="1" customWidth="1"/>
    <col min="25" max="25" width="0" style="39" hidden="1" customWidth="1"/>
    <col min="26" max="16384" width="9.140625" style="39" hidden="1"/>
  </cols>
  <sheetData>
    <row r="1" spans="3:17" s="1" customFormat="1" ht="15" customHeight="1">
      <c r="C1" s="233"/>
      <c r="D1" s="234"/>
      <c r="E1" s="234"/>
      <c r="M1" s="240"/>
    </row>
    <row r="2" spans="3:17" s="1" customFormat="1" ht="15" customHeight="1">
      <c r="C2" s="882" t="s">
        <v>213</v>
      </c>
      <c r="D2" s="234"/>
      <c r="E2" s="234"/>
      <c r="M2" s="240"/>
    </row>
    <row r="3" spans="3:17" s="1" customFormat="1" ht="15" customHeight="1">
      <c r="C3" s="882"/>
      <c r="D3" s="234"/>
      <c r="E3" s="234"/>
      <c r="H3" s="41"/>
      <c r="I3" s="41"/>
      <c r="J3" s="41"/>
      <c r="K3" s="41"/>
      <c r="L3" s="41"/>
      <c r="M3" s="41"/>
    </row>
    <row r="4" spans="3:17" s="1" customFormat="1">
      <c r="C4" s="233"/>
      <c r="D4" s="234"/>
      <c r="E4" s="234"/>
      <c r="H4" s="41"/>
      <c r="I4" s="41"/>
      <c r="J4" s="41"/>
      <c r="K4" s="41"/>
      <c r="L4" s="41"/>
      <c r="M4" s="41"/>
    </row>
    <row r="5" spans="3:17" s="1" customFormat="1" ht="21">
      <c r="C5" s="361">
        <f>+'Track Room'!G20</f>
        <v>43525</v>
      </c>
      <c r="D5" s="317">
        <f>SUM(D8:D19)</f>
        <v>0</v>
      </c>
      <c r="E5" s="318">
        <f>SUM(E8:E19)</f>
        <v>1747</v>
      </c>
      <c r="H5" s="41"/>
      <c r="I5" s="41"/>
      <c r="J5" s="41"/>
      <c r="K5" s="41"/>
      <c r="L5" s="41"/>
      <c r="M5" s="241"/>
    </row>
    <row r="6" spans="3:17" s="1" customFormat="1">
      <c r="C6" s="233"/>
      <c r="D6" s="234"/>
      <c r="E6" s="234"/>
      <c r="H6" s="364" t="s">
        <v>303</v>
      </c>
      <c r="I6" s="364" t="s">
        <v>212</v>
      </c>
      <c r="J6" s="364" t="s">
        <v>209</v>
      </c>
      <c r="K6" s="364" t="s">
        <v>211</v>
      </c>
      <c r="L6" s="364" t="s">
        <v>298</v>
      </c>
      <c r="M6" s="241"/>
    </row>
    <row r="7" spans="3:17" s="1" customFormat="1" ht="15.75">
      <c r="C7" s="236" t="s">
        <v>210</v>
      </c>
      <c r="D7" s="236" t="s">
        <v>212</v>
      </c>
      <c r="E7" s="236" t="s">
        <v>209</v>
      </c>
      <c r="F7" s="236" t="s">
        <v>211</v>
      </c>
      <c r="H7" s="365" t="s">
        <v>60</v>
      </c>
      <c r="I7" s="366">
        <f>SUM(D8:D19)</f>
        <v>0</v>
      </c>
      <c r="J7" s="366">
        <f>+SUM(E8:E17)</f>
        <v>1247</v>
      </c>
      <c r="K7" s="366">
        <f>+J7-I7</f>
        <v>1247</v>
      </c>
      <c r="L7" s="367" t="e">
        <f>+I7/I10</f>
        <v>#DIV/0!</v>
      </c>
      <c r="M7" s="241"/>
      <c r="N7" s="39"/>
      <c r="O7" s="39"/>
      <c r="P7" s="39"/>
      <c r="Q7" s="39"/>
    </row>
    <row r="8" spans="3:17" s="1" customFormat="1" ht="15.75">
      <c r="C8" s="363" t="str">
        <f>+'Track Room'!P18</f>
        <v>Day to Day - Housing</v>
      </c>
      <c r="D8" s="368">
        <f>+Summary!H6</f>
        <v>0</v>
      </c>
      <c r="E8" s="368">
        <f>+'Feb B'!E8</f>
        <v>500</v>
      </c>
      <c r="F8" s="316">
        <f>+E8-D8</f>
        <v>500</v>
      </c>
      <c r="H8" s="365" t="s">
        <v>286</v>
      </c>
      <c r="I8" s="366">
        <f>+D19</f>
        <v>0</v>
      </c>
      <c r="J8" s="366">
        <f>+E18</f>
        <v>500</v>
      </c>
      <c r="K8" s="366">
        <f>+I8-J8</f>
        <v>-500</v>
      </c>
      <c r="L8" s="367" t="e">
        <f>+I8/I10</f>
        <v>#DIV/0!</v>
      </c>
      <c r="M8" s="241"/>
      <c r="N8" s="39"/>
      <c r="O8" s="39"/>
      <c r="P8" s="39"/>
      <c r="Q8" s="39"/>
    </row>
    <row r="9" spans="3:17" s="1" customFormat="1" ht="15.75">
      <c r="C9" s="363" t="str">
        <f>+'Track Room'!P19</f>
        <v>Car - Bike - Transportation</v>
      </c>
      <c r="D9" s="368">
        <f>+Summary!I6</f>
        <v>0</v>
      </c>
      <c r="E9" s="368">
        <f>+'Feb B'!E9</f>
        <v>100</v>
      </c>
      <c r="F9" s="316">
        <f t="shared" ref="F9:F18" si="0">+E9-D9</f>
        <v>100</v>
      </c>
      <c r="H9" s="41"/>
      <c r="I9" s="41"/>
      <c r="J9" s="41"/>
      <c r="K9" s="41"/>
      <c r="L9" s="41"/>
      <c r="M9" s="241"/>
      <c r="N9" s="39"/>
      <c r="O9" s="39"/>
      <c r="P9" s="39"/>
      <c r="Q9" s="39"/>
    </row>
    <row r="10" spans="3:17" s="1" customFormat="1" ht="15.75">
      <c r="C10" s="363" t="str">
        <f>+'Track Room'!P20</f>
        <v>Food</v>
      </c>
      <c r="D10" s="368">
        <f>+Summary!J6</f>
        <v>0</v>
      </c>
      <c r="E10" s="368">
        <f>+'Feb B'!E10</f>
        <v>200</v>
      </c>
      <c r="F10" s="316">
        <f t="shared" si="0"/>
        <v>200</v>
      </c>
      <c r="H10" s="330" t="s">
        <v>2</v>
      </c>
      <c r="I10" s="332">
        <f>SUM(I7:I8)</f>
        <v>0</v>
      </c>
      <c r="J10" s="332">
        <f>SUM(J7:J8)</f>
        <v>1747</v>
      </c>
      <c r="K10" s="331">
        <f>SUM(K7:K8)</f>
        <v>747</v>
      </c>
      <c r="L10" s="333" t="e">
        <f>+I10/I10</f>
        <v>#DIV/0!</v>
      </c>
      <c r="M10" s="241"/>
      <c r="N10" s="39"/>
      <c r="O10" s="39"/>
      <c r="P10" s="39"/>
      <c r="Q10" s="39"/>
    </row>
    <row r="11" spans="3:17" s="1" customFormat="1" ht="15.75">
      <c r="C11" s="363" t="str">
        <f>+'Track Room'!P21</f>
        <v>Personal Care</v>
      </c>
      <c r="D11" s="368">
        <f>+Summary!K6</f>
        <v>0</v>
      </c>
      <c r="E11" s="368">
        <f>+'Feb B'!E11</f>
        <v>100</v>
      </c>
      <c r="F11" s="316">
        <f t="shared" si="0"/>
        <v>100</v>
      </c>
      <c r="H11" s="41"/>
      <c r="I11" s="41"/>
      <c r="J11" s="41"/>
      <c r="K11" s="41"/>
      <c r="L11" s="241"/>
      <c r="M11" s="241"/>
      <c r="N11" s="39"/>
      <c r="O11" s="39"/>
      <c r="P11" s="39"/>
      <c r="Q11" s="39"/>
    </row>
    <row r="12" spans="3:17" s="1" customFormat="1" ht="15.75">
      <c r="C12" s="363" t="str">
        <f>+'Track Room'!P22</f>
        <v>Entertainment</v>
      </c>
      <c r="D12" s="368">
        <f>+Summary!L6</f>
        <v>0</v>
      </c>
      <c r="E12" s="368">
        <f>+'Feb B'!E12</f>
        <v>120</v>
      </c>
      <c r="F12" s="316">
        <f t="shared" si="0"/>
        <v>120</v>
      </c>
      <c r="H12" s="41"/>
      <c r="I12" s="41"/>
      <c r="J12" s="41"/>
      <c r="K12" s="41"/>
      <c r="L12" s="241"/>
      <c r="M12" s="241"/>
      <c r="N12" s="39"/>
      <c r="O12" s="39"/>
      <c r="P12" s="39"/>
      <c r="Q12" s="39"/>
    </row>
    <row r="13" spans="3:17" s="1" customFormat="1" ht="15.75">
      <c r="C13" s="363" t="str">
        <f>+'Track Room'!P23</f>
        <v>Medical</v>
      </c>
      <c r="D13" s="368">
        <f>+Summary!M6</f>
        <v>0</v>
      </c>
      <c r="E13" s="368">
        <f>+'Feb B'!E13</f>
        <v>40</v>
      </c>
      <c r="F13" s="316">
        <f t="shared" si="0"/>
        <v>40</v>
      </c>
      <c r="H13" s="41"/>
      <c r="I13" s="41"/>
      <c r="J13" s="41"/>
      <c r="K13" s="41"/>
      <c r="L13" s="241"/>
      <c r="M13" s="241"/>
      <c r="N13" s="39"/>
      <c r="O13" s="39"/>
      <c r="P13" s="39"/>
      <c r="Q13" s="39"/>
    </row>
    <row r="14" spans="3:17" s="1" customFormat="1" ht="15.75">
      <c r="C14" s="363" t="str">
        <f>+'Track Room'!P24</f>
        <v>Gifts</v>
      </c>
      <c r="D14" s="368">
        <f>+Summary!N6</f>
        <v>0</v>
      </c>
      <c r="E14" s="368">
        <f>+'Feb B'!E14</f>
        <v>50</v>
      </c>
      <c r="F14" s="316">
        <f t="shared" si="0"/>
        <v>50</v>
      </c>
      <c r="L14" s="240"/>
      <c r="M14" s="240"/>
      <c r="N14" s="39"/>
      <c r="O14" s="39"/>
      <c r="P14" s="39"/>
      <c r="Q14" s="39"/>
    </row>
    <row r="15" spans="3:17" s="1" customFormat="1" ht="15.75">
      <c r="C15" s="363" t="str">
        <f>+'Track Room'!P25</f>
        <v>Studies</v>
      </c>
      <c r="D15" s="368">
        <f>+Summary!O6</f>
        <v>0</v>
      </c>
      <c r="E15" s="368">
        <f>+'Feb B'!E15</f>
        <v>70</v>
      </c>
      <c r="F15" s="316">
        <f t="shared" si="0"/>
        <v>70</v>
      </c>
      <c r="L15" s="240"/>
      <c r="M15" s="240"/>
      <c r="N15" s="39"/>
      <c r="O15" s="39"/>
      <c r="P15" s="39"/>
      <c r="Q15" s="39"/>
    </row>
    <row r="16" spans="3:17" s="1" customFormat="1" ht="15.75">
      <c r="C16" s="363" t="str">
        <f>+'Track Room'!P26</f>
        <v>Travel  &amp; Pleasure</v>
      </c>
      <c r="D16" s="368">
        <f>+Summary!P6</f>
        <v>0</v>
      </c>
      <c r="E16" s="368">
        <f>+'Feb B'!E16</f>
        <v>55</v>
      </c>
      <c r="F16" s="316">
        <f t="shared" si="0"/>
        <v>55</v>
      </c>
      <c r="L16" s="240"/>
      <c r="M16" s="240"/>
      <c r="N16" s="39"/>
      <c r="O16" s="39"/>
      <c r="P16" s="39"/>
      <c r="Q16" s="39"/>
    </row>
    <row r="17" spans="3:17" s="1" customFormat="1" ht="15.75">
      <c r="C17" s="363" t="str">
        <f>+'Track Room'!P27</f>
        <v>Misc</v>
      </c>
      <c r="D17" s="368">
        <f>+Summary!Q6</f>
        <v>0</v>
      </c>
      <c r="E17" s="368">
        <f>+'Feb B'!E17</f>
        <v>12</v>
      </c>
      <c r="F17" s="316">
        <f t="shared" si="0"/>
        <v>12</v>
      </c>
      <c r="L17" s="240"/>
      <c r="M17" s="240"/>
      <c r="N17" s="39"/>
      <c r="O17" s="39"/>
      <c r="P17" s="39"/>
      <c r="Q17" s="39"/>
    </row>
    <row r="18" spans="3:17" s="1" customFormat="1" ht="15.75">
      <c r="C18" s="363" t="str">
        <f>+'Track Room'!P28</f>
        <v>Savings</v>
      </c>
      <c r="D18" s="368">
        <f>+Summary!R6</f>
        <v>0</v>
      </c>
      <c r="E18" s="368">
        <f>+'Feb B'!E18</f>
        <v>500</v>
      </c>
      <c r="F18" s="316">
        <f t="shared" si="0"/>
        <v>500</v>
      </c>
      <c r="L18" s="240"/>
      <c r="M18" s="240"/>
      <c r="N18" s="39"/>
      <c r="O18" s="39"/>
      <c r="P18" s="39"/>
      <c r="Q18" s="39"/>
    </row>
    <row r="19" spans="3:17" s="1" customFormat="1">
      <c r="C19" s="233"/>
      <c r="D19" s="234"/>
      <c r="E19" s="234"/>
      <c r="L19" s="240"/>
      <c r="M19" s="240"/>
    </row>
    <row r="20" spans="3:17" s="1" customFormat="1">
      <c r="C20" s="230"/>
      <c r="D20" s="231"/>
      <c r="E20" s="231"/>
      <c r="F20" s="39"/>
      <c r="G20" s="39"/>
      <c r="H20" s="39"/>
      <c r="L20" s="240"/>
      <c r="M20" s="240"/>
      <c r="N20" s="39"/>
      <c r="O20" s="39"/>
      <c r="P20" s="39"/>
      <c r="Q20" s="39"/>
    </row>
    <row r="21" spans="3:17" s="1" customFormat="1">
      <c r="C21" s="230"/>
      <c r="D21" s="231"/>
      <c r="E21" s="231"/>
      <c r="F21" s="39"/>
      <c r="G21" s="39"/>
      <c r="H21" s="39"/>
      <c r="L21" s="240"/>
      <c r="M21" s="240"/>
      <c r="N21" s="39"/>
      <c r="O21" s="39"/>
      <c r="P21" s="39"/>
      <c r="Q21" s="39"/>
    </row>
    <row r="22" spans="3:17" s="1" customFormat="1">
      <c r="C22" s="230"/>
      <c r="D22" s="231"/>
      <c r="E22" s="231"/>
      <c r="F22" s="39"/>
      <c r="G22" s="39"/>
      <c r="H22" s="39"/>
      <c r="L22" s="240"/>
      <c r="M22" s="240"/>
      <c r="N22" s="39"/>
      <c r="O22" s="39"/>
      <c r="P22" s="39"/>
      <c r="Q22" s="39"/>
    </row>
    <row r="23" spans="3:17" s="1" customFormat="1">
      <c r="C23" s="230"/>
      <c r="D23" s="231"/>
      <c r="E23" s="231"/>
      <c r="F23" s="39"/>
      <c r="G23" s="39"/>
      <c r="H23" s="39"/>
      <c r="L23" s="240"/>
      <c r="M23" s="240"/>
      <c r="N23" s="39"/>
      <c r="O23" s="39"/>
      <c r="P23" s="39"/>
      <c r="Q23" s="39"/>
    </row>
    <row r="24" spans="3:17" s="1" customFormat="1">
      <c r="C24" s="230"/>
      <c r="D24" s="231"/>
      <c r="E24" s="231"/>
      <c r="F24" s="39"/>
      <c r="G24" s="39"/>
      <c r="H24" s="39"/>
      <c r="L24" s="240"/>
      <c r="M24" s="240"/>
      <c r="N24" s="39"/>
      <c r="O24" s="39"/>
      <c r="P24" s="39"/>
      <c r="Q24" s="39"/>
    </row>
    <row r="25" spans="3:17" s="1" customFormat="1">
      <c r="C25" s="230"/>
      <c r="D25" s="231"/>
      <c r="E25" s="231"/>
      <c r="F25" s="39"/>
      <c r="G25" s="39"/>
      <c r="H25" s="39"/>
      <c r="L25" s="240"/>
      <c r="M25" s="240"/>
      <c r="N25" s="39"/>
      <c r="O25" s="39"/>
      <c r="P25" s="39"/>
      <c r="Q25" s="39"/>
    </row>
    <row r="26" spans="3:17" s="1" customFormat="1">
      <c r="C26" s="230"/>
      <c r="D26" s="231"/>
      <c r="E26" s="231"/>
      <c r="F26" s="39"/>
      <c r="G26" s="39"/>
      <c r="H26" s="39"/>
      <c r="L26" s="240"/>
      <c r="M26" s="240"/>
      <c r="N26" s="39"/>
      <c r="O26" s="39"/>
      <c r="P26" s="39"/>
      <c r="Q26" s="39"/>
    </row>
    <row r="27" spans="3:17" s="1" customFormat="1">
      <c r="C27" s="230"/>
      <c r="D27" s="231"/>
      <c r="E27" s="231"/>
      <c r="F27" s="39"/>
      <c r="G27" s="39"/>
      <c r="H27" s="39"/>
      <c r="L27" s="240"/>
      <c r="M27" s="240"/>
      <c r="N27" s="39"/>
      <c r="O27" s="39"/>
      <c r="P27" s="39"/>
      <c r="Q27" s="39"/>
    </row>
    <row r="28" spans="3:17" s="1" customFormat="1">
      <c r="C28" s="230"/>
      <c r="D28" s="231"/>
      <c r="E28" s="231"/>
      <c r="F28" s="39"/>
      <c r="G28" s="39"/>
      <c r="H28" s="39"/>
      <c r="L28" s="240"/>
      <c r="M28" s="240"/>
      <c r="N28" s="39"/>
      <c r="O28" s="39"/>
      <c r="P28" s="39"/>
      <c r="Q28" s="39"/>
    </row>
    <row r="29" spans="3:17" s="1" customFormat="1">
      <c r="C29" s="230"/>
      <c r="D29" s="231"/>
      <c r="E29" s="231"/>
      <c r="F29" s="39"/>
      <c r="G29" s="39"/>
      <c r="H29" s="39"/>
      <c r="L29" s="240"/>
      <c r="M29" s="240"/>
      <c r="N29" s="39"/>
      <c r="O29" s="39"/>
      <c r="P29" s="39"/>
      <c r="Q29" s="39"/>
    </row>
    <row r="30" spans="3:17" s="1" customFormat="1">
      <c r="C30" s="230"/>
      <c r="D30" s="231"/>
      <c r="E30" s="231"/>
      <c r="F30" s="39"/>
      <c r="G30" s="39"/>
      <c r="H30" s="39"/>
      <c r="L30" s="240"/>
      <c r="M30" s="240"/>
      <c r="N30" s="39"/>
      <c r="O30" s="39"/>
      <c r="P30" s="39"/>
      <c r="Q30" s="39"/>
    </row>
    <row r="31" spans="3:17" s="1" customFormat="1">
      <c r="C31" s="230"/>
      <c r="D31" s="231"/>
      <c r="E31" s="231"/>
      <c r="F31" s="39"/>
      <c r="G31" s="39"/>
      <c r="H31" s="39"/>
      <c r="L31" s="240"/>
      <c r="M31" s="240"/>
      <c r="N31" s="39"/>
      <c r="O31" s="39"/>
      <c r="P31" s="39"/>
      <c r="Q31" s="39"/>
    </row>
    <row r="32" spans="3:17" s="1" customFormat="1">
      <c r="C32" s="230"/>
      <c r="D32" s="231"/>
      <c r="E32" s="231"/>
      <c r="F32" s="39"/>
      <c r="G32" s="39"/>
      <c r="H32" s="39"/>
      <c r="L32" s="240"/>
      <c r="M32" s="240"/>
      <c r="N32" s="39"/>
      <c r="O32" s="39"/>
      <c r="P32" s="39"/>
      <c r="Q32" s="39"/>
    </row>
    <row r="33" spans="3:17" s="1" customFormat="1">
      <c r="C33" s="230"/>
      <c r="D33" s="231"/>
      <c r="E33" s="231"/>
      <c r="F33" s="39"/>
      <c r="G33" s="39"/>
      <c r="H33" s="39"/>
      <c r="L33" s="240"/>
      <c r="M33" s="240"/>
      <c r="N33" s="39"/>
      <c r="O33" s="39"/>
      <c r="P33" s="39"/>
      <c r="Q33" s="39"/>
    </row>
    <row r="34" spans="3:17" s="1" customFormat="1">
      <c r="C34" s="230"/>
      <c r="D34" s="231"/>
      <c r="E34" s="231"/>
      <c r="F34" s="39"/>
      <c r="G34" s="39"/>
      <c r="H34" s="39"/>
      <c r="L34" s="240"/>
      <c r="M34" s="240"/>
      <c r="N34" s="39"/>
      <c r="O34" s="39"/>
      <c r="P34" s="39"/>
      <c r="Q34" s="39"/>
    </row>
    <row r="35" spans="3:17" s="1" customFormat="1">
      <c r="C35" s="230"/>
      <c r="D35" s="231"/>
      <c r="E35" s="231"/>
      <c r="F35" s="39"/>
      <c r="G35" s="39"/>
      <c r="H35" s="39"/>
      <c r="L35" s="240"/>
      <c r="M35" s="240"/>
      <c r="N35" s="39"/>
      <c r="O35" s="39"/>
      <c r="P35" s="39"/>
      <c r="Q35" s="39"/>
    </row>
    <row r="36" spans="3:17">
      <c r="L36" s="240"/>
    </row>
    <row r="37" spans="3:17">
      <c r="L37" s="240"/>
    </row>
    <row r="38" spans="3:17">
      <c r="L38" s="240"/>
    </row>
    <row r="39" spans="3:17">
      <c r="L39" s="240"/>
    </row>
    <row r="40" spans="3:17">
      <c r="L40" s="240"/>
    </row>
    <row r="41" spans="3:17" s="1" customFormat="1">
      <c r="C41" s="233"/>
      <c r="D41" s="234"/>
      <c r="E41" s="234"/>
      <c r="L41" s="240"/>
      <c r="M41" s="240"/>
    </row>
    <row r="42" spans="3:17" s="1" customFormat="1">
      <c r="C42" s="233"/>
      <c r="D42" s="234"/>
      <c r="E42" s="234"/>
      <c r="L42" s="240"/>
      <c r="M42" s="240"/>
    </row>
    <row r="43" spans="3:17" s="1" customFormat="1">
      <c r="C43" s="233"/>
      <c r="D43" s="234"/>
      <c r="E43" s="234"/>
      <c r="L43" s="240"/>
      <c r="M43" s="240"/>
    </row>
    <row r="44" spans="3:17" s="1" customFormat="1">
      <c r="C44" s="233"/>
      <c r="D44" s="234"/>
      <c r="E44" s="234"/>
      <c r="L44" s="240"/>
      <c r="M44" s="240"/>
    </row>
    <row r="45" spans="3:17" s="1" customFormat="1" hidden="1">
      <c r="C45" s="233"/>
      <c r="D45" s="234"/>
      <c r="E45" s="234"/>
      <c r="M45" s="240"/>
    </row>
    <row r="46" spans="3:17" s="1" customFormat="1" hidden="1">
      <c r="C46" s="233"/>
      <c r="D46" s="234"/>
      <c r="E46" s="234"/>
      <c r="M46" s="240"/>
    </row>
    <row r="47" spans="3:17" s="1" customFormat="1" hidden="1">
      <c r="C47" s="233"/>
      <c r="D47" s="234"/>
      <c r="E47" s="234"/>
      <c r="M47" s="240"/>
    </row>
    <row r="48" spans="3:17" s="1" customFormat="1" hidden="1">
      <c r="C48" s="233"/>
      <c r="D48" s="234"/>
      <c r="E48" s="234"/>
      <c r="M48" s="240"/>
    </row>
    <row r="49" spans="3:13" s="1" customFormat="1" hidden="1">
      <c r="C49" s="233"/>
      <c r="D49" s="234"/>
      <c r="E49" s="234"/>
      <c r="M49" s="240"/>
    </row>
    <row r="50" spans="3:13" s="1" customFormat="1" hidden="1">
      <c r="C50" s="233"/>
      <c r="D50" s="234"/>
      <c r="E50" s="234"/>
      <c r="M50" s="240"/>
    </row>
    <row r="51" spans="3:13" s="1" customFormat="1" hidden="1">
      <c r="C51" s="233"/>
      <c r="D51" s="234"/>
      <c r="E51" s="234"/>
      <c r="M51" s="240"/>
    </row>
    <row r="52" spans="3:13" s="1" customFormat="1" hidden="1">
      <c r="C52" s="233"/>
      <c r="D52" s="234"/>
      <c r="E52" s="234"/>
      <c r="M52" s="240"/>
    </row>
    <row r="53" spans="3:13" s="1" customFormat="1" hidden="1">
      <c r="C53" s="233"/>
      <c r="D53" s="234"/>
      <c r="E53" s="234"/>
      <c r="M53" s="240"/>
    </row>
    <row r="54" spans="3:13" s="1" customFormat="1" hidden="1">
      <c r="C54" s="233"/>
      <c r="D54" s="234"/>
      <c r="E54" s="234"/>
      <c r="M54" s="240"/>
    </row>
    <row r="55" spans="3:13" s="1" customFormat="1" hidden="1">
      <c r="C55" s="233"/>
      <c r="D55" s="234"/>
      <c r="E55" s="234"/>
      <c r="M55" s="240"/>
    </row>
  </sheetData>
  <sheetProtection algorithmName="SHA-512" hashValue="emGgU+/Sk/lUebd4taOoP0M+i6S7NelURFvYT4g+nOkG+lxxxnAKiqCBfOJg4llFol5Ze17H0IWd6dOsDp8QtQ==" saltValue="t1d7Dnz3WvweZBjCMP3kJw==" spinCount="100000" sheet="1" objects="1" scenarios="1"/>
  <mergeCells count="1">
    <mergeCell ref="C2:C3"/>
  </mergeCells>
  <conditionalFormatting sqref="K7:L8 K10:L10">
    <cfRule type="cellIs" dxfId="35" priority="6" operator="lessThan">
      <formula>0</formula>
    </cfRule>
  </conditionalFormatting>
  <conditionalFormatting sqref="K7:L8 K10:L10">
    <cfRule type="cellIs" dxfId="34" priority="7" operator="greaterThan">
      <formula>0</formula>
    </cfRule>
  </conditionalFormatting>
  <conditionalFormatting sqref="L3">
    <cfRule type="cellIs" dxfId="33" priority="8" operator="lessThan">
      <formula>0</formula>
    </cfRule>
    <cfRule type="cellIs" dxfId="32" priority="8" operator="lessThan">
      <formula>0</formula>
    </cfRule>
    <cfRule type="cellIs" dxfId="31" priority="8" operator="lessThan">
      <formula>0</formula>
    </cfRule>
  </conditionalFormatting>
  <conditionalFormatting sqref="K10:L10">
    <cfRule type="cellIs" dxfId="30" priority="5" operator="lessThan">
      <formula>0</formula>
    </cfRule>
  </conditionalFormatting>
  <conditionalFormatting sqref="K10:L10">
    <cfRule type="cellIs" dxfId="29" priority="4" operator="greaterThan">
      <formula>0</formula>
    </cfRule>
  </conditionalFormatting>
  <conditionalFormatting sqref="F8:F18">
    <cfRule type="cellIs" dxfId="28" priority="1" operator="lessThan">
      <formula>0</formula>
    </cfRule>
    <cfRule type="cellIs" dxfId="27" priority="2" operator="lessThan">
      <formula>0</formula>
    </cfRule>
    <cfRule type="cellIs" dxfId="26"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B55"/>
  <sheetViews>
    <sheetView workbookViewId="0">
      <selection activeCell="C2" sqref="C2:C3"/>
    </sheetView>
  </sheetViews>
  <sheetFormatPr defaultColWidth="0" defaultRowHeight="15" customHeight="1" zeroHeight="1"/>
  <cols>
    <col min="1" max="2" width="4.42578125" style="1" customWidth="1"/>
    <col min="3" max="3" width="27.85546875" style="230" customWidth="1"/>
    <col min="4" max="5" width="13" style="231" customWidth="1"/>
    <col min="6" max="6" width="13" style="39" customWidth="1"/>
    <col min="7" max="7" width="9.140625" style="1" customWidth="1"/>
    <col min="8" max="8" width="15.7109375" style="1" customWidth="1"/>
    <col min="9" max="12" width="13.7109375" style="1" customWidth="1"/>
    <col min="13" max="13" width="7" style="1" customWidth="1"/>
    <col min="14" max="14" width="5.7109375" style="1" hidden="1" customWidth="1"/>
    <col min="15" max="21" width="9.140625" style="39" hidden="1" customWidth="1"/>
    <col min="22" max="25" width="9.140625" style="1" hidden="1" customWidth="1"/>
    <col min="26" max="28" width="0" style="1" hidden="1" customWidth="1"/>
    <col min="29" max="16384" width="0" style="39" hidden="1"/>
  </cols>
  <sheetData>
    <row r="1" spans="1:21" s="1" customFormat="1" ht="15" customHeight="1">
      <c r="A1" s="1" t="s">
        <v>308</v>
      </c>
      <c r="C1" s="233"/>
      <c r="D1" s="234"/>
      <c r="E1" s="234"/>
    </row>
    <row r="2" spans="1:21" s="1" customFormat="1" ht="15" customHeight="1">
      <c r="C2" s="882" t="s">
        <v>213</v>
      </c>
      <c r="D2" s="234"/>
      <c r="E2" s="234"/>
    </row>
    <row r="3" spans="1:21" s="1" customFormat="1">
      <c r="B3" s="1" t="s">
        <v>222</v>
      </c>
      <c r="C3" s="882"/>
      <c r="D3" s="234"/>
      <c r="E3" s="234"/>
    </row>
    <row r="4" spans="1:21" s="1" customFormat="1">
      <c r="A4" s="234"/>
      <c r="B4" s="234"/>
      <c r="C4" s="234"/>
      <c r="D4" s="234"/>
      <c r="E4" s="234"/>
    </row>
    <row r="5" spans="1:21" s="1" customFormat="1" ht="21">
      <c r="C5" s="361">
        <f>+'Track Room'!G19</f>
        <v>43497</v>
      </c>
      <c r="D5" s="317">
        <f>SUM(D8:D19)</f>
        <v>0</v>
      </c>
      <c r="E5" s="318">
        <f>SUM(E8:E19)</f>
        <v>1747</v>
      </c>
    </row>
    <row r="6" spans="1:21" s="1" customFormat="1" ht="15" customHeight="1">
      <c r="C6" s="233"/>
      <c r="D6" s="234"/>
      <c r="E6" s="234"/>
      <c r="H6" s="329" t="s">
        <v>303</v>
      </c>
      <c r="I6" s="329" t="s">
        <v>212</v>
      </c>
      <c r="J6" s="329" t="s">
        <v>209</v>
      </c>
      <c r="K6" s="329" t="s">
        <v>211</v>
      </c>
      <c r="L6" s="329" t="s">
        <v>298</v>
      </c>
    </row>
    <row r="7" spans="1:21" s="1" customFormat="1" ht="15.75">
      <c r="C7" s="236" t="s">
        <v>210</v>
      </c>
      <c r="D7" s="236" t="s">
        <v>212</v>
      </c>
      <c r="E7" s="236" t="s">
        <v>209</v>
      </c>
      <c r="F7" s="236" t="s">
        <v>211</v>
      </c>
      <c r="H7" s="330" t="s">
        <v>60</v>
      </c>
      <c r="I7" s="331">
        <f>SUM(D8:D19)</f>
        <v>0</v>
      </c>
      <c r="J7" s="331">
        <f>+SUM(E8:E17)</f>
        <v>1247</v>
      </c>
      <c r="K7" s="331">
        <f>+J7-I7</f>
        <v>1247</v>
      </c>
      <c r="L7" s="334" t="e">
        <f>+I7/I10</f>
        <v>#DIV/0!</v>
      </c>
      <c r="O7" s="39"/>
      <c r="P7" s="39"/>
      <c r="Q7" s="39"/>
      <c r="R7" s="39"/>
      <c r="S7" s="39"/>
      <c r="T7" s="39"/>
      <c r="U7" s="39"/>
    </row>
    <row r="8" spans="1:21" s="1" customFormat="1">
      <c r="C8" s="237" t="str">
        <f>+'Track Room'!P18</f>
        <v>Day to Day - Housing</v>
      </c>
      <c r="D8" s="343">
        <f>+Summary!H5</f>
        <v>0</v>
      </c>
      <c r="E8" s="343">
        <f>+'Jan B'!E8</f>
        <v>500</v>
      </c>
      <c r="F8" s="316">
        <f>+E8-D8</f>
        <v>500</v>
      </c>
      <c r="H8" s="330" t="s">
        <v>286</v>
      </c>
      <c r="I8" s="331">
        <f>+D19</f>
        <v>0</v>
      </c>
      <c r="J8" s="331">
        <f>+E18</f>
        <v>500</v>
      </c>
      <c r="K8" s="331">
        <f>+I8-J8</f>
        <v>-500</v>
      </c>
      <c r="L8" s="334" t="e">
        <f>+I8/I10</f>
        <v>#DIV/0!</v>
      </c>
      <c r="O8" s="39"/>
      <c r="P8" s="39"/>
      <c r="Q8" s="39"/>
      <c r="R8" s="39"/>
      <c r="S8" s="39"/>
      <c r="T8" s="39"/>
      <c r="U8" s="39"/>
    </row>
    <row r="9" spans="1:21" s="1" customFormat="1">
      <c r="C9" s="237" t="str">
        <f>+'Track Room'!P19</f>
        <v>Car - Bike - Transportation</v>
      </c>
      <c r="D9" s="343">
        <f>+Summary!I5</f>
        <v>0</v>
      </c>
      <c r="E9" s="343">
        <f>+'Jan B'!E9</f>
        <v>100</v>
      </c>
      <c r="F9" s="316">
        <f t="shared" ref="F9:F18" si="0">+E9-D9</f>
        <v>100</v>
      </c>
      <c r="H9" s="48"/>
      <c r="I9" s="48"/>
      <c r="J9" s="48"/>
      <c r="K9" s="48"/>
      <c r="L9" s="48"/>
      <c r="O9" s="39"/>
      <c r="P9" s="39"/>
      <c r="Q9" s="39"/>
      <c r="R9" s="39"/>
      <c r="S9" s="39"/>
      <c r="T9" s="39"/>
      <c r="U9" s="39"/>
    </row>
    <row r="10" spans="1:21" s="1" customFormat="1">
      <c r="C10" s="237" t="str">
        <f>+'Track Room'!P20</f>
        <v>Food</v>
      </c>
      <c r="D10" s="343">
        <f>+Summary!J5</f>
        <v>0</v>
      </c>
      <c r="E10" s="343">
        <f>+'Jan B'!E10</f>
        <v>200</v>
      </c>
      <c r="F10" s="316">
        <f t="shared" si="0"/>
        <v>200</v>
      </c>
      <c r="H10" s="330" t="s">
        <v>2</v>
      </c>
      <c r="I10" s="332">
        <f>SUM(I7:I8)</f>
        <v>0</v>
      </c>
      <c r="J10" s="332">
        <f>SUM(J7:J8)</f>
        <v>1747</v>
      </c>
      <c r="K10" s="331">
        <f>SUM(K7:K8)</f>
        <v>747</v>
      </c>
      <c r="L10" s="333" t="e">
        <f>+I10/I10</f>
        <v>#DIV/0!</v>
      </c>
      <c r="O10" s="39"/>
      <c r="P10" s="39"/>
      <c r="Q10" s="39"/>
      <c r="R10" s="39"/>
      <c r="S10" s="39"/>
      <c r="T10" s="39"/>
      <c r="U10" s="39"/>
    </row>
    <row r="11" spans="1:21" s="1" customFormat="1">
      <c r="C11" s="237" t="str">
        <f>+'Track Room'!P21</f>
        <v>Personal Care</v>
      </c>
      <c r="D11" s="343">
        <f>+Summary!K5</f>
        <v>0</v>
      </c>
      <c r="E11" s="343">
        <f>+'Jan B'!E11</f>
        <v>100</v>
      </c>
      <c r="F11" s="316">
        <f t="shared" si="0"/>
        <v>100</v>
      </c>
      <c r="O11" s="39"/>
      <c r="P11" s="39"/>
      <c r="Q11" s="39"/>
      <c r="R11" s="39"/>
      <c r="S11" s="39"/>
      <c r="T11" s="39"/>
      <c r="U11" s="39"/>
    </row>
    <row r="12" spans="1:21" s="1" customFormat="1">
      <c r="C12" s="237" t="str">
        <f>+'Track Room'!P22</f>
        <v>Entertainment</v>
      </c>
      <c r="D12" s="343">
        <f>+Summary!L5</f>
        <v>0</v>
      </c>
      <c r="E12" s="343">
        <f>+'Jan B'!E12</f>
        <v>120</v>
      </c>
      <c r="F12" s="316">
        <f t="shared" si="0"/>
        <v>120</v>
      </c>
      <c r="O12" s="39"/>
      <c r="P12" s="39"/>
      <c r="Q12" s="39"/>
      <c r="R12" s="39"/>
      <c r="S12" s="39"/>
      <c r="T12" s="39"/>
      <c r="U12" s="39"/>
    </row>
    <row r="13" spans="1:21" s="1" customFormat="1">
      <c r="C13" s="237" t="str">
        <f>+'Track Room'!P23</f>
        <v>Medical</v>
      </c>
      <c r="D13" s="343">
        <f>+Summary!M5</f>
        <v>0</v>
      </c>
      <c r="E13" s="343">
        <f>+'Jan B'!E13</f>
        <v>40</v>
      </c>
      <c r="F13" s="316">
        <f t="shared" si="0"/>
        <v>40</v>
      </c>
      <c r="O13" s="39"/>
      <c r="P13" s="39"/>
      <c r="Q13" s="39"/>
      <c r="R13" s="39"/>
      <c r="S13" s="39"/>
      <c r="T13" s="39"/>
      <c r="U13" s="39"/>
    </row>
    <row r="14" spans="1:21" s="1" customFormat="1">
      <c r="C14" s="237" t="str">
        <f>+'Track Room'!P24</f>
        <v>Gifts</v>
      </c>
      <c r="D14" s="343">
        <f>+Summary!N5</f>
        <v>0</v>
      </c>
      <c r="E14" s="343">
        <f>+'Jan B'!E14</f>
        <v>50</v>
      </c>
      <c r="F14" s="316">
        <f t="shared" si="0"/>
        <v>50</v>
      </c>
      <c r="O14" s="39"/>
      <c r="P14" s="39"/>
      <c r="Q14" s="39"/>
      <c r="R14" s="39"/>
      <c r="S14" s="39"/>
      <c r="T14" s="39"/>
      <c r="U14" s="39"/>
    </row>
    <row r="15" spans="1:21" s="1" customFormat="1">
      <c r="C15" s="237" t="str">
        <f>+'Track Room'!P25</f>
        <v>Studies</v>
      </c>
      <c r="D15" s="343">
        <f>+Summary!O5</f>
        <v>0</v>
      </c>
      <c r="E15" s="343">
        <f>+'Jan B'!E15</f>
        <v>70</v>
      </c>
      <c r="F15" s="316">
        <f t="shared" si="0"/>
        <v>70</v>
      </c>
      <c r="O15" s="39"/>
      <c r="P15" s="39"/>
      <c r="Q15" s="39"/>
      <c r="R15" s="39"/>
      <c r="S15" s="39"/>
      <c r="T15" s="39"/>
      <c r="U15" s="39"/>
    </row>
    <row r="16" spans="1:21" s="1" customFormat="1">
      <c r="C16" s="237" t="str">
        <f>+'Track Room'!P26</f>
        <v>Travel  &amp; Pleasure</v>
      </c>
      <c r="D16" s="343">
        <f>+Summary!P5</f>
        <v>0</v>
      </c>
      <c r="E16" s="343">
        <f>+'Jan B'!E16</f>
        <v>55</v>
      </c>
      <c r="F16" s="316">
        <f t="shared" si="0"/>
        <v>55</v>
      </c>
      <c r="O16" s="39"/>
      <c r="P16" s="39"/>
      <c r="Q16" s="39"/>
      <c r="R16" s="39"/>
      <c r="S16" s="39"/>
      <c r="T16" s="39"/>
      <c r="U16" s="39"/>
    </row>
    <row r="17" spans="3:21" s="1" customFormat="1">
      <c r="C17" s="237" t="str">
        <f>+'Track Room'!P27</f>
        <v>Misc</v>
      </c>
      <c r="D17" s="343">
        <f>+Summary!Q5</f>
        <v>0</v>
      </c>
      <c r="E17" s="343">
        <f>+'Jan B'!E17</f>
        <v>12</v>
      </c>
      <c r="F17" s="316">
        <f t="shared" si="0"/>
        <v>12</v>
      </c>
      <c r="O17" s="39"/>
      <c r="P17" s="39"/>
      <c r="Q17" s="39"/>
      <c r="R17" s="39"/>
      <c r="S17" s="39"/>
      <c r="T17" s="39"/>
      <c r="U17" s="39"/>
    </row>
    <row r="18" spans="3:21" s="1" customFormat="1">
      <c r="C18" s="237" t="str">
        <f>+'Track Room'!P28</f>
        <v>Savings</v>
      </c>
      <c r="D18" s="343">
        <f>+Summary!R5</f>
        <v>0</v>
      </c>
      <c r="E18" s="343">
        <f>+'Jan B'!E18</f>
        <v>500</v>
      </c>
      <c r="F18" s="316">
        <f t="shared" si="0"/>
        <v>500</v>
      </c>
      <c r="O18" s="39"/>
      <c r="P18" s="39"/>
      <c r="Q18" s="39"/>
      <c r="R18" s="39"/>
      <c r="S18" s="39"/>
      <c r="T18" s="39"/>
      <c r="U18" s="39"/>
    </row>
    <row r="19" spans="3:21" s="1" customFormat="1">
      <c r="C19" s="233"/>
      <c r="D19" s="234"/>
      <c r="E19" s="234"/>
    </row>
    <row r="20" spans="3:21" s="1" customFormat="1">
      <c r="C20" s="230"/>
      <c r="D20" s="231"/>
      <c r="E20" s="231"/>
      <c r="F20" s="39"/>
      <c r="O20" s="39"/>
      <c r="P20" s="39"/>
      <c r="Q20" s="39"/>
      <c r="R20" s="39"/>
      <c r="S20" s="39"/>
      <c r="T20" s="39"/>
      <c r="U20" s="39"/>
    </row>
    <row r="21" spans="3:21" s="1" customFormat="1">
      <c r="C21" s="230"/>
      <c r="D21" s="231"/>
      <c r="E21" s="231"/>
      <c r="F21" s="39"/>
      <c r="O21" s="39"/>
      <c r="P21" s="39"/>
      <c r="Q21" s="39"/>
      <c r="R21" s="39"/>
      <c r="S21" s="39"/>
      <c r="T21" s="39"/>
      <c r="U21" s="39"/>
    </row>
    <row r="22" spans="3:21" s="1" customFormat="1">
      <c r="C22" s="230"/>
      <c r="D22" s="231"/>
      <c r="E22" s="231"/>
      <c r="F22" s="39"/>
      <c r="O22" s="39"/>
      <c r="P22" s="39"/>
      <c r="Q22" s="39"/>
      <c r="R22" s="39"/>
      <c r="S22" s="39"/>
      <c r="T22" s="39"/>
      <c r="U22" s="39"/>
    </row>
    <row r="23" spans="3:21" s="1" customFormat="1">
      <c r="C23" s="230"/>
      <c r="D23" s="231"/>
      <c r="E23" s="231"/>
      <c r="F23" s="39"/>
      <c r="O23" s="39"/>
      <c r="P23" s="39"/>
      <c r="Q23" s="39"/>
      <c r="R23" s="39"/>
      <c r="S23" s="39"/>
      <c r="T23" s="39"/>
      <c r="U23" s="39"/>
    </row>
    <row r="24" spans="3:21" s="1" customFormat="1">
      <c r="C24" s="230"/>
      <c r="D24" s="231"/>
      <c r="E24" s="231"/>
      <c r="F24" s="39"/>
      <c r="O24" s="39"/>
      <c r="P24" s="39"/>
      <c r="Q24" s="39"/>
      <c r="R24" s="39"/>
      <c r="S24" s="39"/>
      <c r="T24" s="39"/>
      <c r="U24" s="39"/>
    </row>
    <row r="25" spans="3:21" s="1" customFormat="1">
      <c r="C25" s="230"/>
      <c r="D25" s="231"/>
      <c r="E25" s="231"/>
      <c r="F25" s="39"/>
      <c r="O25" s="39"/>
      <c r="P25" s="39"/>
      <c r="Q25" s="39"/>
      <c r="R25" s="39"/>
      <c r="S25" s="39"/>
      <c r="T25" s="39"/>
      <c r="U25" s="39"/>
    </row>
    <row r="26" spans="3:21" s="1" customFormat="1">
      <c r="C26" s="230"/>
      <c r="D26" s="231"/>
      <c r="E26" s="231"/>
      <c r="F26" s="39"/>
      <c r="O26" s="39"/>
      <c r="P26" s="39"/>
      <c r="Q26" s="39"/>
      <c r="R26" s="39"/>
      <c r="S26" s="39"/>
      <c r="T26" s="39"/>
      <c r="U26" s="39"/>
    </row>
    <row r="27" spans="3:21" s="1" customFormat="1">
      <c r="C27" s="230"/>
      <c r="D27" s="231"/>
      <c r="E27" s="231"/>
      <c r="F27" s="39"/>
      <c r="O27" s="39"/>
      <c r="P27" s="39"/>
      <c r="Q27" s="39"/>
      <c r="R27" s="39"/>
      <c r="S27" s="39"/>
      <c r="T27" s="39"/>
      <c r="U27" s="39"/>
    </row>
    <row r="28" spans="3:21" s="1" customFormat="1">
      <c r="C28" s="230"/>
      <c r="D28" s="231"/>
      <c r="E28" s="231"/>
      <c r="F28" s="39"/>
      <c r="O28" s="39"/>
      <c r="P28" s="39"/>
      <c r="Q28" s="39"/>
      <c r="R28" s="39"/>
      <c r="S28" s="39"/>
      <c r="T28" s="39"/>
      <c r="U28" s="39"/>
    </row>
    <row r="29" spans="3:21" s="1" customFormat="1">
      <c r="C29" s="230"/>
      <c r="D29" s="231"/>
      <c r="E29" s="231"/>
      <c r="F29" s="39"/>
      <c r="O29" s="39"/>
      <c r="P29" s="39"/>
      <c r="Q29" s="39"/>
      <c r="R29" s="39"/>
      <c r="S29" s="39"/>
      <c r="T29" s="39"/>
      <c r="U29" s="39"/>
    </row>
    <row r="30" spans="3:21" s="1" customFormat="1">
      <c r="C30" s="230"/>
      <c r="D30" s="231"/>
      <c r="E30" s="231"/>
      <c r="F30" s="39"/>
      <c r="O30" s="39"/>
      <c r="P30" s="39"/>
      <c r="Q30" s="39"/>
      <c r="R30" s="39"/>
      <c r="S30" s="39"/>
      <c r="T30" s="39"/>
      <c r="U30" s="39"/>
    </row>
    <row r="31" spans="3:21" s="1" customFormat="1">
      <c r="C31" s="230"/>
      <c r="D31" s="231"/>
      <c r="E31" s="231"/>
      <c r="F31" s="39"/>
      <c r="O31" s="39"/>
      <c r="P31" s="39"/>
      <c r="Q31" s="39"/>
      <c r="R31" s="39"/>
      <c r="S31" s="39"/>
      <c r="T31" s="39"/>
      <c r="U31" s="39"/>
    </row>
    <row r="32" spans="3:21" s="1" customFormat="1">
      <c r="C32" s="230"/>
      <c r="D32" s="231"/>
      <c r="E32" s="231"/>
      <c r="F32" s="39"/>
      <c r="O32" s="39"/>
      <c r="P32" s="39"/>
      <c r="Q32" s="39"/>
      <c r="R32" s="39"/>
      <c r="S32" s="39"/>
      <c r="T32" s="39"/>
      <c r="U32" s="39"/>
    </row>
    <row r="33" spans="3:21" s="1" customFormat="1">
      <c r="C33" s="230"/>
      <c r="D33" s="231"/>
      <c r="E33" s="231"/>
      <c r="F33" s="39"/>
      <c r="O33" s="39"/>
      <c r="P33" s="39"/>
      <c r="Q33" s="39"/>
      <c r="R33" s="39"/>
      <c r="S33" s="39"/>
      <c r="T33" s="39"/>
      <c r="U33" s="39"/>
    </row>
    <row r="34" spans="3:21" s="1" customFormat="1">
      <c r="C34" s="230"/>
      <c r="D34" s="231"/>
      <c r="E34" s="231"/>
      <c r="F34" s="39"/>
      <c r="O34" s="39"/>
      <c r="P34" s="39"/>
      <c r="Q34" s="39"/>
      <c r="R34" s="39"/>
      <c r="S34" s="39"/>
      <c r="T34" s="39"/>
      <c r="U34" s="39"/>
    </row>
    <row r="35" spans="3:21" s="1" customFormat="1">
      <c r="C35" s="230"/>
      <c r="D35" s="231"/>
      <c r="E35" s="231"/>
      <c r="F35" s="39"/>
      <c r="O35" s="39"/>
      <c r="P35" s="39"/>
      <c r="Q35" s="39"/>
      <c r="R35" s="39"/>
      <c r="S35" s="39"/>
      <c r="T35" s="39"/>
      <c r="U35" s="39"/>
    </row>
    <row r="36" spans="3:21"/>
    <row r="37" spans="3:21"/>
    <row r="38" spans="3:21"/>
    <row r="39" spans="3:21"/>
    <row r="40" spans="3:21"/>
    <row r="41" spans="3:21" s="1" customFormat="1">
      <c r="C41" s="233"/>
      <c r="D41" s="234"/>
      <c r="E41" s="234"/>
    </row>
    <row r="42" spans="3:21" s="1" customFormat="1">
      <c r="C42" s="233"/>
      <c r="D42" s="234"/>
      <c r="E42" s="234"/>
    </row>
    <row r="43" spans="3:21" s="1" customFormat="1">
      <c r="C43" s="233"/>
      <c r="D43" s="234"/>
      <c r="E43" s="234"/>
    </row>
    <row r="44" spans="3:21" s="1" customFormat="1">
      <c r="C44" s="233"/>
      <c r="D44" s="234"/>
      <c r="E44" s="234"/>
    </row>
    <row r="45" spans="3:21" s="1" customFormat="1" hidden="1">
      <c r="C45" s="233"/>
      <c r="D45" s="234"/>
      <c r="E45" s="234"/>
    </row>
    <row r="46" spans="3:21" s="1" customFormat="1" hidden="1">
      <c r="C46" s="233"/>
      <c r="D46" s="234"/>
      <c r="E46" s="234"/>
    </row>
    <row r="47" spans="3:21" s="1" customFormat="1" hidden="1">
      <c r="C47" s="233"/>
      <c r="D47" s="234"/>
      <c r="E47" s="234"/>
    </row>
    <row r="48" spans="3:21" s="1" customFormat="1" hidden="1">
      <c r="C48" s="233"/>
      <c r="D48" s="234"/>
      <c r="E48" s="234"/>
    </row>
    <row r="49" spans="3:5" s="1" customFormat="1" hidden="1">
      <c r="C49" s="233"/>
      <c r="D49" s="234"/>
      <c r="E49" s="234"/>
    </row>
    <row r="50" spans="3:5" s="1" customFormat="1" hidden="1">
      <c r="C50" s="233"/>
      <c r="D50" s="234"/>
      <c r="E50" s="234"/>
    </row>
    <row r="51" spans="3:5" s="1" customFormat="1" hidden="1">
      <c r="C51" s="233"/>
      <c r="D51" s="234"/>
      <c r="E51" s="234"/>
    </row>
    <row r="52" spans="3:5" s="1" customFormat="1" hidden="1">
      <c r="C52" s="233"/>
      <c r="D52" s="234"/>
      <c r="E52" s="234"/>
    </row>
    <row r="53" spans="3:5" s="1" customFormat="1" hidden="1">
      <c r="C53" s="233"/>
      <c r="D53" s="234"/>
      <c r="E53" s="234"/>
    </row>
    <row r="54" spans="3:5" s="1" customFormat="1" hidden="1">
      <c r="C54" s="233"/>
      <c r="D54" s="234"/>
      <c r="E54" s="234"/>
    </row>
    <row r="55" spans="3:5" s="1" customFormat="1" hidden="1">
      <c r="C55" s="233"/>
      <c r="D55" s="234"/>
      <c r="E55" s="234"/>
    </row>
  </sheetData>
  <sheetProtection algorithmName="SHA-512" hashValue="rfHlv6WGOsIkP+urp+AlQVgLcvgRKBBwoOOgG9HaRYFcCzUJlSSruR5YkRfqHMm0FX58Vv+JE04uKgMJ6CFggQ==" saltValue="2+wpztjGt/NXHfFTuudOpQ==" spinCount="100000" sheet="1" objects="1" scenarios="1"/>
  <mergeCells count="1">
    <mergeCell ref="C2:C3"/>
  </mergeCells>
  <conditionalFormatting sqref="K7:L8 K10:L10 K12:L12">
    <cfRule type="cellIs" dxfId="25" priority="18" operator="lessThan">
      <formula>0</formula>
    </cfRule>
  </conditionalFormatting>
  <conditionalFormatting sqref="K7:L8 K10:L10 K12:L12">
    <cfRule type="cellIs" dxfId="24" priority="17" operator="greaterThan">
      <formula>0</formula>
    </cfRule>
  </conditionalFormatting>
  <conditionalFormatting sqref="I14 F8:F18">
    <cfRule type="cellIs" dxfId="23" priority="9" operator="lessThan">
      <formula>0</formula>
    </cfRule>
    <cfRule type="cellIs" dxfId="22" priority="10" operator="lessThan">
      <formula>0</formula>
    </cfRule>
    <cfRule type="cellIs" dxfId="21" priority="11" operator="lessThan">
      <formula>0</formula>
    </cfRule>
  </conditionalFormatting>
  <conditionalFormatting sqref="L3">
    <cfRule type="cellIs" dxfId="20" priority="1" operator="lessThan">
      <formula>0</formula>
    </cfRule>
    <cfRule type="cellIs" dxfId="19" priority="2" operator="lessThan">
      <formula>0</formula>
    </cfRule>
    <cfRule type="cellIs" dxfId="18"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Y55"/>
  <sheetViews>
    <sheetView zoomScaleNormal="100" workbookViewId="0">
      <selection activeCell="C2" sqref="C2:C3"/>
    </sheetView>
  </sheetViews>
  <sheetFormatPr defaultColWidth="0" defaultRowHeight="15" zeroHeight="1"/>
  <cols>
    <col min="1" max="2" width="4.42578125" style="1" customWidth="1"/>
    <col min="3" max="3" width="27.85546875" style="230" customWidth="1"/>
    <col min="4" max="5" width="11" style="231" customWidth="1"/>
    <col min="6" max="6" width="10.28515625" customWidth="1"/>
    <col min="7" max="7" width="5" style="1" customWidth="1"/>
    <col min="8" max="8" width="14.42578125" style="1" customWidth="1"/>
    <col min="9" max="9" width="9.140625" style="1" customWidth="1"/>
    <col min="10" max="10" width="10.42578125" style="1" customWidth="1"/>
    <col min="11" max="11" width="9.140625" customWidth="1"/>
    <col min="12" max="12" width="10" style="39" bestFit="1" customWidth="1"/>
    <col min="13" max="13" width="10.5703125" customWidth="1"/>
    <col min="14" max="17" width="9.140625" customWidth="1"/>
    <col min="18" max="19" width="9.140625" style="1" customWidth="1"/>
    <col min="20" max="21" width="9.140625" style="1" hidden="1" customWidth="1"/>
    <col min="22" max="24" width="0" style="1" hidden="1" customWidth="1"/>
    <col min="25" max="25" width="0" hidden="1" customWidth="1"/>
    <col min="26" max="16384" width="9.140625" hidden="1"/>
  </cols>
  <sheetData>
    <row r="1" spans="3:13" s="1" customFormat="1">
      <c r="C1" s="233"/>
      <c r="D1" s="234"/>
      <c r="E1" s="234"/>
    </row>
    <row r="2" spans="3:13" s="1" customFormat="1">
      <c r="C2" s="883" t="s">
        <v>213</v>
      </c>
      <c r="D2" s="234"/>
      <c r="E2" s="234"/>
    </row>
    <row r="3" spans="3:13" s="1" customFormat="1">
      <c r="C3" s="884"/>
      <c r="D3" s="234"/>
      <c r="E3" s="234"/>
    </row>
    <row r="4" spans="3:13" s="1" customFormat="1">
      <c r="C4" s="233"/>
      <c r="D4" s="234"/>
      <c r="E4" s="234"/>
    </row>
    <row r="5" spans="3:13" s="1" customFormat="1" ht="15.75">
      <c r="C5" s="321">
        <f>+'Track Room'!G18</f>
        <v>43466</v>
      </c>
      <c r="D5" s="323">
        <f>SUM(D8:D19)</f>
        <v>0</v>
      </c>
      <c r="E5" s="324">
        <f>SUM(E8:E19)</f>
        <v>1747</v>
      </c>
      <c r="F5" s="322">
        <f>SUM(F8:F19)</f>
        <v>1747</v>
      </c>
    </row>
    <row r="6" spans="3:13" s="1" customFormat="1">
      <c r="C6" s="233"/>
      <c r="D6" s="234"/>
      <c r="E6" s="234"/>
      <c r="H6" s="48"/>
      <c r="I6" s="329" t="s">
        <v>212</v>
      </c>
      <c r="J6" s="329" t="s">
        <v>209</v>
      </c>
      <c r="K6" s="329" t="s">
        <v>211</v>
      </c>
      <c r="L6" s="329" t="s">
        <v>298</v>
      </c>
    </row>
    <row r="7" spans="3:13" ht="15.75">
      <c r="C7" s="236" t="s">
        <v>210</v>
      </c>
      <c r="D7" s="236" t="s">
        <v>212</v>
      </c>
      <c r="E7" s="236" t="s">
        <v>209</v>
      </c>
      <c r="F7" s="236" t="s">
        <v>211</v>
      </c>
      <c r="H7" s="330" t="s">
        <v>60</v>
      </c>
      <c r="I7" s="331">
        <f>SUM(D8:D19)</f>
        <v>0</v>
      </c>
      <c r="J7" s="331">
        <f>SUM(E8:E17)</f>
        <v>1247</v>
      </c>
      <c r="K7" s="331">
        <f>+J7-I7</f>
        <v>1247</v>
      </c>
      <c r="L7" s="334" t="e">
        <f>+I7/I10</f>
        <v>#DIV/0!</v>
      </c>
      <c r="M7" s="1"/>
    </row>
    <row r="8" spans="3:13">
      <c r="C8" s="237" t="str">
        <f>+'Track Room'!P18</f>
        <v>Day to Day - Housing</v>
      </c>
      <c r="D8" s="328">
        <f>+Summary!H4</f>
        <v>0</v>
      </c>
      <c r="E8" s="327">
        <f>+Budget!C10</f>
        <v>500</v>
      </c>
      <c r="F8" s="316">
        <f>+E8-D8</f>
        <v>500</v>
      </c>
      <c r="H8" s="330" t="s">
        <v>286</v>
      </c>
      <c r="I8" s="331">
        <f>+D19</f>
        <v>0</v>
      </c>
      <c r="J8" s="331">
        <f>+E18</f>
        <v>500</v>
      </c>
      <c r="K8" s="331">
        <f>+I8-J8</f>
        <v>-500</v>
      </c>
      <c r="L8" s="334" t="e">
        <f>+I8/I10</f>
        <v>#DIV/0!</v>
      </c>
      <c r="M8" s="1"/>
    </row>
    <row r="9" spans="3:13">
      <c r="C9" s="237" t="str">
        <f>+'Track Room'!P19</f>
        <v>Car - Bike - Transportation</v>
      </c>
      <c r="D9" s="328">
        <f>+Summary!I4</f>
        <v>0</v>
      </c>
      <c r="E9" s="327">
        <f>+Budget!C11</f>
        <v>100</v>
      </c>
      <c r="F9" s="316">
        <f t="shared" ref="F9:F18" si="0">+E9-D9</f>
        <v>100</v>
      </c>
      <c r="H9" s="48"/>
      <c r="I9" s="48"/>
      <c r="J9" s="48"/>
      <c r="K9" s="48"/>
      <c r="L9" s="48"/>
      <c r="M9" s="1"/>
    </row>
    <row r="10" spans="3:13">
      <c r="C10" s="237" t="str">
        <f>+'Track Room'!P20</f>
        <v>Food</v>
      </c>
      <c r="D10" s="328">
        <f>+Summary!J4</f>
        <v>0</v>
      </c>
      <c r="E10" s="327">
        <f>+Budget!C12</f>
        <v>200</v>
      </c>
      <c r="F10" s="316">
        <f t="shared" si="0"/>
        <v>200</v>
      </c>
      <c r="H10" s="330" t="s">
        <v>2</v>
      </c>
      <c r="I10" s="332">
        <f>SUM(I7:I8)</f>
        <v>0</v>
      </c>
      <c r="J10" s="332">
        <f>SUM(J7:J8)</f>
        <v>1747</v>
      </c>
      <c r="K10" s="331">
        <f>SUM(K7:K8)</f>
        <v>747</v>
      </c>
      <c r="L10" s="333" t="e">
        <f>+I10/I10</f>
        <v>#DIV/0!</v>
      </c>
      <c r="M10" s="1"/>
    </row>
    <row r="11" spans="3:13">
      <c r="C11" s="237" t="str">
        <f>+'Track Room'!P21</f>
        <v>Personal Care</v>
      </c>
      <c r="D11" s="328">
        <f>+Summary!K4</f>
        <v>0</v>
      </c>
      <c r="E11" s="327">
        <f>+Budget!C13</f>
        <v>100</v>
      </c>
      <c r="F11" s="316">
        <f t="shared" si="0"/>
        <v>100</v>
      </c>
      <c r="K11" s="1"/>
      <c r="L11" s="1"/>
      <c r="M11" s="1"/>
    </row>
    <row r="12" spans="3:13">
      <c r="C12" s="237" t="str">
        <f>+'Track Room'!P22</f>
        <v>Entertainment</v>
      </c>
      <c r="D12" s="328">
        <f>+Summary!L4</f>
        <v>0</v>
      </c>
      <c r="E12" s="327">
        <f>+Budget!C14</f>
        <v>120</v>
      </c>
      <c r="F12" s="316">
        <f t="shared" si="0"/>
        <v>120</v>
      </c>
      <c r="K12" s="1"/>
      <c r="L12" s="1"/>
      <c r="M12" s="1"/>
    </row>
    <row r="13" spans="3:13">
      <c r="C13" s="237" t="str">
        <f>+'Track Room'!P23</f>
        <v>Medical</v>
      </c>
      <c r="D13" s="328">
        <f>+Summary!M4</f>
        <v>0</v>
      </c>
      <c r="E13" s="327">
        <f>+Budget!C15</f>
        <v>40</v>
      </c>
      <c r="F13" s="316">
        <f t="shared" si="0"/>
        <v>40</v>
      </c>
      <c r="K13" s="1"/>
      <c r="L13" s="1"/>
      <c r="M13" s="1"/>
    </row>
    <row r="14" spans="3:13">
      <c r="C14" s="237" t="str">
        <f>+'Track Room'!P24</f>
        <v>Gifts</v>
      </c>
      <c r="D14" s="328">
        <f>+Summary!N4</f>
        <v>0</v>
      </c>
      <c r="E14" s="327">
        <f>+Budget!C16</f>
        <v>50</v>
      </c>
      <c r="F14" s="316">
        <f t="shared" si="0"/>
        <v>50</v>
      </c>
      <c r="K14" s="1"/>
      <c r="L14" s="1"/>
      <c r="M14" s="1"/>
    </row>
    <row r="15" spans="3:13">
      <c r="C15" s="237" t="str">
        <f>+'Track Room'!P25</f>
        <v>Studies</v>
      </c>
      <c r="D15" s="328">
        <f>+Summary!O4</f>
        <v>0</v>
      </c>
      <c r="E15" s="327">
        <f>+Budget!C17</f>
        <v>70</v>
      </c>
      <c r="F15" s="316">
        <f t="shared" si="0"/>
        <v>70</v>
      </c>
      <c r="K15" s="1"/>
      <c r="L15" s="1"/>
      <c r="M15" s="1"/>
    </row>
    <row r="16" spans="3:13">
      <c r="C16" s="237" t="str">
        <f>+'Track Room'!P26</f>
        <v>Travel  &amp; Pleasure</v>
      </c>
      <c r="D16" s="328">
        <f>+Summary!P4</f>
        <v>0</v>
      </c>
      <c r="E16" s="327">
        <f>+Budget!C18</f>
        <v>55</v>
      </c>
      <c r="F16" s="316">
        <f t="shared" si="0"/>
        <v>55</v>
      </c>
      <c r="K16" s="1"/>
      <c r="L16" s="1"/>
      <c r="M16" s="1"/>
    </row>
    <row r="17" spans="3:13">
      <c r="C17" s="237" t="str">
        <f>+'Track Room'!P27</f>
        <v>Misc</v>
      </c>
      <c r="D17" s="328">
        <f>+Summary!Q4</f>
        <v>0</v>
      </c>
      <c r="E17" s="327">
        <f>+Budget!C19</f>
        <v>12</v>
      </c>
      <c r="F17" s="316">
        <f t="shared" si="0"/>
        <v>12</v>
      </c>
      <c r="K17" s="1"/>
      <c r="L17" s="1"/>
      <c r="M17" s="1"/>
    </row>
    <row r="18" spans="3:13">
      <c r="C18" s="237" t="str">
        <f>+'Track Room'!P28</f>
        <v>Savings</v>
      </c>
      <c r="D18" s="328">
        <f>+Summary!R4</f>
        <v>0</v>
      </c>
      <c r="E18" s="327">
        <f>+Budget!C20</f>
        <v>500</v>
      </c>
      <c r="F18" s="316">
        <f t="shared" si="0"/>
        <v>500</v>
      </c>
      <c r="K18" s="1"/>
      <c r="L18" s="1"/>
      <c r="M18" s="1"/>
    </row>
    <row r="19" spans="3:13" s="1" customFormat="1">
      <c r="C19" s="233"/>
      <c r="D19" s="234"/>
      <c r="E19" s="234"/>
    </row>
    <row r="20" spans="3:13">
      <c r="K20" s="1"/>
      <c r="L20" s="1"/>
      <c r="M20" s="1"/>
    </row>
    <row r="21" spans="3:13">
      <c r="K21" s="1"/>
      <c r="L21" s="1"/>
      <c r="M21" s="1"/>
    </row>
    <row r="22" spans="3:13">
      <c r="K22" s="1"/>
      <c r="L22" s="1"/>
      <c r="M22" s="1"/>
    </row>
    <row r="23" spans="3:13">
      <c r="K23" s="1"/>
      <c r="L23" s="1"/>
      <c r="M23" s="1"/>
    </row>
    <row r="24" spans="3:13">
      <c r="K24" s="1"/>
      <c r="L24" s="1"/>
      <c r="M24" s="1"/>
    </row>
    <row r="25" spans="3:13">
      <c r="K25" s="1"/>
      <c r="L25" s="1"/>
      <c r="M25" s="1"/>
    </row>
    <row r="26" spans="3:13">
      <c r="K26" s="1"/>
      <c r="L26" s="1"/>
      <c r="M26" s="1"/>
    </row>
    <row r="27" spans="3:13">
      <c r="K27" s="1"/>
      <c r="L27" s="1"/>
      <c r="M27" s="1"/>
    </row>
    <row r="28" spans="3:13">
      <c r="K28" s="1"/>
      <c r="L28" s="1"/>
      <c r="M28" s="1"/>
    </row>
    <row r="29" spans="3:13">
      <c r="K29" s="1"/>
      <c r="L29" s="1"/>
      <c r="M29" s="1"/>
    </row>
    <row r="30" spans="3:13">
      <c r="K30" s="1"/>
      <c r="L30" s="1"/>
      <c r="M30" s="1"/>
    </row>
    <row r="31" spans="3:13">
      <c r="K31" s="1"/>
      <c r="L31" s="1"/>
      <c r="M31" s="1"/>
    </row>
    <row r="32" spans="3:13">
      <c r="K32" s="1"/>
      <c r="L32" s="1"/>
      <c r="M32" s="1"/>
    </row>
    <row r="33" spans="3:13">
      <c r="K33" s="1"/>
      <c r="L33" s="1"/>
      <c r="M33" s="1"/>
    </row>
    <row r="34" spans="3:13">
      <c r="K34" s="1"/>
      <c r="L34" s="1"/>
      <c r="M34" s="1"/>
    </row>
    <row r="35" spans="3:13">
      <c r="K35" s="1"/>
      <c r="L35" s="1"/>
      <c r="M35" s="1"/>
    </row>
    <row r="36" spans="3:13">
      <c r="K36" s="1"/>
      <c r="L36" s="1"/>
      <c r="M36" s="1"/>
    </row>
    <row r="37" spans="3:13">
      <c r="K37" s="1"/>
      <c r="L37" s="1"/>
      <c r="M37" s="1"/>
    </row>
    <row r="38" spans="3:13">
      <c r="K38" s="1"/>
      <c r="L38" s="1"/>
      <c r="M38" s="1"/>
    </row>
    <row r="39" spans="3:13">
      <c r="K39" s="1"/>
      <c r="L39" s="1"/>
      <c r="M39" s="1"/>
    </row>
    <row r="40" spans="3:13">
      <c r="K40" s="1"/>
      <c r="L40" s="1"/>
      <c r="M40" s="1"/>
    </row>
    <row r="41" spans="3:13" s="1" customFormat="1">
      <c r="C41" s="233"/>
      <c r="D41" s="234"/>
      <c r="E41" s="234"/>
    </row>
    <row r="42" spans="3:13" s="1" customFormat="1">
      <c r="C42" s="233"/>
      <c r="D42" s="234"/>
      <c r="E42" s="234"/>
    </row>
    <row r="43" spans="3:13" s="1" customFormat="1">
      <c r="C43" s="233"/>
      <c r="D43" s="234"/>
      <c r="E43" s="234"/>
    </row>
    <row r="44" spans="3:13" s="1" customFormat="1">
      <c r="C44" s="233"/>
      <c r="D44" s="234"/>
      <c r="E44" s="234"/>
    </row>
    <row r="45" spans="3:13" s="1" customFormat="1" hidden="1">
      <c r="C45" s="233"/>
      <c r="D45" s="234"/>
      <c r="E45" s="234"/>
    </row>
    <row r="46" spans="3:13" s="1" customFormat="1" hidden="1">
      <c r="C46" s="233"/>
      <c r="D46" s="234"/>
      <c r="E46" s="234"/>
    </row>
    <row r="47" spans="3:13" s="1" customFormat="1" hidden="1">
      <c r="C47" s="233"/>
      <c r="D47" s="234"/>
      <c r="E47" s="234"/>
    </row>
    <row r="48" spans="3:13" s="1" customFormat="1" hidden="1">
      <c r="C48" s="233"/>
      <c r="D48" s="234"/>
      <c r="E48" s="234"/>
    </row>
    <row r="49" spans="3:5" s="1" customFormat="1" hidden="1">
      <c r="C49" s="233"/>
      <c r="D49" s="234"/>
      <c r="E49" s="234"/>
    </row>
    <row r="50" spans="3:5" s="1" customFormat="1" hidden="1">
      <c r="C50" s="233"/>
      <c r="D50" s="234"/>
      <c r="E50" s="234"/>
    </row>
    <row r="51" spans="3:5" s="1" customFormat="1" hidden="1">
      <c r="C51" s="233"/>
      <c r="D51" s="234"/>
      <c r="E51" s="234"/>
    </row>
    <row r="52" spans="3:5" s="1" customFormat="1" hidden="1">
      <c r="C52" s="233"/>
      <c r="D52" s="234"/>
      <c r="E52" s="234"/>
    </row>
    <row r="53" spans="3:5" s="1" customFormat="1" hidden="1">
      <c r="C53" s="233"/>
      <c r="D53" s="234"/>
      <c r="E53" s="234"/>
    </row>
    <row r="54" spans="3:5" s="1" customFormat="1" hidden="1">
      <c r="C54" s="233"/>
      <c r="D54" s="234"/>
      <c r="E54" s="234"/>
    </row>
    <row r="55" spans="3:5" s="1" customFormat="1" hidden="1">
      <c r="C55" s="233"/>
      <c r="D55" s="234"/>
      <c r="E55" s="234"/>
    </row>
  </sheetData>
  <sheetProtection algorithmName="SHA-512" hashValue="6gxVLIB5cKBKAeebXEJgXEeyuHEoYYM4aaU1RSY6S4mT0Ctb0YqMuH5nqrGBOvEAUQDX1ZRUB9PW+fKMXFYWyA==" saltValue="vWrV4Y8OY760mmX2rMVL7Q==" spinCount="100000" sheet="1" objects="1" scenarios="1"/>
  <mergeCells count="1">
    <mergeCell ref="C2:C3"/>
  </mergeCells>
  <conditionalFormatting sqref="F5 F8:F18">
    <cfRule type="cellIs" dxfId="17" priority="24" operator="lessThan">
      <formula>0</formula>
    </cfRule>
    <cfRule type="cellIs" dxfId="16" priority="25" operator="lessThan">
      <formula>0</formula>
    </cfRule>
    <cfRule type="cellIs" dxfId="15" priority="27" operator="lessThan">
      <formula>0</formula>
    </cfRule>
  </conditionalFormatting>
  <conditionalFormatting sqref="F5 K7:L8">
    <cfRule type="cellIs" dxfId="14" priority="26" operator="lessThan">
      <formula>0</formula>
    </cfRule>
  </conditionalFormatting>
  <conditionalFormatting sqref="K8:L8">
    <cfRule type="cellIs" dxfId="13" priority="19" operator="greaterThan">
      <formula>0</formula>
    </cfRule>
  </conditionalFormatting>
  <conditionalFormatting sqref="K7:L7">
    <cfRule type="cellIs" dxfId="12" priority="18" operator="greaterThan">
      <formula>0</formula>
    </cfRule>
  </conditionalFormatting>
  <conditionalFormatting sqref="K10:L10">
    <cfRule type="cellIs" dxfId="11" priority="17" operator="lessThan">
      <formula>0</formula>
    </cfRule>
  </conditionalFormatting>
  <conditionalFormatting sqref="K10:L10">
    <cfRule type="cellIs" dxfId="10" priority="16" operator="greaterThan">
      <formula>0</formula>
    </cfRule>
  </conditionalFormatting>
  <conditionalFormatting sqref="L12">
    <cfRule type="cellIs" dxfId="9" priority="15" operator="lessThan">
      <formula>0</formula>
    </cfRule>
  </conditionalFormatting>
  <conditionalFormatting sqref="L12">
    <cfRule type="cellIs" dxfId="8" priority="14" operator="greaterThan">
      <formula>0</formula>
    </cfRule>
  </conditionalFormatting>
  <conditionalFormatting sqref="I14">
    <cfRule type="cellIs" dxfId="7" priority="11" operator="lessThan">
      <formula>0</formula>
    </cfRule>
    <cfRule type="cellIs" dxfId="6" priority="12" operator="lessThan">
      <formula>0</formula>
    </cfRule>
    <cfRule type="cellIs" dxfId="5" priority="13" operator="lessThan">
      <formula>0</formula>
    </cfRule>
  </conditionalFormatting>
  <conditionalFormatting sqref="K12">
    <cfRule type="cellIs" dxfId="4" priority="5" operator="lessThan">
      <formula>0</formula>
    </cfRule>
  </conditionalFormatting>
  <conditionalFormatting sqref="K12">
    <cfRule type="cellIs" dxfId="3" priority="4" operator="greaterThan">
      <formula>0</formula>
    </cfRule>
  </conditionalFormatting>
  <conditionalFormatting sqref="L3">
    <cfRule type="cellIs" dxfId="2" priority="1" operator="lessThan">
      <formula>0</formula>
    </cfRule>
    <cfRule type="cellIs" dxfId="1" priority="2" operator="lessThan">
      <formula>0</formula>
    </cfRule>
    <cfRule type="cellIs" dxfId="0" priority="3" operator="lessThan">
      <formula>0</formula>
    </cfRule>
  </conditionalFormatting>
  <hyperlinks>
    <hyperlink ref="C2:C3" location="'Track Room'!A1" display="TRACK ROOM"/>
  </hyperlinks>
  <pageMargins left="0.7" right="0.7" top="0.75" bottom="0.75" header="0.3" footer="0.3"/>
  <pageSetup paperSize="9" orientation="portrait" horizontalDpi="1200" verticalDpi="1200"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W29"/>
  <sheetViews>
    <sheetView workbookViewId="0">
      <selection activeCell="I2" sqref="I2:M3"/>
    </sheetView>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5" width="9.140625" style="1" customWidth="1"/>
    <col min="16" max="18" width="4.42578125" style="39" hidden="1" customWidth="1"/>
    <col min="19" max="20" width="3.42578125" style="39" hidden="1" customWidth="1"/>
    <col min="21" max="23" width="0" style="437" hidden="1" customWidth="1"/>
    <col min="24" max="16384" width="9.140625" style="437" hidden="1"/>
  </cols>
  <sheetData>
    <row r="1" spans="1:20" ht="15.75" thickBot="1">
      <c r="B1" s="28"/>
      <c r="C1" s="508"/>
      <c r="D1" s="28"/>
      <c r="E1" s="28"/>
      <c r="F1" s="28"/>
      <c r="G1" s="28"/>
      <c r="H1" s="1"/>
      <c r="I1" s="1"/>
      <c r="J1" s="1"/>
      <c r="K1" s="1"/>
      <c r="L1" s="1"/>
      <c r="M1" s="1"/>
      <c r="P1" s="437"/>
      <c r="Q1" s="437"/>
      <c r="R1" s="437"/>
      <c r="S1" s="437"/>
      <c r="T1" s="437"/>
    </row>
    <row r="2" spans="1:20" ht="15" customHeight="1">
      <c r="B2" s="885" t="s">
        <v>412</v>
      </c>
      <c r="C2" s="886"/>
      <c r="D2" s="886"/>
      <c r="E2" s="887"/>
      <c r="F2" s="28"/>
      <c r="G2" s="28"/>
      <c r="H2" s="1"/>
      <c r="I2" s="894" t="s">
        <v>213</v>
      </c>
      <c r="J2" s="895"/>
      <c r="K2" s="895"/>
      <c r="L2" s="895"/>
      <c r="M2" s="896"/>
      <c r="P2" s="437"/>
      <c r="Q2" s="437"/>
      <c r="R2" s="437"/>
      <c r="S2" s="437"/>
      <c r="T2" s="437"/>
    </row>
    <row r="3" spans="1:20" ht="15" customHeight="1">
      <c r="B3" s="888"/>
      <c r="C3" s="889"/>
      <c r="D3" s="889"/>
      <c r="E3" s="890"/>
      <c r="F3" s="28"/>
      <c r="G3" s="28"/>
      <c r="H3" s="1"/>
      <c r="I3" s="897"/>
      <c r="J3" s="898"/>
      <c r="K3" s="898"/>
      <c r="L3" s="898"/>
      <c r="M3" s="899"/>
      <c r="P3" s="437"/>
      <c r="Q3" s="437"/>
      <c r="R3" s="437"/>
      <c r="S3" s="437"/>
      <c r="T3" s="437"/>
    </row>
    <row r="4" spans="1:20" ht="15.75" thickBot="1">
      <c r="A4" s="509"/>
      <c r="B4" s="891"/>
      <c r="C4" s="892"/>
      <c r="D4" s="892"/>
      <c r="E4" s="893"/>
      <c r="F4" s="511"/>
      <c r="G4" s="512"/>
      <c r="H4" s="509"/>
      <c r="I4" s="509"/>
      <c r="J4" s="509"/>
      <c r="K4" s="509"/>
      <c r="L4" s="509"/>
      <c r="M4" s="509"/>
      <c r="N4" s="509"/>
      <c r="O4" s="509"/>
    </row>
    <row r="5" spans="1:20" s="39" customFormat="1" ht="15.75" thickBot="1">
      <c r="A5" s="1"/>
      <c r="B5" s="28"/>
      <c r="C5" s="510"/>
      <c r="D5" s="28"/>
      <c r="E5" s="28"/>
      <c r="F5" s="510"/>
      <c r="G5" s="28"/>
      <c r="H5" s="1"/>
      <c r="I5" s="1"/>
      <c r="J5" s="1"/>
      <c r="K5" s="1"/>
      <c r="L5" s="1"/>
      <c r="M5" s="1"/>
      <c r="N5" s="1"/>
      <c r="O5" s="1"/>
    </row>
    <row r="6" spans="1:20" s="39" customFormat="1" ht="15.75" thickBot="1">
      <c r="A6" s="1"/>
      <c r="B6" s="900"/>
      <c r="C6" s="901"/>
      <c r="D6" s="901"/>
      <c r="E6" s="901"/>
      <c r="F6" s="901"/>
      <c r="G6" s="901"/>
      <c r="H6" s="901"/>
      <c r="I6" s="901"/>
      <c r="J6" s="901"/>
      <c r="K6" s="901"/>
      <c r="L6" s="901"/>
      <c r="M6" s="902"/>
      <c r="N6" s="1"/>
      <c r="O6" s="1"/>
    </row>
    <row r="7" spans="1:20" s="39" customFormat="1" ht="15.75" thickBot="1">
      <c r="A7" s="1"/>
      <c r="B7" s="903"/>
      <c r="C7" s="904"/>
      <c r="D7" s="904"/>
      <c r="E7" s="904"/>
      <c r="F7" s="904"/>
      <c r="G7" s="904"/>
      <c r="H7" s="904"/>
      <c r="I7" s="904"/>
      <c r="J7" s="904"/>
      <c r="K7" s="904"/>
      <c r="L7" s="904"/>
      <c r="M7" s="905"/>
      <c r="N7" s="1"/>
      <c r="O7" s="1"/>
    </row>
    <row r="8" spans="1:20" s="39" customFormat="1" ht="15.75" thickBot="1">
      <c r="A8" s="1"/>
      <c r="B8" s="903"/>
      <c r="C8" s="904"/>
      <c r="D8" s="904"/>
      <c r="E8" s="904"/>
      <c r="F8" s="904"/>
      <c r="G8" s="904"/>
      <c r="H8" s="904"/>
      <c r="I8" s="904"/>
      <c r="J8" s="904"/>
      <c r="K8" s="904"/>
      <c r="L8" s="904"/>
      <c r="M8" s="905"/>
      <c r="N8" s="1"/>
      <c r="O8" s="1"/>
    </row>
    <row r="9" spans="1:20" s="39" customFormat="1" ht="15.75" thickBot="1">
      <c r="A9" s="1"/>
      <c r="B9" s="903"/>
      <c r="C9" s="904"/>
      <c r="D9" s="904"/>
      <c r="E9" s="904"/>
      <c r="F9" s="904"/>
      <c r="G9" s="904"/>
      <c r="H9" s="904"/>
      <c r="I9" s="904"/>
      <c r="J9" s="904"/>
      <c r="K9" s="904"/>
      <c r="L9" s="904"/>
      <c r="M9" s="905"/>
      <c r="N9" s="1"/>
      <c r="O9" s="1"/>
    </row>
    <row r="10" spans="1:20" s="39" customFormat="1" ht="15.75" thickBot="1">
      <c r="A10" s="1"/>
      <c r="B10" s="903"/>
      <c r="C10" s="904"/>
      <c r="D10" s="904"/>
      <c r="E10" s="904"/>
      <c r="F10" s="904"/>
      <c r="G10" s="904"/>
      <c r="H10" s="904"/>
      <c r="I10" s="904"/>
      <c r="J10" s="904"/>
      <c r="K10" s="904"/>
      <c r="L10" s="904"/>
      <c r="M10" s="905"/>
      <c r="N10" s="1"/>
      <c r="O10" s="1"/>
    </row>
    <row r="11" spans="1:20" s="39" customFormat="1" ht="15.75" thickBot="1">
      <c r="A11" s="1"/>
      <c r="B11" s="903"/>
      <c r="C11" s="904"/>
      <c r="D11" s="904"/>
      <c r="E11" s="904"/>
      <c r="F11" s="904"/>
      <c r="G11" s="904"/>
      <c r="H11" s="904"/>
      <c r="I11" s="904"/>
      <c r="J11" s="904"/>
      <c r="K11" s="904"/>
      <c r="L11" s="904"/>
      <c r="M11" s="905"/>
      <c r="N11" s="1"/>
      <c r="O11" s="1"/>
    </row>
    <row r="12" spans="1:20" s="39" customFormat="1" ht="15.75" thickBot="1">
      <c r="A12" s="1"/>
      <c r="B12" s="903"/>
      <c r="C12" s="904"/>
      <c r="D12" s="904"/>
      <c r="E12" s="904"/>
      <c r="F12" s="904"/>
      <c r="G12" s="904"/>
      <c r="H12" s="904"/>
      <c r="I12" s="904"/>
      <c r="J12" s="904"/>
      <c r="K12" s="904"/>
      <c r="L12" s="904"/>
      <c r="M12" s="905"/>
      <c r="N12" s="1"/>
      <c r="O12" s="1"/>
    </row>
    <row r="13" spans="1:20" s="39" customFormat="1" ht="15.75" thickBot="1">
      <c r="A13" s="1"/>
      <c r="B13" s="903"/>
      <c r="C13" s="904"/>
      <c r="D13" s="904"/>
      <c r="E13" s="904"/>
      <c r="F13" s="904"/>
      <c r="G13" s="904"/>
      <c r="H13" s="904"/>
      <c r="I13" s="904"/>
      <c r="J13" s="904"/>
      <c r="K13" s="904"/>
      <c r="L13" s="904"/>
      <c r="M13" s="905"/>
      <c r="N13" s="1"/>
      <c r="O13" s="1"/>
    </row>
    <row r="14" spans="1:20" s="39" customFormat="1" ht="15.75" thickBot="1">
      <c r="A14" s="1"/>
      <c r="B14" s="903"/>
      <c r="C14" s="904"/>
      <c r="D14" s="904"/>
      <c r="E14" s="904"/>
      <c r="F14" s="904"/>
      <c r="G14" s="904"/>
      <c r="H14" s="904"/>
      <c r="I14" s="904"/>
      <c r="J14" s="904"/>
      <c r="K14" s="904"/>
      <c r="L14" s="904"/>
      <c r="M14" s="905"/>
      <c r="N14" s="1"/>
      <c r="O14" s="1"/>
    </row>
    <row r="15" spans="1:20" s="39" customFormat="1" ht="15.75" thickBot="1">
      <c r="A15" s="1"/>
      <c r="B15" s="903"/>
      <c r="C15" s="904"/>
      <c r="D15" s="904"/>
      <c r="E15" s="904"/>
      <c r="F15" s="904"/>
      <c r="G15" s="904"/>
      <c r="H15" s="904"/>
      <c r="I15" s="904"/>
      <c r="J15" s="904"/>
      <c r="K15" s="904"/>
      <c r="L15" s="904"/>
      <c r="M15" s="905"/>
      <c r="N15" s="1"/>
      <c r="O15" s="1"/>
    </row>
    <row r="16" spans="1:20" s="39" customFormat="1" ht="15.75" thickBot="1">
      <c r="A16" s="1"/>
      <c r="B16" s="903"/>
      <c r="C16" s="904"/>
      <c r="D16" s="904"/>
      <c r="E16" s="904"/>
      <c r="F16" s="904"/>
      <c r="G16" s="904"/>
      <c r="H16" s="904"/>
      <c r="I16" s="904"/>
      <c r="J16" s="904"/>
      <c r="K16" s="904"/>
      <c r="L16" s="904"/>
      <c r="M16" s="905"/>
      <c r="N16" s="1"/>
      <c r="O16" s="1"/>
    </row>
    <row r="17" spans="1:15" s="39" customFormat="1" ht="15.75" thickBot="1">
      <c r="A17" s="1"/>
      <c r="B17" s="903"/>
      <c r="C17" s="904"/>
      <c r="D17" s="904"/>
      <c r="E17" s="904"/>
      <c r="F17" s="904"/>
      <c r="G17" s="904"/>
      <c r="H17" s="904"/>
      <c r="I17" s="904"/>
      <c r="J17" s="904"/>
      <c r="K17" s="904"/>
      <c r="L17" s="904"/>
      <c r="M17" s="905"/>
      <c r="N17" s="1"/>
      <c r="O17" s="1"/>
    </row>
    <row r="18" spans="1:15" s="39" customFormat="1" ht="15.75" thickBot="1">
      <c r="A18" s="1"/>
      <c r="B18" s="903"/>
      <c r="C18" s="904"/>
      <c r="D18" s="904"/>
      <c r="E18" s="904"/>
      <c r="F18" s="904"/>
      <c r="G18" s="904"/>
      <c r="H18" s="904"/>
      <c r="I18" s="904"/>
      <c r="J18" s="904"/>
      <c r="K18" s="904"/>
      <c r="L18" s="904"/>
      <c r="M18" s="905"/>
      <c r="N18" s="1"/>
      <c r="O18" s="1"/>
    </row>
    <row r="19" spans="1:15" s="39" customFormat="1" ht="15.75" thickBot="1">
      <c r="A19" s="1"/>
      <c r="B19" s="903"/>
      <c r="C19" s="904"/>
      <c r="D19" s="904"/>
      <c r="E19" s="904"/>
      <c r="F19" s="904"/>
      <c r="G19" s="904"/>
      <c r="H19" s="904"/>
      <c r="I19" s="904"/>
      <c r="J19" s="904"/>
      <c r="K19" s="904"/>
      <c r="L19" s="904"/>
      <c r="M19" s="905"/>
      <c r="N19" s="1"/>
      <c r="O19" s="1"/>
    </row>
    <row r="20" spans="1:15" s="39" customFormat="1" ht="15.75" thickBot="1">
      <c r="A20" s="1"/>
      <c r="B20" s="903"/>
      <c r="C20" s="904"/>
      <c r="D20" s="904"/>
      <c r="E20" s="904"/>
      <c r="F20" s="904"/>
      <c r="G20" s="904"/>
      <c r="H20" s="904"/>
      <c r="I20" s="904"/>
      <c r="J20" s="904"/>
      <c r="K20" s="904"/>
      <c r="L20" s="904"/>
      <c r="M20" s="905"/>
      <c r="N20" s="1"/>
      <c r="O20" s="1"/>
    </row>
    <row r="21" spans="1:15" s="39" customFormat="1">
      <c r="A21" s="1"/>
      <c r="B21" s="903"/>
      <c r="C21" s="904"/>
      <c r="D21" s="904"/>
      <c r="E21" s="904"/>
      <c r="F21" s="904"/>
      <c r="G21" s="904"/>
      <c r="H21" s="904"/>
      <c r="I21" s="904"/>
      <c r="J21" s="904"/>
      <c r="K21" s="904"/>
      <c r="L21" s="904"/>
      <c r="M21" s="905"/>
      <c r="N21" s="1"/>
      <c r="O21" s="1"/>
    </row>
    <row r="22" spans="1:15" s="39" customFormat="1">
      <c r="A22" s="1"/>
      <c r="B22" s="508"/>
      <c r="C22" s="28"/>
      <c r="D22" s="28"/>
      <c r="E22" s="28"/>
      <c r="F22" s="28"/>
      <c r="G22" s="28"/>
      <c r="H22" s="1"/>
      <c r="I22" s="1"/>
      <c r="J22" s="1"/>
      <c r="K22" s="1"/>
      <c r="L22" s="1"/>
      <c r="M22" s="1"/>
      <c r="N22" s="1"/>
      <c r="O22" s="1"/>
    </row>
    <row r="23" spans="1:15">
      <c r="B23" s="513"/>
      <c r="C23" s="28"/>
      <c r="D23" s="28"/>
      <c r="E23" s="28"/>
      <c r="F23" s="28"/>
      <c r="G23" s="28"/>
      <c r="H23" s="1"/>
      <c r="I23" s="1"/>
      <c r="J23" s="1"/>
      <c r="K23" s="1"/>
      <c r="L23" s="1"/>
      <c r="M23" s="1"/>
    </row>
    <row r="24" spans="1:15">
      <c r="B24" s="28"/>
      <c r="C24" s="508"/>
      <c r="D24" s="28"/>
      <c r="E24" s="28"/>
      <c r="F24" s="28"/>
      <c r="G24" s="28"/>
      <c r="H24" s="1"/>
      <c r="I24" s="1"/>
      <c r="J24" s="1"/>
      <c r="K24" s="1"/>
      <c r="L24" s="1"/>
      <c r="M24" s="1"/>
    </row>
    <row r="25" spans="1:15">
      <c r="B25" s="28"/>
      <c r="C25" s="508"/>
      <c r="D25" s="28"/>
      <c r="E25" s="28"/>
      <c r="F25" s="28"/>
      <c r="G25" s="28"/>
      <c r="H25" s="1"/>
      <c r="I25" s="1"/>
      <c r="J25" s="1"/>
      <c r="K25" s="1"/>
      <c r="L25" s="1"/>
      <c r="M25" s="1"/>
    </row>
    <row r="26" spans="1:15">
      <c r="B26" s="28"/>
      <c r="C26" s="508"/>
      <c r="D26" s="28"/>
      <c r="E26" s="28"/>
      <c r="F26" s="28"/>
      <c r="G26" s="28"/>
      <c r="H26" s="1"/>
      <c r="I26" s="1"/>
      <c r="J26" s="1"/>
      <c r="K26" s="1"/>
      <c r="L26" s="1"/>
      <c r="M26" s="1"/>
    </row>
    <row r="27" spans="1:15">
      <c r="B27" s="28"/>
      <c r="C27" s="508"/>
      <c r="D27" s="28"/>
      <c r="E27" s="28"/>
      <c r="F27" s="28"/>
      <c r="G27" s="28"/>
      <c r="H27" s="1"/>
      <c r="I27" s="1"/>
      <c r="J27" s="1"/>
      <c r="K27" s="1"/>
      <c r="L27" s="1"/>
      <c r="M27" s="1"/>
    </row>
    <row r="28" spans="1:15" hidden="1">
      <c r="B28" s="28"/>
      <c r="C28" s="508"/>
      <c r="D28" s="28"/>
      <c r="E28" s="28"/>
      <c r="F28" s="28"/>
      <c r="G28" s="28"/>
      <c r="H28" s="1"/>
      <c r="I28" s="1"/>
      <c r="J28" s="1"/>
      <c r="K28" s="1"/>
      <c r="L28" s="1"/>
      <c r="M28" s="1"/>
    </row>
    <row r="29" spans="1:15" hidden="1">
      <c r="B29" s="28"/>
      <c r="C29" s="508"/>
      <c r="D29" s="28"/>
      <c r="E29" s="28"/>
      <c r="F29" s="28"/>
      <c r="G29" s="28"/>
      <c r="H29" s="1"/>
      <c r="I29" s="1"/>
      <c r="J29" s="1"/>
      <c r="K29" s="1"/>
      <c r="L29" s="1"/>
      <c r="M29" s="1"/>
    </row>
  </sheetData>
  <mergeCells count="18">
    <mergeCell ref="B19:M19"/>
    <mergeCell ref="B20:M20"/>
    <mergeCell ref="B21:M21"/>
    <mergeCell ref="B13:M13"/>
    <mergeCell ref="B14:M14"/>
    <mergeCell ref="B15:M15"/>
    <mergeCell ref="B16:M16"/>
    <mergeCell ref="B17:M17"/>
    <mergeCell ref="B9:M9"/>
    <mergeCell ref="B10:M10"/>
    <mergeCell ref="B11:M11"/>
    <mergeCell ref="B12:M12"/>
    <mergeCell ref="B18:M18"/>
    <mergeCell ref="B2:E4"/>
    <mergeCell ref="I2:M3"/>
    <mergeCell ref="B6:M6"/>
    <mergeCell ref="B7:M7"/>
    <mergeCell ref="B8:M8"/>
  </mergeCells>
  <hyperlinks>
    <hyperlink ref="I2:M3" location="'Track Room'!A1" display="TRACK ROOM"/>
  </hyperlinks>
  <pageMargins left="0.7" right="0.7" top="0.75" bottom="0.75" header="0.3" footer="0.3"/>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B29"/>
  <sheetViews>
    <sheetView workbookViewId="0">
      <selection activeCell="N1" sqref="N1"/>
    </sheetView>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4" width="9.140625" style="1" customWidth="1"/>
    <col min="15" max="15" width="9.140625" style="1" hidden="1" customWidth="1"/>
    <col min="16" max="19" width="4" style="39" hidden="1" customWidth="1"/>
    <col min="20" max="20" width="3.5703125" style="39" hidden="1" customWidth="1"/>
    <col min="21" max="26" width="4.42578125" style="39" hidden="1" customWidth="1"/>
    <col min="27" max="28" width="3.42578125" style="39" hidden="1" customWidth="1"/>
    <col min="29" max="16384" width="9.140625" style="437" hidden="1"/>
  </cols>
  <sheetData>
    <row r="1" spans="1:28" ht="15.75" thickBot="1">
      <c r="B1" s="28"/>
      <c r="C1" s="508"/>
      <c r="D1" s="28"/>
      <c r="E1" s="28"/>
      <c r="F1" s="28"/>
      <c r="G1" s="28"/>
      <c r="H1" s="1"/>
      <c r="I1" s="1"/>
      <c r="J1" s="1"/>
      <c r="K1" s="1"/>
      <c r="L1" s="1"/>
      <c r="M1" s="1"/>
      <c r="P1" s="437"/>
      <c r="Q1" s="437"/>
      <c r="R1" s="437"/>
      <c r="S1" s="437"/>
      <c r="T1" s="437"/>
      <c r="U1" s="437"/>
      <c r="V1" s="437"/>
      <c r="W1" s="437"/>
      <c r="X1" s="437"/>
      <c r="Y1" s="437"/>
      <c r="Z1" s="437"/>
      <c r="AA1" s="437"/>
      <c r="AB1" s="437"/>
    </row>
    <row r="2" spans="1:28" ht="15" customHeight="1">
      <c r="B2" s="885" t="s">
        <v>412</v>
      </c>
      <c r="C2" s="886"/>
      <c r="D2" s="886"/>
      <c r="E2" s="887"/>
      <c r="F2" s="28"/>
      <c r="G2" s="28"/>
      <c r="H2" s="1"/>
      <c r="I2" s="894" t="s">
        <v>213</v>
      </c>
      <c r="J2" s="895"/>
      <c r="K2" s="895"/>
      <c r="L2" s="895"/>
      <c r="M2" s="896"/>
      <c r="P2" s="894" t="s">
        <v>213</v>
      </c>
      <c r="Q2" s="895"/>
      <c r="R2" s="895"/>
      <c r="S2" s="895"/>
      <c r="T2" s="896"/>
      <c r="U2" s="437"/>
      <c r="V2" s="437"/>
      <c r="W2" s="437"/>
      <c r="X2" s="437"/>
      <c r="Y2" s="437"/>
      <c r="Z2" s="437"/>
      <c r="AA2" s="437"/>
      <c r="AB2" s="437"/>
    </row>
    <row r="3" spans="1:28" ht="15" customHeight="1">
      <c r="B3" s="888"/>
      <c r="C3" s="889"/>
      <c r="D3" s="889"/>
      <c r="E3" s="890"/>
      <c r="F3" s="28"/>
      <c r="G3" s="28"/>
      <c r="H3" s="1"/>
      <c r="I3" s="897"/>
      <c r="J3" s="898"/>
      <c r="K3" s="898"/>
      <c r="L3" s="898"/>
      <c r="M3" s="899"/>
      <c r="P3" s="897"/>
      <c r="Q3" s="898"/>
      <c r="R3" s="898"/>
      <c r="S3" s="898"/>
      <c r="T3" s="899"/>
      <c r="U3" s="437"/>
      <c r="V3" s="437"/>
      <c r="W3" s="437"/>
      <c r="X3" s="437"/>
      <c r="Y3" s="437"/>
      <c r="Z3" s="437"/>
      <c r="AA3" s="437"/>
      <c r="AB3" s="437"/>
    </row>
    <row r="4" spans="1:28" ht="15.75" thickBot="1">
      <c r="A4" s="509"/>
      <c r="B4" s="891"/>
      <c r="C4" s="892"/>
      <c r="D4" s="892"/>
      <c r="E4" s="893"/>
      <c r="F4" s="511"/>
      <c r="G4" s="512"/>
      <c r="H4" s="509"/>
      <c r="I4" s="509"/>
      <c r="J4" s="509"/>
      <c r="K4" s="509"/>
      <c r="L4" s="509"/>
      <c r="M4" s="509"/>
      <c r="N4" s="509"/>
      <c r="O4" s="509"/>
    </row>
    <row r="5" spans="1:28" s="39" customFormat="1" ht="15.75" thickBot="1">
      <c r="A5" s="1"/>
      <c r="B5" s="28"/>
      <c r="C5" s="510"/>
      <c r="D5" s="28"/>
      <c r="E5" s="28"/>
      <c r="F5" s="510"/>
      <c r="G5" s="28"/>
      <c r="H5" s="1"/>
      <c r="I5" s="1"/>
      <c r="J5" s="1"/>
      <c r="K5" s="1"/>
      <c r="L5" s="1"/>
      <c r="M5" s="1"/>
      <c r="N5" s="1"/>
      <c r="O5" s="1"/>
    </row>
    <row r="6" spans="1:28" s="39" customFormat="1" ht="15.75" thickBot="1">
      <c r="A6" s="1"/>
      <c r="B6" s="900"/>
      <c r="C6" s="901"/>
      <c r="D6" s="901"/>
      <c r="E6" s="901"/>
      <c r="F6" s="901"/>
      <c r="G6" s="901"/>
      <c r="H6" s="901"/>
      <c r="I6" s="901"/>
      <c r="J6" s="901"/>
      <c r="K6" s="901"/>
      <c r="L6" s="901"/>
      <c r="M6" s="902"/>
      <c r="N6" s="1"/>
      <c r="O6" s="1"/>
    </row>
    <row r="7" spans="1:28" s="39" customFormat="1" ht="15.75" thickBot="1">
      <c r="A7" s="1"/>
      <c r="B7" s="903"/>
      <c r="C7" s="904"/>
      <c r="D7" s="904"/>
      <c r="E7" s="904"/>
      <c r="F7" s="904"/>
      <c r="G7" s="904"/>
      <c r="H7" s="904"/>
      <c r="I7" s="904"/>
      <c r="J7" s="904"/>
      <c r="K7" s="904"/>
      <c r="L7" s="904"/>
      <c r="M7" s="905"/>
      <c r="N7" s="1"/>
      <c r="O7" s="1"/>
    </row>
    <row r="8" spans="1:28" s="39" customFormat="1" ht="15.75" thickBot="1">
      <c r="A8" s="1"/>
      <c r="B8" s="903"/>
      <c r="C8" s="904"/>
      <c r="D8" s="904"/>
      <c r="E8" s="904"/>
      <c r="F8" s="904"/>
      <c r="G8" s="904"/>
      <c r="H8" s="904"/>
      <c r="I8" s="904"/>
      <c r="J8" s="904"/>
      <c r="K8" s="904"/>
      <c r="L8" s="904"/>
      <c r="M8" s="905"/>
      <c r="N8" s="1"/>
      <c r="O8" s="1"/>
    </row>
    <row r="9" spans="1:28" s="39" customFormat="1" ht="15.75" thickBot="1">
      <c r="A9" s="1"/>
      <c r="B9" s="903"/>
      <c r="C9" s="904"/>
      <c r="D9" s="904"/>
      <c r="E9" s="904"/>
      <c r="F9" s="904"/>
      <c r="G9" s="904"/>
      <c r="H9" s="904"/>
      <c r="I9" s="904"/>
      <c r="J9" s="904"/>
      <c r="K9" s="904"/>
      <c r="L9" s="904"/>
      <c r="M9" s="905"/>
      <c r="N9" s="1"/>
      <c r="O9" s="1"/>
    </row>
    <row r="10" spans="1:28" s="39" customFormat="1" ht="15.75" thickBot="1">
      <c r="A10" s="1"/>
      <c r="B10" s="903"/>
      <c r="C10" s="904"/>
      <c r="D10" s="904"/>
      <c r="E10" s="904"/>
      <c r="F10" s="904"/>
      <c r="G10" s="904"/>
      <c r="H10" s="904"/>
      <c r="I10" s="904"/>
      <c r="J10" s="904"/>
      <c r="K10" s="904"/>
      <c r="L10" s="904"/>
      <c r="M10" s="905"/>
      <c r="N10" s="1"/>
      <c r="O10" s="1"/>
    </row>
    <row r="11" spans="1:28" s="39" customFormat="1" ht="15.75" thickBot="1">
      <c r="A11" s="1"/>
      <c r="B11" s="903"/>
      <c r="C11" s="904"/>
      <c r="D11" s="904"/>
      <c r="E11" s="904"/>
      <c r="F11" s="904"/>
      <c r="G11" s="904"/>
      <c r="H11" s="904"/>
      <c r="I11" s="904"/>
      <c r="J11" s="904"/>
      <c r="K11" s="904"/>
      <c r="L11" s="904"/>
      <c r="M11" s="905"/>
      <c r="N11" s="1"/>
      <c r="O11" s="1"/>
    </row>
    <row r="12" spans="1:28" s="39" customFormat="1" ht="15.75" thickBot="1">
      <c r="A12" s="1"/>
      <c r="B12" s="903"/>
      <c r="C12" s="904"/>
      <c r="D12" s="904"/>
      <c r="E12" s="904"/>
      <c r="F12" s="904"/>
      <c r="G12" s="904"/>
      <c r="H12" s="904"/>
      <c r="I12" s="904"/>
      <c r="J12" s="904"/>
      <c r="K12" s="904"/>
      <c r="L12" s="904"/>
      <c r="M12" s="905"/>
      <c r="N12" s="1"/>
      <c r="O12" s="1"/>
    </row>
    <row r="13" spans="1:28" s="39" customFormat="1" ht="15.75" thickBot="1">
      <c r="A13" s="1"/>
      <c r="B13" s="903"/>
      <c r="C13" s="904"/>
      <c r="D13" s="904"/>
      <c r="E13" s="904"/>
      <c r="F13" s="904"/>
      <c r="G13" s="904"/>
      <c r="H13" s="904"/>
      <c r="I13" s="904"/>
      <c r="J13" s="904"/>
      <c r="K13" s="904"/>
      <c r="L13" s="904"/>
      <c r="M13" s="905"/>
      <c r="N13" s="1"/>
      <c r="O13" s="1"/>
    </row>
    <row r="14" spans="1:28" s="39" customFormat="1" ht="15.75" thickBot="1">
      <c r="A14" s="1"/>
      <c r="B14" s="903"/>
      <c r="C14" s="904"/>
      <c r="D14" s="904"/>
      <c r="E14" s="904"/>
      <c r="F14" s="904"/>
      <c r="G14" s="904"/>
      <c r="H14" s="904"/>
      <c r="I14" s="904"/>
      <c r="J14" s="904"/>
      <c r="K14" s="904"/>
      <c r="L14" s="904"/>
      <c r="M14" s="905"/>
      <c r="N14" s="1"/>
      <c r="O14" s="1"/>
    </row>
    <row r="15" spans="1:28" s="39" customFormat="1" ht="15.75" thickBot="1">
      <c r="A15" s="1"/>
      <c r="B15" s="903"/>
      <c r="C15" s="904"/>
      <c r="D15" s="904"/>
      <c r="E15" s="904"/>
      <c r="F15" s="904"/>
      <c r="G15" s="904"/>
      <c r="H15" s="904"/>
      <c r="I15" s="904"/>
      <c r="J15" s="904"/>
      <c r="K15" s="904"/>
      <c r="L15" s="904"/>
      <c r="M15" s="905"/>
      <c r="N15" s="1"/>
      <c r="O15" s="1"/>
    </row>
    <row r="16" spans="1:28" s="39" customFormat="1" ht="15.75" thickBot="1">
      <c r="A16" s="1"/>
      <c r="B16" s="903"/>
      <c r="C16" s="904"/>
      <c r="D16" s="904"/>
      <c r="E16" s="904"/>
      <c r="F16" s="904"/>
      <c r="G16" s="904"/>
      <c r="H16" s="904"/>
      <c r="I16" s="904"/>
      <c r="J16" s="904"/>
      <c r="K16" s="904"/>
      <c r="L16" s="904"/>
      <c r="M16" s="905"/>
      <c r="N16" s="1"/>
      <c r="O16" s="1"/>
    </row>
    <row r="17" spans="1:15" s="39" customFormat="1" ht="15.75" thickBot="1">
      <c r="A17" s="1"/>
      <c r="B17" s="903"/>
      <c r="C17" s="904"/>
      <c r="D17" s="904"/>
      <c r="E17" s="904"/>
      <c r="F17" s="904"/>
      <c r="G17" s="904"/>
      <c r="H17" s="904"/>
      <c r="I17" s="904"/>
      <c r="J17" s="904"/>
      <c r="K17" s="904"/>
      <c r="L17" s="904"/>
      <c r="M17" s="905"/>
      <c r="N17" s="1"/>
      <c r="O17" s="1"/>
    </row>
    <row r="18" spans="1:15" s="39" customFormat="1" ht="15.75" thickBot="1">
      <c r="A18" s="1"/>
      <c r="B18" s="903"/>
      <c r="C18" s="904"/>
      <c r="D18" s="904"/>
      <c r="E18" s="904"/>
      <c r="F18" s="904"/>
      <c r="G18" s="904"/>
      <c r="H18" s="904"/>
      <c r="I18" s="904"/>
      <c r="J18" s="904"/>
      <c r="K18" s="904"/>
      <c r="L18" s="904"/>
      <c r="M18" s="905"/>
      <c r="N18" s="1"/>
      <c r="O18" s="1"/>
    </row>
    <row r="19" spans="1:15" s="39" customFormat="1" ht="15.75" thickBot="1">
      <c r="A19" s="1"/>
      <c r="B19" s="903"/>
      <c r="C19" s="904"/>
      <c r="D19" s="904"/>
      <c r="E19" s="904"/>
      <c r="F19" s="904"/>
      <c r="G19" s="904"/>
      <c r="H19" s="904"/>
      <c r="I19" s="904"/>
      <c r="J19" s="904"/>
      <c r="K19" s="904"/>
      <c r="L19" s="904"/>
      <c r="M19" s="905"/>
      <c r="N19" s="1"/>
      <c r="O19" s="1"/>
    </row>
    <row r="20" spans="1:15" s="39" customFormat="1" ht="15.75" thickBot="1">
      <c r="A20" s="1"/>
      <c r="B20" s="903"/>
      <c r="C20" s="904"/>
      <c r="D20" s="904"/>
      <c r="E20" s="904"/>
      <c r="F20" s="904"/>
      <c r="G20" s="904"/>
      <c r="H20" s="904"/>
      <c r="I20" s="904"/>
      <c r="J20" s="904"/>
      <c r="K20" s="904"/>
      <c r="L20" s="904"/>
      <c r="M20" s="905"/>
      <c r="N20" s="1"/>
      <c r="O20" s="1"/>
    </row>
    <row r="21" spans="1:15" s="39" customFormat="1">
      <c r="A21" s="1"/>
      <c r="B21" s="903"/>
      <c r="C21" s="904"/>
      <c r="D21" s="904"/>
      <c r="E21" s="904"/>
      <c r="F21" s="904"/>
      <c r="G21" s="904"/>
      <c r="H21" s="904"/>
      <c r="I21" s="904"/>
      <c r="J21" s="904"/>
      <c r="K21" s="904"/>
      <c r="L21" s="904"/>
      <c r="M21" s="905"/>
      <c r="N21" s="1"/>
      <c r="O21" s="1"/>
    </row>
    <row r="22" spans="1:15" s="39" customFormat="1">
      <c r="A22" s="1"/>
      <c r="B22" s="508"/>
      <c r="C22" s="28"/>
      <c r="D22" s="28"/>
      <c r="E22" s="28"/>
      <c r="F22" s="28"/>
      <c r="G22" s="28"/>
      <c r="H22" s="1"/>
      <c r="I22" s="1"/>
      <c r="J22" s="1"/>
      <c r="K22" s="1"/>
      <c r="L22" s="1"/>
      <c r="M22" s="1"/>
      <c r="N22" s="1"/>
      <c r="O22" s="1"/>
    </row>
    <row r="23" spans="1:15">
      <c r="B23" s="513"/>
      <c r="C23" s="28"/>
      <c r="D23" s="28"/>
      <c r="E23" s="28"/>
      <c r="F23" s="28"/>
      <c r="G23" s="28"/>
      <c r="H23" s="1"/>
      <c r="I23" s="1"/>
      <c r="J23" s="1"/>
      <c r="K23" s="1"/>
      <c r="L23" s="1"/>
      <c r="M23" s="1"/>
    </row>
    <row r="24" spans="1:15">
      <c r="B24" s="28"/>
      <c r="C24" s="508"/>
      <c r="D24" s="28"/>
      <c r="E24" s="28"/>
      <c r="F24" s="28"/>
      <c r="G24" s="28"/>
      <c r="H24" s="1"/>
      <c r="I24" s="1"/>
      <c r="J24" s="1"/>
      <c r="K24" s="1"/>
      <c r="L24" s="1"/>
      <c r="M24" s="1"/>
    </row>
    <row r="25" spans="1:15" hidden="1">
      <c r="B25" s="28"/>
      <c r="C25" s="508"/>
      <c r="D25" s="28"/>
      <c r="E25" s="28"/>
      <c r="F25" s="28"/>
      <c r="G25" s="28"/>
      <c r="H25" s="1"/>
      <c r="I25" s="1"/>
      <c r="J25" s="1"/>
      <c r="K25" s="1"/>
      <c r="L25" s="1"/>
      <c r="M25" s="1"/>
    </row>
    <row r="26" spans="1:15" hidden="1">
      <c r="B26" s="28"/>
      <c r="C26" s="508"/>
      <c r="D26" s="28"/>
      <c r="E26" s="28"/>
      <c r="F26" s="28"/>
      <c r="G26" s="28"/>
      <c r="H26" s="1"/>
      <c r="I26" s="1"/>
      <c r="J26" s="1"/>
      <c r="K26" s="1"/>
      <c r="L26" s="1"/>
      <c r="M26" s="1"/>
    </row>
    <row r="27" spans="1:15" hidden="1">
      <c r="B27" s="28"/>
      <c r="C27" s="508"/>
      <c r="D27" s="28"/>
      <c r="E27" s="28"/>
      <c r="F27" s="28"/>
      <c r="G27" s="28"/>
      <c r="H27" s="1"/>
      <c r="I27" s="1"/>
      <c r="J27" s="1"/>
      <c r="K27" s="1"/>
      <c r="L27" s="1"/>
      <c r="M27" s="1"/>
    </row>
    <row r="28" spans="1:15" hidden="1">
      <c r="B28" s="28"/>
      <c r="C28" s="508"/>
      <c r="D28" s="28"/>
      <c r="E28" s="28"/>
      <c r="F28" s="28"/>
      <c r="G28" s="28"/>
      <c r="H28" s="1"/>
      <c r="I28" s="1"/>
      <c r="J28" s="1"/>
      <c r="K28" s="1"/>
      <c r="L28" s="1"/>
      <c r="M28" s="1"/>
    </row>
    <row r="29" spans="1:15" hidden="1">
      <c r="B29" s="28"/>
      <c r="C29" s="508"/>
      <c r="D29" s="28"/>
      <c r="E29" s="28"/>
      <c r="F29" s="28"/>
      <c r="G29" s="28"/>
      <c r="H29" s="1"/>
      <c r="I29" s="1"/>
      <c r="J29" s="1"/>
      <c r="K29" s="1"/>
      <c r="L29" s="1"/>
      <c r="M29" s="1"/>
    </row>
  </sheetData>
  <mergeCells count="19">
    <mergeCell ref="B18:M18"/>
    <mergeCell ref="B19:M19"/>
    <mergeCell ref="B20:M20"/>
    <mergeCell ref="B21:M21"/>
    <mergeCell ref="B13:M13"/>
    <mergeCell ref="B14:M14"/>
    <mergeCell ref="B15:M15"/>
    <mergeCell ref="B16:M16"/>
    <mergeCell ref="B17:M17"/>
    <mergeCell ref="B8:M8"/>
    <mergeCell ref="B9:M9"/>
    <mergeCell ref="B10:M10"/>
    <mergeCell ref="B11:M11"/>
    <mergeCell ref="B12:M12"/>
    <mergeCell ref="P2:T3"/>
    <mergeCell ref="B2:E4"/>
    <mergeCell ref="I2:M3"/>
    <mergeCell ref="B6:M6"/>
    <mergeCell ref="B7:M7"/>
  </mergeCells>
  <hyperlinks>
    <hyperlink ref="P2:T3" location="'Track Room'!A1" display="TRACK ROOM"/>
    <hyperlink ref="I2:M3" location="'Track Room'!A1" display="TRACK ROOM"/>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H14"/>
  <sheetViews>
    <sheetView workbookViewId="0">
      <selection activeCell="C8" sqref="C8"/>
    </sheetView>
  </sheetViews>
  <sheetFormatPr defaultRowHeight="15"/>
  <cols>
    <col min="1" max="1" width="3.7109375" style="39" customWidth="1"/>
    <col min="2" max="2" width="24" style="39" customWidth="1"/>
    <col min="3" max="3" width="14" style="232" customWidth="1"/>
    <col min="4" max="4" width="3.28515625" style="39" customWidth="1"/>
    <col min="5" max="5" width="28.140625" style="39" customWidth="1"/>
    <col min="6" max="6" width="14" style="452" customWidth="1"/>
    <col min="7" max="7" width="10.85546875" style="452" customWidth="1"/>
    <col min="8" max="8" width="14" style="452" customWidth="1"/>
    <col min="9" max="16384" width="9.140625" style="39"/>
  </cols>
  <sheetData>
    <row r="2" spans="1:7">
      <c r="B2" s="578" t="s">
        <v>29</v>
      </c>
      <c r="C2" s="579"/>
      <c r="F2" s="582" t="s">
        <v>380</v>
      </c>
      <c r="G2" s="583"/>
    </row>
    <row r="3" spans="1:7">
      <c r="B3" s="580"/>
      <c r="C3" s="581"/>
      <c r="F3" s="584"/>
      <c r="G3" s="585"/>
    </row>
    <row r="4" spans="1:7">
      <c r="A4" s="39" t="s">
        <v>222</v>
      </c>
    </row>
    <row r="6" spans="1:7">
      <c r="B6" s="502" t="s">
        <v>4</v>
      </c>
      <c r="C6" s="466" t="str">
        <f>+'5E'!C5</f>
        <v>Budget</v>
      </c>
    </row>
    <row r="7" spans="1:7">
      <c r="B7" s="39" t="s">
        <v>400</v>
      </c>
      <c r="C7" s="452">
        <v>40</v>
      </c>
    </row>
    <row r="8" spans="1:7">
      <c r="C8" s="452">
        <v>0</v>
      </c>
    </row>
    <row r="9" spans="1:7">
      <c r="C9" s="452">
        <v>0</v>
      </c>
    </row>
    <row r="10" spans="1:7">
      <c r="C10" s="452">
        <v>0</v>
      </c>
    </row>
    <row r="11" spans="1:7">
      <c r="C11" s="232">
        <v>0</v>
      </c>
    </row>
    <row r="12" spans="1:7">
      <c r="C12" s="232">
        <v>0</v>
      </c>
    </row>
    <row r="13" spans="1:7">
      <c r="C13" s="232">
        <v>0</v>
      </c>
    </row>
    <row r="14" spans="1:7">
      <c r="B14" s="502" t="s">
        <v>2</v>
      </c>
      <c r="C14" s="466">
        <f>SUM(C7:C13)</f>
        <v>40</v>
      </c>
    </row>
  </sheetData>
  <mergeCells count="2">
    <mergeCell ref="B2:C3"/>
    <mergeCell ref="F2:G3"/>
  </mergeCells>
  <hyperlinks>
    <hyperlink ref="B2:C3" location="'Track Room'!A1" display="Track Room"/>
    <hyperlink ref="F2:G3" location="Budget!A1" display="Budget "/>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C29"/>
  <sheetViews>
    <sheetView workbookViewId="0"/>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4" width="9.140625" style="1" customWidth="1"/>
    <col min="15" max="15" width="9.140625" style="1" hidden="1" customWidth="1"/>
    <col min="16" max="20" width="4" style="39" hidden="1" customWidth="1"/>
    <col min="21" max="21" width="3.5703125" style="39" hidden="1" customWidth="1"/>
    <col min="22" max="27" width="4.42578125" style="39" hidden="1" customWidth="1"/>
    <col min="28" max="29" width="3.42578125" style="39" hidden="1" customWidth="1"/>
    <col min="30" max="16384" width="9.140625" style="437" hidden="1"/>
  </cols>
  <sheetData>
    <row r="1" spans="1:29" ht="15.75" thickBot="1">
      <c r="B1" s="28"/>
      <c r="C1" s="508"/>
      <c r="D1" s="28"/>
      <c r="E1" s="28"/>
      <c r="F1" s="28"/>
      <c r="G1" s="28"/>
      <c r="H1" s="1"/>
      <c r="I1" s="1"/>
      <c r="J1" s="1"/>
      <c r="K1" s="1"/>
      <c r="L1" s="1"/>
      <c r="M1" s="1"/>
      <c r="P1" s="437"/>
      <c r="Q1" s="437"/>
      <c r="R1" s="437"/>
      <c r="S1" s="437"/>
      <c r="T1" s="437"/>
      <c r="U1" s="437"/>
      <c r="V1" s="437"/>
      <c r="W1" s="437"/>
      <c r="X1" s="437"/>
      <c r="Y1" s="437"/>
      <c r="Z1" s="437"/>
      <c r="AA1" s="437"/>
      <c r="AB1" s="437"/>
      <c r="AC1" s="437"/>
    </row>
    <row r="2" spans="1:29" ht="15" customHeight="1">
      <c r="B2" s="885" t="s">
        <v>412</v>
      </c>
      <c r="C2" s="886"/>
      <c r="D2" s="886"/>
      <c r="E2" s="887"/>
      <c r="F2" s="28"/>
      <c r="G2" s="28"/>
      <c r="H2" s="1"/>
      <c r="I2" s="894" t="s">
        <v>213</v>
      </c>
      <c r="J2" s="895"/>
      <c r="K2" s="895"/>
      <c r="L2" s="895"/>
      <c r="M2" s="896"/>
      <c r="P2" s="437"/>
      <c r="Q2" s="894" t="s">
        <v>213</v>
      </c>
      <c r="R2" s="895"/>
      <c r="S2" s="895"/>
      <c r="T2" s="895"/>
      <c r="U2" s="896"/>
      <c r="V2" s="437"/>
      <c r="W2" s="437"/>
      <c r="X2" s="437"/>
      <c r="Y2" s="437"/>
      <c r="Z2" s="437"/>
      <c r="AA2" s="437"/>
      <c r="AB2" s="437"/>
      <c r="AC2" s="437"/>
    </row>
    <row r="3" spans="1:29" ht="15" customHeight="1">
      <c r="B3" s="888"/>
      <c r="C3" s="889"/>
      <c r="D3" s="889"/>
      <c r="E3" s="890"/>
      <c r="F3" s="28"/>
      <c r="G3" s="28"/>
      <c r="H3" s="1"/>
      <c r="I3" s="897"/>
      <c r="J3" s="898"/>
      <c r="K3" s="898"/>
      <c r="L3" s="898"/>
      <c r="M3" s="899"/>
      <c r="P3" s="437"/>
      <c r="Q3" s="897"/>
      <c r="R3" s="898"/>
      <c r="S3" s="898"/>
      <c r="T3" s="898"/>
      <c r="U3" s="899"/>
      <c r="V3" s="437"/>
      <c r="W3" s="437"/>
      <c r="X3" s="437"/>
      <c r="Y3" s="437"/>
      <c r="Z3" s="437"/>
      <c r="AA3" s="437"/>
      <c r="AB3" s="437"/>
      <c r="AC3" s="437"/>
    </row>
    <row r="4" spans="1:29" ht="15.75" thickBot="1">
      <c r="A4" s="509"/>
      <c r="B4" s="891"/>
      <c r="C4" s="892"/>
      <c r="D4" s="892"/>
      <c r="E4" s="893"/>
      <c r="F4" s="511"/>
      <c r="G4" s="512"/>
      <c r="H4" s="509"/>
      <c r="I4" s="509"/>
      <c r="J4" s="509"/>
      <c r="K4" s="509"/>
      <c r="L4" s="509"/>
      <c r="M4" s="509"/>
      <c r="N4" s="509"/>
      <c r="O4" s="509"/>
    </row>
    <row r="5" spans="1:29" s="39" customFormat="1" ht="15.75" thickBot="1">
      <c r="A5" s="1"/>
      <c r="B5" s="28"/>
      <c r="C5" s="510"/>
      <c r="D5" s="28"/>
      <c r="E5" s="28"/>
      <c r="F5" s="510"/>
      <c r="G5" s="28"/>
      <c r="H5" s="1"/>
      <c r="I5" s="1"/>
      <c r="J5" s="1"/>
      <c r="K5" s="1"/>
      <c r="L5" s="1"/>
      <c r="M5" s="1"/>
      <c r="N5" s="1"/>
      <c r="O5" s="1"/>
    </row>
    <row r="6" spans="1:29" s="39" customFormat="1" ht="15.75" thickBot="1">
      <c r="A6" s="1"/>
      <c r="B6" s="900"/>
      <c r="C6" s="901"/>
      <c r="D6" s="901"/>
      <c r="E6" s="901"/>
      <c r="F6" s="901"/>
      <c r="G6" s="901"/>
      <c r="H6" s="901"/>
      <c r="I6" s="901"/>
      <c r="J6" s="901"/>
      <c r="K6" s="901"/>
      <c r="L6" s="901"/>
      <c r="M6" s="902"/>
      <c r="N6" s="1"/>
      <c r="O6" s="1"/>
    </row>
    <row r="7" spans="1:29" s="39" customFormat="1" ht="15.75" thickBot="1">
      <c r="A7" s="1"/>
      <c r="B7" s="903"/>
      <c r="C7" s="904"/>
      <c r="D7" s="904"/>
      <c r="E7" s="904"/>
      <c r="F7" s="904"/>
      <c r="G7" s="904"/>
      <c r="H7" s="904"/>
      <c r="I7" s="904"/>
      <c r="J7" s="904"/>
      <c r="K7" s="904"/>
      <c r="L7" s="904"/>
      <c r="M7" s="905"/>
      <c r="N7" s="1"/>
      <c r="O7" s="1"/>
    </row>
    <row r="8" spans="1:29" s="39" customFormat="1" ht="15.75" thickBot="1">
      <c r="A8" s="1"/>
      <c r="B8" s="903"/>
      <c r="C8" s="904"/>
      <c r="D8" s="904"/>
      <c r="E8" s="904"/>
      <c r="F8" s="904"/>
      <c r="G8" s="904"/>
      <c r="H8" s="904"/>
      <c r="I8" s="904"/>
      <c r="J8" s="904"/>
      <c r="K8" s="904"/>
      <c r="L8" s="904"/>
      <c r="M8" s="905"/>
      <c r="N8" s="1"/>
      <c r="O8" s="1"/>
    </row>
    <row r="9" spans="1:29" s="39" customFormat="1" ht="15.75" thickBot="1">
      <c r="A9" s="1"/>
      <c r="B9" s="903"/>
      <c r="C9" s="904"/>
      <c r="D9" s="904"/>
      <c r="E9" s="904"/>
      <c r="F9" s="904"/>
      <c r="G9" s="904"/>
      <c r="H9" s="904"/>
      <c r="I9" s="904"/>
      <c r="J9" s="904"/>
      <c r="K9" s="904"/>
      <c r="L9" s="904"/>
      <c r="M9" s="905"/>
      <c r="N9" s="1"/>
      <c r="O9" s="1"/>
    </row>
    <row r="10" spans="1:29" s="39" customFormat="1" ht="15.75" thickBot="1">
      <c r="A10" s="1"/>
      <c r="B10" s="903"/>
      <c r="C10" s="904"/>
      <c r="D10" s="904"/>
      <c r="E10" s="904"/>
      <c r="F10" s="904"/>
      <c r="G10" s="904"/>
      <c r="H10" s="904"/>
      <c r="I10" s="904"/>
      <c r="J10" s="904"/>
      <c r="K10" s="904"/>
      <c r="L10" s="904"/>
      <c r="M10" s="905"/>
      <c r="N10" s="1"/>
      <c r="O10" s="1"/>
    </row>
    <row r="11" spans="1:29" s="39" customFormat="1" ht="15.75" thickBot="1">
      <c r="A11" s="1"/>
      <c r="B11" s="903"/>
      <c r="C11" s="904"/>
      <c r="D11" s="904"/>
      <c r="E11" s="904"/>
      <c r="F11" s="904"/>
      <c r="G11" s="904"/>
      <c r="H11" s="904"/>
      <c r="I11" s="904"/>
      <c r="J11" s="904"/>
      <c r="K11" s="904"/>
      <c r="L11" s="904"/>
      <c r="M11" s="905"/>
      <c r="N11" s="1"/>
      <c r="O11" s="1"/>
    </row>
    <row r="12" spans="1:29" s="39" customFormat="1" ht="15.75" thickBot="1">
      <c r="A12" s="1"/>
      <c r="B12" s="903"/>
      <c r="C12" s="904"/>
      <c r="D12" s="904"/>
      <c r="E12" s="904"/>
      <c r="F12" s="904"/>
      <c r="G12" s="904"/>
      <c r="H12" s="904"/>
      <c r="I12" s="904"/>
      <c r="J12" s="904"/>
      <c r="K12" s="904"/>
      <c r="L12" s="904"/>
      <c r="M12" s="905"/>
      <c r="N12" s="1"/>
      <c r="O12" s="1"/>
    </row>
    <row r="13" spans="1:29" s="39" customFormat="1" ht="15.75" thickBot="1">
      <c r="A13" s="1"/>
      <c r="B13" s="903"/>
      <c r="C13" s="904"/>
      <c r="D13" s="904"/>
      <c r="E13" s="904"/>
      <c r="F13" s="904"/>
      <c r="G13" s="904"/>
      <c r="H13" s="904"/>
      <c r="I13" s="904"/>
      <c r="J13" s="904"/>
      <c r="K13" s="904"/>
      <c r="L13" s="904"/>
      <c r="M13" s="905"/>
      <c r="N13" s="1"/>
      <c r="O13" s="1"/>
    </row>
    <row r="14" spans="1:29" s="39" customFormat="1" ht="15.75" thickBot="1">
      <c r="A14" s="1"/>
      <c r="B14" s="903"/>
      <c r="C14" s="904"/>
      <c r="D14" s="904"/>
      <c r="E14" s="904"/>
      <c r="F14" s="904"/>
      <c r="G14" s="904"/>
      <c r="H14" s="904"/>
      <c r="I14" s="904"/>
      <c r="J14" s="904"/>
      <c r="K14" s="904"/>
      <c r="L14" s="904"/>
      <c r="M14" s="905"/>
      <c r="N14" s="1"/>
      <c r="O14" s="1"/>
    </row>
    <row r="15" spans="1:29" s="39" customFormat="1" ht="15.75" thickBot="1">
      <c r="A15" s="1"/>
      <c r="B15" s="903"/>
      <c r="C15" s="904"/>
      <c r="D15" s="904"/>
      <c r="E15" s="904"/>
      <c r="F15" s="904"/>
      <c r="G15" s="904"/>
      <c r="H15" s="904"/>
      <c r="I15" s="904"/>
      <c r="J15" s="904"/>
      <c r="K15" s="904"/>
      <c r="L15" s="904"/>
      <c r="M15" s="905"/>
      <c r="N15" s="1"/>
      <c r="O15" s="1"/>
    </row>
    <row r="16" spans="1:29" s="39" customFormat="1" ht="15.75" thickBot="1">
      <c r="A16" s="1"/>
      <c r="B16" s="903"/>
      <c r="C16" s="904"/>
      <c r="D16" s="904"/>
      <c r="E16" s="904"/>
      <c r="F16" s="904"/>
      <c r="G16" s="904"/>
      <c r="H16" s="904"/>
      <c r="I16" s="904"/>
      <c r="J16" s="904"/>
      <c r="K16" s="904"/>
      <c r="L16" s="904"/>
      <c r="M16" s="905"/>
      <c r="N16" s="1"/>
      <c r="O16" s="1"/>
    </row>
    <row r="17" spans="1:15" s="39" customFormat="1" ht="15.75" thickBot="1">
      <c r="A17" s="1"/>
      <c r="B17" s="903"/>
      <c r="C17" s="904"/>
      <c r="D17" s="904"/>
      <c r="E17" s="904"/>
      <c r="F17" s="904"/>
      <c r="G17" s="904"/>
      <c r="H17" s="904"/>
      <c r="I17" s="904"/>
      <c r="J17" s="904"/>
      <c r="K17" s="904"/>
      <c r="L17" s="904"/>
      <c r="M17" s="905"/>
      <c r="N17" s="1"/>
      <c r="O17" s="1"/>
    </row>
    <row r="18" spans="1:15" s="39" customFormat="1" ht="15.75" thickBot="1">
      <c r="A18" s="1"/>
      <c r="B18" s="903"/>
      <c r="C18" s="904"/>
      <c r="D18" s="904"/>
      <c r="E18" s="904"/>
      <c r="F18" s="904"/>
      <c r="G18" s="904"/>
      <c r="H18" s="904"/>
      <c r="I18" s="904"/>
      <c r="J18" s="904"/>
      <c r="K18" s="904"/>
      <c r="L18" s="904"/>
      <c r="M18" s="905"/>
      <c r="N18" s="1"/>
      <c r="O18" s="1"/>
    </row>
    <row r="19" spans="1:15" s="39" customFormat="1" ht="15.75" thickBot="1">
      <c r="A19" s="1"/>
      <c r="B19" s="903"/>
      <c r="C19" s="904"/>
      <c r="D19" s="904"/>
      <c r="E19" s="904"/>
      <c r="F19" s="904"/>
      <c r="G19" s="904"/>
      <c r="H19" s="904"/>
      <c r="I19" s="904"/>
      <c r="J19" s="904"/>
      <c r="K19" s="904"/>
      <c r="L19" s="904"/>
      <c r="M19" s="905"/>
      <c r="N19" s="1"/>
      <c r="O19" s="1"/>
    </row>
    <row r="20" spans="1:15" s="39" customFormat="1" ht="15.75" thickBot="1">
      <c r="A20" s="1"/>
      <c r="B20" s="903"/>
      <c r="C20" s="904"/>
      <c r="D20" s="904"/>
      <c r="E20" s="904"/>
      <c r="F20" s="904"/>
      <c r="G20" s="904"/>
      <c r="H20" s="904"/>
      <c r="I20" s="904"/>
      <c r="J20" s="904"/>
      <c r="K20" s="904"/>
      <c r="L20" s="904"/>
      <c r="M20" s="905"/>
      <c r="N20" s="1"/>
      <c r="O20" s="1"/>
    </row>
    <row r="21" spans="1:15" s="39" customFormat="1">
      <c r="A21" s="1"/>
      <c r="B21" s="903"/>
      <c r="C21" s="904"/>
      <c r="D21" s="904"/>
      <c r="E21" s="904"/>
      <c r="F21" s="904"/>
      <c r="G21" s="904"/>
      <c r="H21" s="904"/>
      <c r="I21" s="904"/>
      <c r="J21" s="904"/>
      <c r="K21" s="904"/>
      <c r="L21" s="904"/>
      <c r="M21" s="905"/>
      <c r="N21" s="1"/>
      <c r="O21" s="1"/>
    </row>
    <row r="22" spans="1:15" s="39" customFormat="1">
      <c r="A22" s="1"/>
      <c r="B22" s="508"/>
      <c r="C22" s="28"/>
      <c r="D22" s="28"/>
      <c r="E22" s="28"/>
      <c r="F22" s="28"/>
      <c r="G22" s="28"/>
      <c r="H22" s="1"/>
      <c r="I22" s="1"/>
      <c r="J22" s="1"/>
      <c r="K22" s="1"/>
      <c r="L22" s="1"/>
      <c r="M22" s="1"/>
      <c r="N22" s="1"/>
      <c r="O22" s="1"/>
    </row>
    <row r="23" spans="1:15">
      <c r="B23" s="513"/>
      <c r="C23" s="28"/>
      <c r="D23" s="28"/>
      <c r="E23" s="28"/>
      <c r="F23" s="28"/>
      <c r="G23" s="28"/>
      <c r="H23" s="1"/>
      <c r="I23" s="1"/>
      <c r="J23" s="1"/>
      <c r="K23" s="1"/>
      <c r="L23" s="1"/>
      <c r="M23" s="1"/>
    </row>
    <row r="24" spans="1:15">
      <c r="B24" s="28"/>
      <c r="C24" s="508"/>
      <c r="D24" s="28"/>
      <c r="E24" s="28"/>
      <c r="F24" s="28"/>
      <c r="G24" s="28"/>
      <c r="H24" s="1"/>
      <c r="I24" s="1"/>
      <c r="J24" s="1"/>
      <c r="K24" s="1"/>
      <c r="L24" s="1"/>
      <c r="M24" s="1"/>
    </row>
    <row r="25" spans="1:15" hidden="1">
      <c r="B25" s="28"/>
      <c r="C25" s="508"/>
      <c r="D25" s="28"/>
      <c r="E25" s="28"/>
      <c r="F25" s="28"/>
      <c r="G25" s="28"/>
      <c r="H25" s="1"/>
      <c r="I25" s="1"/>
      <c r="J25" s="1"/>
      <c r="K25" s="1"/>
      <c r="L25" s="1"/>
      <c r="M25" s="1"/>
    </row>
    <row r="26" spans="1:15" hidden="1">
      <c r="B26" s="28"/>
      <c r="C26" s="508"/>
      <c r="D26" s="28"/>
      <c r="E26" s="28"/>
      <c r="F26" s="28"/>
      <c r="G26" s="28"/>
      <c r="H26" s="1"/>
      <c r="I26" s="1"/>
      <c r="J26" s="1"/>
      <c r="K26" s="1"/>
      <c r="L26" s="1"/>
      <c r="M26" s="1"/>
    </row>
    <row r="27" spans="1:15" hidden="1">
      <c r="B27" s="28"/>
      <c r="C27" s="508"/>
      <c r="D27" s="28"/>
      <c r="E27" s="28"/>
      <c r="F27" s="28"/>
      <c r="G27" s="28"/>
      <c r="H27" s="1"/>
      <c r="I27" s="1"/>
      <c r="J27" s="1"/>
      <c r="K27" s="1"/>
      <c r="L27" s="1"/>
      <c r="M27" s="1"/>
    </row>
    <row r="28" spans="1:15" hidden="1">
      <c r="B28" s="28"/>
      <c r="C28" s="508"/>
      <c r="D28" s="28"/>
      <c r="E28" s="28"/>
      <c r="F28" s="28"/>
      <c r="G28" s="28"/>
      <c r="H28" s="1"/>
      <c r="I28" s="1"/>
      <c r="J28" s="1"/>
      <c r="K28" s="1"/>
      <c r="L28" s="1"/>
      <c r="M28" s="1"/>
    </row>
    <row r="29" spans="1:15" hidden="1">
      <c r="B29" s="28"/>
      <c r="C29" s="508"/>
      <c r="D29" s="28"/>
      <c r="E29" s="28"/>
      <c r="F29" s="28"/>
      <c r="G29" s="28"/>
      <c r="H29" s="1"/>
      <c r="I29" s="1"/>
      <c r="J29" s="1"/>
      <c r="K29" s="1"/>
      <c r="L29" s="1"/>
      <c r="M29" s="1"/>
    </row>
  </sheetData>
  <mergeCells count="19">
    <mergeCell ref="B18:M18"/>
    <mergeCell ref="B19:M19"/>
    <mergeCell ref="B20:M20"/>
    <mergeCell ref="B21:M21"/>
    <mergeCell ref="B13:M13"/>
    <mergeCell ref="B14:M14"/>
    <mergeCell ref="B15:M15"/>
    <mergeCell ref="B16:M16"/>
    <mergeCell ref="B17:M17"/>
    <mergeCell ref="B8:M8"/>
    <mergeCell ref="B9:M9"/>
    <mergeCell ref="B10:M10"/>
    <mergeCell ref="B11:M11"/>
    <mergeCell ref="B12:M12"/>
    <mergeCell ref="Q2:U3"/>
    <mergeCell ref="B2:E4"/>
    <mergeCell ref="I2:M3"/>
    <mergeCell ref="B6:M6"/>
    <mergeCell ref="B7:M7"/>
  </mergeCells>
  <hyperlinks>
    <hyperlink ref="Q2:U3" location="'Track Room'!A1" display="TRACK ROOM"/>
    <hyperlink ref="I2:M3" location="'Track Room'!A1" display="TRACK ROOM"/>
  </hyperlinks>
  <pageMargins left="0.7" right="0.7" top="0.75" bottom="0.75"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P40"/>
  <sheetViews>
    <sheetView workbookViewId="0"/>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5" width="9.140625" style="1" customWidth="1"/>
    <col min="16" max="16" width="0" hidden="1" customWidth="1"/>
    <col min="17" max="16384" width="9.140625" hidden="1"/>
  </cols>
  <sheetData>
    <row r="1" spans="1:16" ht="15.75" thickBot="1">
      <c r="B1" s="28"/>
      <c r="C1" s="508"/>
      <c r="D1" s="28"/>
      <c r="E1" s="28"/>
      <c r="F1" s="28"/>
      <c r="G1" s="28"/>
      <c r="H1" s="1"/>
      <c r="I1" s="1"/>
      <c r="J1" s="1"/>
      <c r="K1" s="1"/>
      <c r="L1" s="1"/>
      <c r="M1" s="1"/>
      <c r="P1" s="437"/>
    </row>
    <row r="2" spans="1:16" ht="15" customHeight="1">
      <c r="B2" s="885" t="s">
        <v>412</v>
      </c>
      <c r="C2" s="886"/>
      <c r="D2" s="886"/>
      <c r="E2" s="887"/>
      <c r="F2" s="28"/>
      <c r="G2" s="28"/>
      <c r="H2" s="1"/>
      <c r="I2" s="894" t="s">
        <v>213</v>
      </c>
      <c r="J2" s="895"/>
      <c r="K2" s="895"/>
      <c r="L2" s="895"/>
      <c r="M2" s="896"/>
    </row>
    <row r="3" spans="1:16" ht="15" customHeight="1">
      <c r="B3" s="888"/>
      <c r="C3" s="889"/>
      <c r="D3" s="889"/>
      <c r="E3" s="890"/>
      <c r="F3" s="28"/>
      <c r="G3" s="28"/>
      <c r="H3" s="1"/>
      <c r="I3" s="897"/>
      <c r="J3" s="898"/>
      <c r="K3" s="898"/>
      <c r="L3" s="898"/>
      <c r="M3" s="899"/>
    </row>
    <row r="4" spans="1:16" ht="15.75" thickBot="1">
      <c r="A4" s="509"/>
      <c r="B4" s="891"/>
      <c r="C4" s="892"/>
      <c r="D4" s="892"/>
      <c r="E4" s="893"/>
      <c r="F4" s="511"/>
      <c r="G4" s="512"/>
      <c r="H4" s="509"/>
      <c r="I4" s="509"/>
      <c r="J4" s="509"/>
      <c r="K4" s="509"/>
      <c r="L4" s="509"/>
      <c r="M4" s="509"/>
      <c r="N4" s="509"/>
      <c r="O4" s="509"/>
      <c r="P4" s="39"/>
    </row>
    <row r="5" spans="1:16" ht="15.75" thickBot="1">
      <c r="B5" s="28"/>
      <c r="C5" s="510"/>
      <c r="D5" s="28"/>
      <c r="E5" s="28"/>
      <c r="F5" s="510"/>
      <c r="G5" s="28"/>
      <c r="H5" s="1"/>
      <c r="I5" s="1"/>
      <c r="J5" s="1"/>
      <c r="K5" s="1"/>
      <c r="L5" s="1"/>
      <c r="M5" s="1"/>
      <c r="P5" s="39"/>
    </row>
    <row r="6" spans="1:16" ht="15.75" thickBot="1">
      <c r="B6" s="900"/>
      <c r="C6" s="901"/>
      <c r="D6" s="901"/>
      <c r="E6" s="901"/>
      <c r="F6" s="901"/>
      <c r="G6" s="901"/>
      <c r="H6" s="901"/>
      <c r="I6" s="901"/>
      <c r="J6" s="901"/>
      <c r="K6" s="901"/>
      <c r="L6" s="901"/>
      <c r="M6" s="902"/>
      <c r="P6" s="39"/>
    </row>
    <row r="7" spans="1:16" ht="15.75" thickBot="1">
      <c r="B7" s="903"/>
      <c r="C7" s="904"/>
      <c r="D7" s="904"/>
      <c r="E7" s="904"/>
      <c r="F7" s="904"/>
      <c r="G7" s="904"/>
      <c r="H7" s="904"/>
      <c r="I7" s="904"/>
      <c r="J7" s="904"/>
      <c r="K7" s="904"/>
      <c r="L7" s="904"/>
      <c r="M7" s="905"/>
      <c r="P7" s="39"/>
    </row>
    <row r="8" spans="1:16" ht="15.75" thickBot="1">
      <c r="B8" s="903"/>
      <c r="C8" s="904"/>
      <c r="D8" s="904"/>
      <c r="E8" s="904"/>
      <c r="F8" s="904"/>
      <c r="G8" s="904"/>
      <c r="H8" s="904"/>
      <c r="I8" s="904"/>
      <c r="J8" s="904"/>
      <c r="K8" s="904"/>
      <c r="L8" s="904"/>
      <c r="M8" s="905"/>
      <c r="P8" s="39"/>
    </row>
    <row r="9" spans="1:16" ht="15.75" thickBot="1">
      <c r="B9" s="903"/>
      <c r="C9" s="904"/>
      <c r="D9" s="904"/>
      <c r="E9" s="904"/>
      <c r="F9" s="904"/>
      <c r="G9" s="904"/>
      <c r="H9" s="904"/>
      <c r="I9" s="904"/>
      <c r="J9" s="904"/>
      <c r="K9" s="904"/>
      <c r="L9" s="904"/>
      <c r="M9" s="905"/>
      <c r="P9" s="39"/>
    </row>
    <row r="10" spans="1:16" ht="15.75" thickBot="1">
      <c r="B10" s="903"/>
      <c r="C10" s="904"/>
      <c r="D10" s="904"/>
      <c r="E10" s="904"/>
      <c r="F10" s="904"/>
      <c r="G10" s="904"/>
      <c r="H10" s="904"/>
      <c r="I10" s="904"/>
      <c r="J10" s="904"/>
      <c r="K10" s="904"/>
      <c r="L10" s="904"/>
      <c r="M10" s="905"/>
      <c r="P10" s="39"/>
    </row>
    <row r="11" spans="1:16" ht="15.75" thickBot="1">
      <c r="B11" s="903"/>
      <c r="C11" s="904"/>
      <c r="D11" s="904"/>
      <c r="E11" s="904"/>
      <c r="F11" s="904"/>
      <c r="G11" s="904"/>
      <c r="H11" s="904"/>
      <c r="I11" s="904"/>
      <c r="J11" s="904"/>
      <c r="K11" s="904"/>
      <c r="L11" s="904"/>
      <c r="M11" s="905"/>
      <c r="P11" s="39"/>
    </row>
    <row r="12" spans="1:16" ht="15.75" thickBot="1">
      <c r="B12" s="903"/>
      <c r="C12" s="904"/>
      <c r="D12" s="904"/>
      <c r="E12" s="904"/>
      <c r="F12" s="904"/>
      <c r="G12" s="904"/>
      <c r="H12" s="904"/>
      <c r="I12" s="904"/>
      <c r="J12" s="904"/>
      <c r="K12" s="904"/>
      <c r="L12" s="904"/>
      <c r="M12" s="905"/>
      <c r="P12" s="39"/>
    </row>
    <row r="13" spans="1:16" ht="15.75" thickBot="1">
      <c r="B13" s="903"/>
      <c r="C13" s="904"/>
      <c r="D13" s="904"/>
      <c r="E13" s="904"/>
      <c r="F13" s="904"/>
      <c r="G13" s="904"/>
      <c r="H13" s="904"/>
      <c r="I13" s="904"/>
      <c r="J13" s="904"/>
      <c r="K13" s="904"/>
      <c r="L13" s="904"/>
      <c r="M13" s="905"/>
      <c r="P13" s="39"/>
    </row>
    <row r="14" spans="1:16" ht="15.75" thickBot="1">
      <c r="B14" s="903"/>
      <c r="C14" s="904"/>
      <c r="D14" s="904"/>
      <c r="E14" s="904"/>
      <c r="F14" s="904"/>
      <c r="G14" s="904"/>
      <c r="H14" s="904"/>
      <c r="I14" s="904"/>
      <c r="J14" s="904"/>
      <c r="K14" s="904"/>
      <c r="L14" s="904"/>
      <c r="M14" s="905"/>
      <c r="P14" s="39"/>
    </row>
    <row r="15" spans="1:16" ht="15.75" thickBot="1">
      <c r="B15" s="903"/>
      <c r="C15" s="904"/>
      <c r="D15" s="904"/>
      <c r="E15" s="904"/>
      <c r="F15" s="904"/>
      <c r="G15" s="904"/>
      <c r="H15" s="904"/>
      <c r="I15" s="904"/>
      <c r="J15" s="904"/>
      <c r="K15" s="904"/>
      <c r="L15" s="904"/>
      <c r="M15" s="905"/>
      <c r="P15" s="39"/>
    </row>
    <row r="16" spans="1:16" ht="15.75" thickBot="1">
      <c r="B16" s="903"/>
      <c r="C16" s="904"/>
      <c r="D16" s="904"/>
      <c r="E16" s="904"/>
      <c r="F16" s="904"/>
      <c r="G16" s="904"/>
      <c r="H16" s="904"/>
      <c r="I16" s="904"/>
      <c r="J16" s="904"/>
      <c r="K16" s="904"/>
      <c r="L16" s="904"/>
      <c r="M16" s="905"/>
      <c r="P16" s="39"/>
    </row>
    <row r="17" spans="2:16" ht="15.75" thickBot="1">
      <c r="B17" s="903"/>
      <c r="C17" s="904"/>
      <c r="D17" s="904"/>
      <c r="E17" s="904"/>
      <c r="F17" s="904"/>
      <c r="G17" s="904"/>
      <c r="H17" s="904"/>
      <c r="I17" s="904"/>
      <c r="J17" s="904"/>
      <c r="K17" s="904"/>
      <c r="L17" s="904"/>
      <c r="M17" s="905"/>
      <c r="P17" s="39"/>
    </row>
    <row r="18" spans="2:16" ht="15.75" thickBot="1">
      <c r="B18" s="903"/>
      <c r="C18" s="904"/>
      <c r="D18" s="904"/>
      <c r="E18" s="904"/>
      <c r="F18" s="904"/>
      <c r="G18" s="904"/>
      <c r="H18" s="904"/>
      <c r="I18" s="904"/>
      <c r="J18" s="904"/>
      <c r="K18" s="904"/>
      <c r="L18" s="904"/>
      <c r="M18" s="905"/>
      <c r="P18" s="39"/>
    </row>
    <row r="19" spans="2:16" ht="15.75" thickBot="1">
      <c r="B19" s="903"/>
      <c r="C19" s="904"/>
      <c r="D19" s="904"/>
      <c r="E19" s="904"/>
      <c r="F19" s="904"/>
      <c r="G19" s="904"/>
      <c r="H19" s="904"/>
      <c r="I19" s="904"/>
      <c r="J19" s="904"/>
      <c r="K19" s="904"/>
      <c r="L19" s="904"/>
      <c r="M19" s="905"/>
      <c r="P19" s="39"/>
    </row>
    <row r="20" spans="2:16" ht="15.75" thickBot="1">
      <c r="B20" s="903"/>
      <c r="C20" s="904"/>
      <c r="D20" s="904"/>
      <c r="E20" s="904"/>
      <c r="F20" s="904"/>
      <c r="G20" s="904"/>
      <c r="H20" s="904"/>
      <c r="I20" s="904"/>
      <c r="J20" s="904"/>
      <c r="K20" s="904"/>
      <c r="L20" s="904"/>
      <c r="M20" s="905"/>
      <c r="P20" s="39"/>
    </row>
    <row r="21" spans="2:16">
      <c r="B21" s="903"/>
      <c r="C21" s="904"/>
      <c r="D21" s="904"/>
      <c r="E21" s="904"/>
      <c r="F21" s="904"/>
      <c r="G21" s="904"/>
      <c r="H21" s="904"/>
      <c r="I21" s="904"/>
      <c r="J21" s="904"/>
      <c r="K21" s="904"/>
      <c r="L21" s="904"/>
      <c r="M21" s="905"/>
      <c r="P21" s="39"/>
    </row>
    <row r="22" spans="2:16">
      <c r="B22" s="508"/>
      <c r="C22" s="28"/>
      <c r="D22" s="28"/>
      <c r="E22" s="28"/>
      <c r="F22" s="28"/>
      <c r="G22" s="28"/>
      <c r="H22" s="1"/>
      <c r="I22" s="1"/>
      <c r="J22" s="1"/>
      <c r="K22" s="1"/>
      <c r="L22" s="1"/>
      <c r="M22" s="1"/>
      <c r="P22" s="39"/>
    </row>
    <row r="23" spans="2:16">
      <c r="B23" s="513"/>
      <c r="C23" s="28"/>
      <c r="D23" s="28"/>
      <c r="E23" s="28"/>
      <c r="F23" s="28"/>
      <c r="G23" s="28"/>
      <c r="H23" s="1"/>
      <c r="I23" s="1"/>
      <c r="J23" s="1"/>
      <c r="K23" s="1"/>
      <c r="L23" s="1"/>
      <c r="M23" s="1"/>
      <c r="P23" s="39"/>
    </row>
    <row r="24" spans="2:16">
      <c r="B24" s="28"/>
      <c r="C24" s="508"/>
      <c r="D24" s="28"/>
      <c r="E24" s="28"/>
      <c r="F24" s="28"/>
      <c r="G24" s="28"/>
      <c r="H24" s="1"/>
      <c r="I24" s="1"/>
      <c r="J24" s="1"/>
      <c r="K24" s="1"/>
      <c r="L24" s="1"/>
      <c r="M24" s="1"/>
      <c r="P24" s="39"/>
    </row>
    <row r="25" spans="2:16">
      <c r="B25" s="28"/>
      <c r="C25" s="508"/>
      <c r="D25" s="28"/>
      <c r="E25" s="28"/>
      <c r="F25" s="28"/>
      <c r="G25" s="28"/>
      <c r="H25" s="1"/>
      <c r="I25" s="1"/>
      <c r="J25" s="1"/>
      <c r="K25" s="1"/>
      <c r="L25" s="1"/>
      <c r="M25" s="1"/>
      <c r="P25" s="39"/>
    </row>
    <row r="26" spans="2:16" hidden="1">
      <c r="B26" s="28"/>
      <c r="C26" s="508"/>
      <c r="D26" s="28"/>
      <c r="E26" s="28"/>
      <c r="F26" s="28"/>
      <c r="G26" s="28"/>
      <c r="H26" s="1"/>
      <c r="I26" s="1"/>
      <c r="J26" s="1"/>
      <c r="K26" s="1"/>
      <c r="L26" s="1"/>
      <c r="M26" s="1"/>
      <c r="P26" s="39"/>
    </row>
    <row r="27" spans="2:16" hidden="1">
      <c r="B27" s="28"/>
      <c r="C27" s="508"/>
      <c r="D27" s="28"/>
      <c r="E27" s="28"/>
      <c r="F27" s="28"/>
      <c r="G27" s="28"/>
      <c r="H27" s="1"/>
      <c r="I27" s="1"/>
      <c r="J27" s="1"/>
      <c r="K27" s="1"/>
      <c r="L27" s="1"/>
      <c r="M27" s="1"/>
      <c r="P27" s="39"/>
    </row>
    <row r="28" spans="2:16" hidden="1">
      <c r="B28" s="28"/>
      <c r="C28" s="508"/>
      <c r="D28" s="28"/>
      <c r="E28" s="28"/>
      <c r="F28" s="28"/>
      <c r="G28" s="28"/>
      <c r="H28" s="1"/>
      <c r="I28" s="1"/>
      <c r="J28" s="1"/>
      <c r="K28" s="1"/>
      <c r="L28" s="1"/>
      <c r="M28" s="1"/>
      <c r="P28" s="39"/>
    </row>
    <row r="29" spans="2:16" hidden="1">
      <c r="B29" s="28"/>
      <c r="C29" s="508"/>
      <c r="D29" s="28"/>
      <c r="E29" s="28"/>
      <c r="F29" s="28"/>
      <c r="G29" s="28"/>
      <c r="H29" s="1"/>
      <c r="I29" s="1"/>
      <c r="J29" s="1"/>
      <c r="K29" s="1"/>
      <c r="L29" s="1"/>
      <c r="M29" s="1"/>
      <c r="P29" s="39"/>
    </row>
    <row r="30" spans="2:16" hidden="1">
      <c r="P30" s="39"/>
    </row>
    <row r="31" spans="2:16" hidden="1">
      <c r="P31" s="39"/>
    </row>
    <row r="32" spans="2:16" hidden="1">
      <c r="P32" s="39"/>
    </row>
    <row r="33" spans="16:16" hidden="1">
      <c r="P33" s="39"/>
    </row>
    <row r="34" spans="16:16" hidden="1">
      <c r="P34" s="39"/>
    </row>
    <row r="35" spans="16:16" hidden="1">
      <c r="P35" s="39"/>
    </row>
    <row r="36" spans="16:16" hidden="1">
      <c r="P36" s="39"/>
    </row>
    <row r="37" spans="16:16" hidden="1">
      <c r="P37" s="39"/>
    </row>
    <row r="38" spans="16:16" hidden="1">
      <c r="P38" s="39"/>
    </row>
    <row r="39" spans="16:16" hidden="1">
      <c r="P39" s="39"/>
    </row>
    <row r="40" spans="16:16" hidden="1">
      <c r="P40" s="39"/>
    </row>
  </sheetData>
  <mergeCells count="18">
    <mergeCell ref="I2:M3"/>
    <mergeCell ref="B14:M14"/>
    <mergeCell ref="B15:M15"/>
    <mergeCell ref="B16:M16"/>
    <mergeCell ref="B17:M17"/>
    <mergeCell ref="B9:M9"/>
    <mergeCell ref="B10:M10"/>
    <mergeCell ref="B11:M11"/>
    <mergeCell ref="B12:M12"/>
    <mergeCell ref="B13:M13"/>
    <mergeCell ref="B2:E4"/>
    <mergeCell ref="B6:M6"/>
    <mergeCell ref="B7:M7"/>
    <mergeCell ref="B8:M8"/>
    <mergeCell ref="B19:M19"/>
    <mergeCell ref="B20:M20"/>
    <mergeCell ref="B21:M21"/>
    <mergeCell ref="B18:M18"/>
  </mergeCells>
  <hyperlinks>
    <hyperlink ref="I2:K3" location="'Track Room'!A1" display="TRACK ROOM"/>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C29"/>
  <sheetViews>
    <sheetView workbookViewId="0">
      <selection activeCell="F23" sqref="F23"/>
    </sheetView>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4" width="9.140625" style="1" customWidth="1"/>
    <col min="15" max="15" width="9.140625" style="1" hidden="1" customWidth="1"/>
    <col min="16" max="20" width="4" style="39" hidden="1" customWidth="1"/>
    <col min="21" max="21" width="3.5703125" style="39" hidden="1" customWidth="1"/>
    <col min="22" max="27" width="4.42578125" style="39" hidden="1" customWidth="1"/>
    <col min="28" max="29" width="3.42578125" style="39" hidden="1" customWidth="1"/>
    <col min="30" max="16384" width="9.140625" style="437" hidden="1"/>
  </cols>
  <sheetData>
    <row r="1" spans="1:29" ht="15.75" thickBot="1">
      <c r="B1" s="28"/>
      <c r="C1" s="508"/>
      <c r="D1" s="28"/>
      <c r="E1" s="28"/>
      <c r="F1" s="28"/>
      <c r="G1" s="28"/>
      <c r="H1" s="1"/>
      <c r="I1" s="1"/>
      <c r="J1" s="1"/>
      <c r="K1" s="1"/>
      <c r="L1" s="1"/>
      <c r="M1" s="1"/>
      <c r="P1" s="437"/>
      <c r="Q1" s="437"/>
      <c r="R1" s="437"/>
      <c r="S1" s="437"/>
      <c r="T1" s="437"/>
      <c r="U1" s="437"/>
      <c r="V1" s="437"/>
      <c r="W1" s="437"/>
      <c r="X1" s="437"/>
      <c r="Y1" s="437"/>
      <c r="Z1" s="437"/>
      <c r="AA1" s="437"/>
      <c r="AB1" s="437"/>
      <c r="AC1" s="437"/>
    </row>
    <row r="2" spans="1:29" ht="15" customHeight="1">
      <c r="B2" s="885" t="s">
        <v>412</v>
      </c>
      <c r="C2" s="886"/>
      <c r="D2" s="886"/>
      <c r="E2" s="887"/>
      <c r="F2" s="28"/>
      <c r="G2" s="28"/>
      <c r="H2" s="1"/>
      <c r="I2" s="894" t="s">
        <v>213</v>
      </c>
      <c r="J2" s="895"/>
      <c r="K2" s="895"/>
      <c r="L2" s="895"/>
      <c r="M2" s="896"/>
      <c r="P2" s="437"/>
      <c r="Q2" s="894" t="s">
        <v>213</v>
      </c>
      <c r="R2" s="895"/>
      <c r="S2" s="895"/>
      <c r="T2" s="895"/>
      <c r="U2" s="896"/>
      <c r="V2" s="437"/>
      <c r="W2" s="437"/>
      <c r="X2" s="437"/>
      <c r="Y2" s="437"/>
      <c r="Z2" s="437"/>
      <c r="AA2" s="437"/>
      <c r="AB2" s="437"/>
      <c r="AC2" s="437"/>
    </row>
    <row r="3" spans="1:29" ht="15" customHeight="1">
      <c r="B3" s="888"/>
      <c r="C3" s="889"/>
      <c r="D3" s="889"/>
      <c r="E3" s="890"/>
      <c r="F3" s="28"/>
      <c r="G3" s="28"/>
      <c r="H3" s="1"/>
      <c r="I3" s="897"/>
      <c r="J3" s="898"/>
      <c r="K3" s="898"/>
      <c r="L3" s="898"/>
      <c r="M3" s="899"/>
      <c r="P3" s="437"/>
      <c r="Q3" s="897"/>
      <c r="R3" s="898"/>
      <c r="S3" s="898"/>
      <c r="T3" s="898"/>
      <c r="U3" s="899"/>
      <c r="V3" s="437"/>
      <c r="W3" s="437"/>
      <c r="X3" s="437"/>
      <c r="Y3" s="437"/>
      <c r="Z3" s="437"/>
      <c r="AA3" s="437"/>
      <c r="AB3" s="437"/>
      <c r="AC3" s="437"/>
    </row>
    <row r="4" spans="1:29" ht="15.75" thickBot="1">
      <c r="A4" s="509"/>
      <c r="B4" s="891"/>
      <c r="C4" s="892"/>
      <c r="D4" s="892"/>
      <c r="E4" s="893"/>
      <c r="F4" s="511"/>
      <c r="G4" s="512"/>
      <c r="H4" s="509"/>
      <c r="I4" s="509"/>
      <c r="J4" s="509"/>
      <c r="K4" s="509"/>
      <c r="L4" s="509"/>
      <c r="M4" s="509"/>
      <c r="N4" s="509"/>
      <c r="O4" s="509"/>
    </row>
    <row r="5" spans="1:29" s="39" customFormat="1" ht="15.75" thickBot="1">
      <c r="A5" s="1"/>
      <c r="B5" s="28"/>
      <c r="C5" s="510"/>
      <c r="D5" s="28"/>
      <c r="E5" s="28"/>
      <c r="F5" s="510"/>
      <c r="G5" s="28"/>
      <c r="H5" s="1"/>
      <c r="I5" s="1"/>
      <c r="J5" s="1"/>
      <c r="K5" s="1"/>
      <c r="L5" s="1"/>
      <c r="M5" s="1"/>
      <c r="N5" s="1"/>
      <c r="O5" s="1"/>
    </row>
    <row r="6" spans="1:29" s="39" customFormat="1" ht="15.75" thickBot="1">
      <c r="A6" s="1"/>
      <c r="B6" s="900"/>
      <c r="C6" s="901"/>
      <c r="D6" s="901"/>
      <c r="E6" s="901"/>
      <c r="F6" s="901"/>
      <c r="G6" s="901"/>
      <c r="H6" s="901"/>
      <c r="I6" s="901"/>
      <c r="J6" s="901"/>
      <c r="K6" s="901"/>
      <c r="L6" s="901"/>
      <c r="M6" s="902"/>
      <c r="N6" s="1"/>
      <c r="O6" s="1"/>
    </row>
    <row r="7" spans="1:29" s="39" customFormat="1" ht="15.75" thickBot="1">
      <c r="A7" s="1"/>
      <c r="B7" s="903"/>
      <c r="C7" s="904"/>
      <c r="D7" s="904"/>
      <c r="E7" s="904"/>
      <c r="F7" s="904"/>
      <c r="G7" s="904"/>
      <c r="H7" s="904"/>
      <c r="I7" s="904"/>
      <c r="J7" s="904"/>
      <c r="K7" s="904"/>
      <c r="L7" s="904"/>
      <c r="M7" s="905"/>
      <c r="N7" s="1"/>
      <c r="O7" s="1"/>
    </row>
    <row r="8" spans="1:29" s="39" customFormat="1" ht="15.75" thickBot="1">
      <c r="A8" s="1"/>
      <c r="B8" s="903"/>
      <c r="C8" s="904"/>
      <c r="D8" s="904"/>
      <c r="E8" s="904"/>
      <c r="F8" s="904"/>
      <c r="G8" s="904"/>
      <c r="H8" s="904"/>
      <c r="I8" s="904"/>
      <c r="J8" s="904"/>
      <c r="K8" s="904"/>
      <c r="L8" s="904"/>
      <c r="M8" s="905"/>
      <c r="N8" s="1"/>
      <c r="O8" s="1"/>
    </row>
    <row r="9" spans="1:29" s="39" customFormat="1" ht="15.75" thickBot="1">
      <c r="A9" s="1"/>
      <c r="B9" s="903"/>
      <c r="C9" s="904"/>
      <c r="D9" s="904"/>
      <c r="E9" s="904"/>
      <c r="F9" s="904"/>
      <c r="G9" s="904"/>
      <c r="H9" s="904"/>
      <c r="I9" s="904"/>
      <c r="J9" s="904"/>
      <c r="K9" s="904"/>
      <c r="L9" s="904"/>
      <c r="M9" s="905"/>
      <c r="N9" s="1"/>
      <c r="O9" s="1"/>
    </row>
    <row r="10" spans="1:29" s="39" customFormat="1" ht="15.75" thickBot="1">
      <c r="A10" s="1"/>
      <c r="B10" s="903"/>
      <c r="C10" s="904"/>
      <c r="D10" s="904"/>
      <c r="E10" s="904"/>
      <c r="F10" s="904"/>
      <c r="G10" s="904"/>
      <c r="H10" s="904"/>
      <c r="I10" s="904"/>
      <c r="J10" s="904"/>
      <c r="K10" s="904"/>
      <c r="L10" s="904"/>
      <c r="M10" s="905"/>
      <c r="N10" s="1"/>
      <c r="O10" s="1"/>
    </row>
    <row r="11" spans="1:29" s="39" customFormat="1" ht="15.75" thickBot="1">
      <c r="A11" s="1"/>
      <c r="B11" s="903"/>
      <c r="C11" s="904"/>
      <c r="D11" s="904"/>
      <c r="E11" s="904"/>
      <c r="F11" s="904"/>
      <c r="G11" s="904"/>
      <c r="H11" s="904"/>
      <c r="I11" s="904"/>
      <c r="J11" s="904"/>
      <c r="K11" s="904"/>
      <c r="L11" s="904"/>
      <c r="M11" s="905"/>
      <c r="N11" s="1"/>
      <c r="O11" s="1"/>
    </row>
    <row r="12" spans="1:29" s="39" customFormat="1" ht="15.75" thickBot="1">
      <c r="A12" s="1"/>
      <c r="B12" s="903"/>
      <c r="C12" s="904"/>
      <c r="D12" s="904"/>
      <c r="E12" s="904"/>
      <c r="F12" s="904"/>
      <c r="G12" s="904"/>
      <c r="H12" s="904"/>
      <c r="I12" s="904"/>
      <c r="J12" s="904"/>
      <c r="K12" s="904"/>
      <c r="L12" s="904"/>
      <c r="M12" s="905"/>
      <c r="N12" s="1"/>
      <c r="O12" s="1"/>
    </row>
    <row r="13" spans="1:29" s="39" customFormat="1" ht="15.75" thickBot="1">
      <c r="A13" s="1"/>
      <c r="B13" s="903"/>
      <c r="C13" s="904"/>
      <c r="D13" s="904"/>
      <c r="E13" s="904"/>
      <c r="F13" s="904"/>
      <c r="G13" s="904"/>
      <c r="H13" s="904"/>
      <c r="I13" s="904"/>
      <c r="J13" s="904"/>
      <c r="K13" s="904"/>
      <c r="L13" s="904"/>
      <c r="M13" s="905"/>
      <c r="N13" s="1"/>
      <c r="O13" s="1"/>
    </row>
    <row r="14" spans="1:29" s="39" customFormat="1" ht="15.75" thickBot="1">
      <c r="A14" s="1"/>
      <c r="B14" s="903"/>
      <c r="C14" s="904"/>
      <c r="D14" s="904"/>
      <c r="E14" s="904"/>
      <c r="F14" s="904"/>
      <c r="G14" s="904"/>
      <c r="H14" s="904"/>
      <c r="I14" s="904"/>
      <c r="J14" s="904"/>
      <c r="K14" s="904"/>
      <c r="L14" s="904"/>
      <c r="M14" s="905"/>
      <c r="N14" s="1"/>
      <c r="O14" s="1"/>
    </row>
    <row r="15" spans="1:29" s="39" customFormat="1" ht="15.75" thickBot="1">
      <c r="A15" s="1"/>
      <c r="B15" s="903"/>
      <c r="C15" s="904"/>
      <c r="D15" s="904"/>
      <c r="E15" s="904"/>
      <c r="F15" s="904"/>
      <c r="G15" s="904"/>
      <c r="H15" s="904"/>
      <c r="I15" s="904"/>
      <c r="J15" s="904"/>
      <c r="K15" s="904"/>
      <c r="L15" s="904"/>
      <c r="M15" s="905"/>
      <c r="N15" s="1"/>
      <c r="O15" s="1"/>
    </row>
    <row r="16" spans="1:29" s="39" customFormat="1" ht="15.75" thickBot="1">
      <c r="A16" s="1"/>
      <c r="B16" s="903"/>
      <c r="C16" s="904"/>
      <c r="D16" s="904"/>
      <c r="E16" s="904"/>
      <c r="F16" s="904"/>
      <c r="G16" s="904"/>
      <c r="H16" s="904"/>
      <c r="I16" s="904"/>
      <c r="J16" s="904"/>
      <c r="K16" s="904"/>
      <c r="L16" s="904"/>
      <c r="M16" s="905"/>
      <c r="N16" s="1"/>
      <c r="O16" s="1"/>
    </row>
    <row r="17" spans="1:15" s="39" customFormat="1" ht="15.75" thickBot="1">
      <c r="A17" s="1"/>
      <c r="B17" s="903"/>
      <c r="C17" s="904"/>
      <c r="D17" s="904"/>
      <c r="E17" s="904"/>
      <c r="F17" s="904"/>
      <c r="G17" s="904"/>
      <c r="H17" s="904"/>
      <c r="I17" s="904"/>
      <c r="J17" s="904"/>
      <c r="K17" s="904"/>
      <c r="L17" s="904"/>
      <c r="M17" s="905"/>
      <c r="N17" s="1"/>
      <c r="O17" s="1"/>
    </row>
    <row r="18" spans="1:15" s="39" customFormat="1" ht="15.75" thickBot="1">
      <c r="A18" s="1"/>
      <c r="B18" s="903"/>
      <c r="C18" s="904"/>
      <c r="D18" s="904"/>
      <c r="E18" s="904"/>
      <c r="F18" s="904"/>
      <c r="G18" s="904"/>
      <c r="H18" s="904"/>
      <c r="I18" s="904"/>
      <c r="J18" s="904"/>
      <c r="K18" s="904"/>
      <c r="L18" s="904"/>
      <c r="M18" s="905"/>
      <c r="N18" s="1"/>
      <c r="O18" s="1"/>
    </row>
    <row r="19" spans="1:15" s="39" customFormat="1" ht="15.75" thickBot="1">
      <c r="A19" s="1"/>
      <c r="B19" s="903"/>
      <c r="C19" s="904"/>
      <c r="D19" s="904"/>
      <c r="E19" s="904"/>
      <c r="F19" s="904"/>
      <c r="G19" s="904"/>
      <c r="H19" s="904"/>
      <c r="I19" s="904"/>
      <c r="J19" s="904"/>
      <c r="K19" s="904"/>
      <c r="L19" s="904"/>
      <c r="M19" s="905"/>
      <c r="N19" s="1"/>
      <c r="O19" s="1"/>
    </row>
    <row r="20" spans="1:15" s="39" customFormat="1" ht="15.75" thickBot="1">
      <c r="A20" s="1"/>
      <c r="B20" s="903"/>
      <c r="C20" s="904"/>
      <c r="D20" s="904"/>
      <c r="E20" s="904"/>
      <c r="F20" s="904"/>
      <c r="G20" s="904"/>
      <c r="H20" s="904"/>
      <c r="I20" s="904"/>
      <c r="J20" s="904"/>
      <c r="K20" s="904"/>
      <c r="L20" s="904"/>
      <c r="M20" s="905"/>
      <c r="N20" s="1"/>
      <c r="O20" s="1"/>
    </row>
    <row r="21" spans="1:15" s="39" customFormat="1">
      <c r="A21" s="1"/>
      <c r="B21" s="903"/>
      <c r="C21" s="904"/>
      <c r="D21" s="904"/>
      <c r="E21" s="904"/>
      <c r="F21" s="904"/>
      <c r="G21" s="904"/>
      <c r="H21" s="904"/>
      <c r="I21" s="904"/>
      <c r="J21" s="904"/>
      <c r="K21" s="904"/>
      <c r="L21" s="904"/>
      <c r="M21" s="905"/>
      <c r="N21" s="1"/>
      <c r="O21" s="1"/>
    </row>
    <row r="22" spans="1:15" s="39" customFormat="1">
      <c r="A22" s="1"/>
      <c r="B22" s="508"/>
      <c r="C22" s="28"/>
      <c r="D22" s="28"/>
      <c r="E22" s="28"/>
      <c r="F22" s="28"/>
      <c r="G22" s="28"/>
      <c r="H22" s="1"/>
      <c r="I22" s="1"/>
      <c r="J22" s="1"/>
      <c r="K22" s="1"/>
      <c r="L22" s="1"/>
      <c r="M22" s="1"/>
      <c r="N22" s="1"/>
      <c r="O22" s="1"/>
    </row>
    <row r="23" spans="1:15">
      <c r="B23" s="513"/>
      <c r="C23" s="28"/>
      <c r="D23" s="28"/>
      <c r="E23" s="28"/>
      <c r="F23" s="28"/>
      <c r="G23" s="28"/>
      <c r="H23" s="1"/>
      <c r="I23" s="1"/>
      <c r="J23" s="1"/>
      <c r="K23" s="1"/>
      <c r="L23" s="1"/>
      <c r="M23" s="1"/>
    </row>
    <row r="24" spans="1:15">
      <c r="B24" s="28"/>
      <c r="C24" s="508"/>
      <c r="D24" s="28"/>
      <c r="E24" s="28"/>
      <c r="F24" s="28"/>
      <c r="G24" s="28"/>
      <c r="H24" s="1"/>
      <c r="I24" s="1"/>
      <c r="J24" s="1"/>
      <c r="K24" s="1"/>
      <c r="L24" s="1"/>
      <c r="M24" s="1"/>
    </row>
    <row r="25" spans="1:15">
      <c r="B25" s="28"/>
      <c r="C25" s="508"/>
      <c r="D25" s="28"/>
      <c r="E25" s="28"/>
      <c r="F25" s="28"/>
      <c r="G25" s="28"/>
      <c r="H25" s="1"/>
      <c r="I25" s="1"/>
      <c r="J25" s="1"/>
      <c r="K25" s="1"/>
      <c r="L25" s="1"/>
      <c r="M25" s="1"/>
    </row>
    <row r="26" spans="1:15">
      <c r="B26" s="28"/>
      <c r="C26" s="508"/>
      <c r="D26" s="28"/>
      <c r="E26" s="28"/>
      <c r="F26" s="28"/>
      <c r="G26" s="28"/>
      <c r="H26" s="1"/>
      <c r="I26" s="1"/>
      <c r="J26" s="1"/>
      <c r="K26" s="1"/>
      <c r="L26" s="1"/>
      <c r="M26" s="1"/>
    </row>
    <row r="27" spans="1:15">
      <c r="B27" s="28"/>
      <c r="C27" s="508"/>
      <c r="D27" s="28"/>
      <c r="E27" s="28"/>
      <c r="F27" s="28"/>
      <c r="G27" s="28"/>
      <c r="H27" s="1"/>
      <c r="I27" s="1"/>
      <c r="J27" s="1"/>
      <c r="K27" s="1"/>
      <c r="L27" s="1"/>
      <c r="M27" s="1"/>
    </row>
    <row r="28" spans="1:15" hidden="1">
      <c r="B28" s="28"/>
      <c r="C28" s="508"/>
      <c r="D28" s="28"/>
      <c r="E28" s="28"/>
      <c r="F28" s="28"/>
      <c r="G28" s="28"/>
      <c r="H28" s="1"/>
      <c r="I28" s="1"/>
      <c r="J28" s="1"/>
      <c r="K28" s="1"/>
      <c r="L28" s="1"/>
      <c r="M28" s="1"/>
    </row>
    <row r="29" spans="1:15" hidden="1">
      <c r="B29" s="28"/>
      <c r="C29" s="508"/>
      <c r="D29" s="28"/>
      <c r="E29" s="28"/>
      <c r="F29" s="28"/>
      <c r="G29" s="28"/>
      <c r="H29" s="1"/>
      <c r="I29" s="1"/>
      <c r="J29" s="1"/>
      <c r="K29" s="1"/>
      <c r="L29" s="1"/>
      <c r="M29" s="1"/>
    </row>
  </sheetData>
  <mergeCells count="19">
    <mergeCell ref="B18:M18"/>
    <mergeCell ref="B19:M19"/>
    <mergeCell ref="B20:M20"/>
    <mergeCell ref="B21:M21"/>
    <mergeCell ref="B13:M13"/>
    <mergeCell ref="B14:M14"/>
    <mergeCell ref="B15:M15"/>
    <mergeCell ref="B16:M16"/>
    <mergeCell ref="B17:M17"/>
    <mergeCell ref="B8:M8"/>
    <mergeCell ref="B9:M9"/>
    <mergeCell ref="B10:M10"/>
    <mergeCell ref="B11:M11"/>
    <mergeCell ref="B12:M12"/>
    <mergeCell ref="Q2:U3"/>
    <mergeCell ref="B2:E4"/>
    <mergeCell ref="I2:M3"/>
    <mergeCell ref="B6:M6"/>
    <mergeCell ref="B7:M7"/>
  </mergeCells>
  <hyperlinks>
    <hyperlink ref="Q2:U3" location="'Track Room'!A1" display="TRACK ROOM"/>
    <hyperlink ref="I2:M3" location="'Track Room'!A1" display="TRACK ROOM"/>
  </hyperlinks>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AC35"/>
  <sheetViews>
    <sheetView zoomScale="90" zoomScaleNormal="90" workbookViewId="0"/>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4" width="9.140625" style="1" customWidth="1"/>
    <col min="15" max="15" width="9.140625" style="1" hidden="1" customWidth="1"/>
    <col min="16" max="20" width="4" hidden="1" customWidth="1"/>
    <col min="21" max="21" width="3.5703125" hidden="1" customWidth="1"/>
    <col min="22" max="27" width="4.42578125" hidden="1" customWidth="1"/>
    <col min="28" max="29" width="3.42578125" hidden="1" customWidth="1"/>
    <col min="30" max="16384" width="9.140625" style="437" hidden="1"/>
  </cols>
  <sheetData>
    <row r="1" spans="1:29" ht="15.75" thickBot="1">
      <c r="B1" s="28"/>
      <c r="C1" s="508"/>
      <c r="D1" s="28"/>
      <c r="E1" s="28"/>
      <c r="F1" s="28"/>
      <c r="G1" s="28"/>
      <c r="H1" s="1"/>
      <c r="I1" s="1"/>
      <c r="J1" s="1"/>
      <c r="K1" s="1"/>
      <c r="L1" s="1"/>
      <c r="M1" s="1"/>
      <c r="P1" s="437"/>
      <c r="Q1" s="437"/>
      <c r="R1" s="437"/>
      <c r="S1" s="437"/>
      <c r="T1" s="437"/>
      <c r="U1" s="437"/>
      <c r="V1" s="437"/>
      <c r="W1" s="437"/>
      <c r="X1" s="437"/>
      <c r="Y1" s="437"/>
      <c r="Z1" s="437"/>
      <c r="AA1" s="437"/>
      <c r="AB1" s="437"/>
      <c r="AC1" s="437"/>
    </row>
    <row r="2" spans="1:29" ht="15" customHeight="1">
      <c r="B2" s="885" t="s">
        <v>412</v>
      </c>
      <c r="C2" s="886"/>
      <c r="D2" s="886"/>
      <c r="E2" s="887"/>
      <c r="F2" s="28"/>
      <c r="G2" s="28"/>
      <c r="H2" s="1"/>
      <c r="I2" s="894" t="s">
        <v>213</v>
      </c>
      <c r="J2" s="895"/>
      <c r="K2" s="895"/>
      <c r="L2" s="895"/>
      <c r="M2" s="896"/>
      <c r="P2" s="437"/>
      <c r="Q2" s="894" t="s">
        <v>213</v>
      </c>
      <c r="R2" s="895"/>
      <c r="S2" s="895"/>
      <c r="T2" s="895"/>
      <c r="U2" s="896"/>
      <c r="V2" s="437"/>
      <c r="W2" s="437"/>
      <c r="X2" s="437"/>
      <c r="Y2" s="437"/>
      <c r="Z2" s="437"/>
      <c r="AA2" s="437"/>
      <c r="AB2" s="437"/>
      <c r="AC2" s="437"/>
    </row>
    <row r="3" spans="1:29" ht="15" customHeight="1">
      <c r="B3" s="888"/>
      <c r="C3" s="889"/>
      <c r="D3" s="889"/>
      <c r="E3" s="890"/>
      <c r="F3" s="28"/>
      <c r="G3" s="28"/>
      <c r="H3" s="1"/>
      <c r="I3" s="897"/>
      <c r="J3" s="898"/>
      <c r="K3" s="898"/>
      <c r="L3" s="898"/>
      <c r="M3" s="899"/>
      <c r="P3" s="437"/>
      <c r="Q3" s="897"/>
      <c r="R3" s="898"/>
      <c r="S3" s="898"/>
      <c r="T3" s="898"/>
      <c r="U3" s="899"/>
      <c r="V3" s="437"/>
      <c r="W3" s="437"/>
      <c r="X3" s="437"/>
      <c r="Y3" s="437"/>
      <c r="Z3" s="437"/>
      <c r="AA3" s="437"/>
      <c r="AB3" s="437"/>
      <c r="AC3" s="437"/>
    </row>
    <row r="4" spans="1:29" ht="15.75" thickBot="1">
      <c r="A4" s="509"/>
      <c r="B4" s="891"/>
      <c r="C4" s="892"/>
      <c r="D4" s="892"/>
      <c r="E4" s="893"/>
      <c r="F4" s="511"/>
      <c r="G4" s="512"/>
      <c r="H4" s="509"/>
      <c r="I4" s="509"/>
      <c r="J4" s="509"/>
      <c r="K4" s="509"/>
      <c r="L4" s="509"/>
      <c r="M4" s="509"/>
      <c r="N4" s="509"/>
      <c r="O4" s="509"/>
      <c r="P4" s="437"/>
      <c r="Q4" s="437"/>
      <c r="R4" s="437"/>
      <c r="S4" s="437"/>
      <c r="T4" s="437"/>
      <c r="U4" s="437"/>
      <c r="V4" s="437"/>
      <c r="W4" s="437"/>
      <c r="X4" s="437"/>
      <c r="Y4" s="437"/>
      <c r="Z4" s="437"/>
      <c r="AA4" s="437"/>
      <c r="AB4" s="437"/>
      <c r="AC4" s="437"/>
    </row>
    <row r="5" spans="1:29" ht="15.75" thickBot="1">
      <c r="B5" s="28"/>
      <c r="C5" s="510"/>
      <c r="D5" s="28"/>
      <c r="E5" s="28"/>
      <c r="F5" s="510"/>
      <c r="G5" s="28"/>
      <c r="H5" s="1"/>
      <c r="I5" s="1"/>
      <c r="J5" s="1"/>
      <c r="K5" s="1"/>
      <c r="L5" s="1"/>
      <c r="M5" s="1"/>
    </row>
    <row r="6" spans="1:29" s="39" customFormat="1" ht="15.75" thickBot="1">
      <c r="A6" s="1"/>
      <c r="B6" s="900"/>
      <c r="C6" s="901"/>
      <c r="D6" s="901"/>
      <c r="E6" s="901"/>
      <c r="F6" s="901"/>
      <c r="G6" s="901"/>
      <c r="H6" s="901"/>
      <c r="I6" s="901"/>
      <c r="J6" s="901"/>
      <c r="K6" s="901"/>
      <c r="L6" s="901"/>
      <c r="M6" s="902"/>
      <c r="N6" s="1"/>
      <c r="O6" s="1"/>
    </row>
    <row r="7" spans="1:29" s="39" customFormat="1" ht="15.75" thickBot="1">
      <c r="A7" s="1"/>
      <c r="B7" s="903"/>
      <c r="C7" s="904"/>
      <c r="D7" s="904"/>
      <c r="E7" s="904"/>
      <c r="F7" s="904"/>
      <c r="G7" s="904"/>
      <c r="H7" s="904"/>
      <c r="I7" s="904"/>
      <c r="J7" s="904"/>
      <c r="K7" s="904"/>
      <c r="L7" s="904"/>
      <c r="M7" s="905"/>
      <c r="N7" s="1"/>
      <c r="O7" s="1"/>
    </row>
    <row r="8" spans="1:29" s="39" customFormat="1" ht="15.75" thickBot="1">
      <c r="A8" s="1"/>
      <c r="B8" s="903"/>
      <c r="C8" s="904"/>
      <c r="D8" s="904"/>
      <c r="E8" s="904"/>
      <c r="F8" s="904"/>
      <c r="G8" s="904"/>
      <c r="H8" s="904"/>
      <c r="I8" s="904"/>
      <c r="J8" s="904"/>
      <c r="K8" s="904"/>
      <c r="L8" s="904"/>
      <c r="M8" s="905"/>
      <c r="N8" s="1"/>
      <c r="O8" s="1"/>
    </row>
    <row r="9" spans="1:29" s="39" customFormat="1" ht="15.75" thickBot="1">
      <c r="A9" s="1"/>
      <c r="B9" s="903"/>
      <c r="C9" s="904"/>
      <c r="D9" s="904"/>
      <c r="E9" s="904"/>
      <c r="F9" s="904"/>
      <c r="G9" s="904"/>
      <c r="H9" s="904"/>
      <c r="I9" s="904"/>
      <c r="J9" s="904"/>
      <c r="K9" s="904"/>
      <c r="L9" s="904"/>
      <c r="M9" s="905"/>
      <c r="N9" s="1"/>
      <c r="O9" s="1"/>
    </row>
    <row r="10" spans="1:29" s="39" customFormat="1" ht="15.75" thickBot="1">
      <c r="A10" s="1"/>
      <c r="B10" s="903"/>
      <c r="C10" s="904"/>
      <c r="D10" s="904"/>
      <c r="E10" s="904"/>
      <c r="F10" s="904"/>
      <c r="G10" s="904"/>
      <c r="H10" s="904"/>
      <c r="I10" s="904"/>
      <c r="J10" s="904"/>
      <c r="K10" s="904"/>
      <c r="L10" s="904"/>
      <c r="M10" s="905"/>
      <c r="N10" s="1"/>
      <c r="O10" s="1"/>
    </row>
    <row r="11" spans="1:29" s="39" customFormat="1" ht="15.75" thickBot="1">
      <c r="A11" s="1"/>
      <c r="B11" s="903"/>
      <c r="C11" s="904"/>
      <c r="D11" s="904"/>
      <c r="E11" s="904"/>
      <c r="F11" s="904"/>
      <c r="G11" s="904"/>
      <c r="H11" s="904"/>
      <c r="I11" s="904"/>
      <c r="J11" s="904"/>
      <c r="K11" s="904"/>
      <c r="L11" s="904"/>
      <c r="M11" s="905"/>
      <c r="N11" s="1"/>
      <c r="O11" s="1"/>
    </row>
    <row r="12" spans="1:29" s="39" customFormat="1" ht="15.75" thickBot="1">
      <c r="A12" s="1"/>
      <c r="B12" s="903"/>
      <c r="C12" s="904"/>
      <c r="D12" s="904"/>
      <c r="E12" s="904"/>
      <c r="F12" s="904"/>
      <c r="G12" s="904"/>
      <c r="H12" s="904"/>
      <c r="I12" s="904"/>
      <c r="J12" s="904"/>
      <c r="K12" s="904"/>
      <c r="L12" s="904"/>
      <c r="M12" s="905"/>
      <c r="N12" s="1"/>
      <c r="O12" s="1"/>
    </row>
    <row r="13" spans="1:29" s="39" customFormat="1" ht="15.75" thickBot="1">
      <c r="A13" s="1"/>
      <c r="B13" s="903"/>
      <c r="C13" s="904"/>
      <c r="D13" s="904"/>
      <c r="E13" s="904"/>
      <c r="F13" s="904"/>
      <c r="G13" s="904"/>
      <c r="H13" s="904"/>
      <c r="I13" s="904"/>
      <c r="J13" s="904"/>
      <c r="K13" s="904"/>
      <c r="L13" s="904"/>
      <c r="M13" s="905"/>
      <c r="N13" s="1"/>
      <c r="O13" s="1"/>
    </row>
    <row r="14" spans="1:29" s="39" customFormat="1" ht="15.75" thickBot="1">
      <c r="A14" s="1"/>
      <c r="B14" s="903"/>
      <c r="C14" s="904"/>
      <c r="D14" s="904"/>
      <c r="E14" s="904"/>
      <c r="F14" s="904"/>
      <c r="G14" s="904"/>
      <c r="H14" s="904"/>
      <c r="I14" s="904"/>
      <c r="J14" s="904"/>
      <c r="K14" s="904"/>
      <c r="L14" s="904"/>
      <c r="M14" s="905"/>
      <c r="N14" s="1"/>
      <c r="O14" s="1"/>
    </row>
    <row r="15" spans="1:29" s="39" customFormat="1" ht="15.75" thickBot="1">
      <c r="A15" s="1"/>
      <c r="B15" s="903"/>
      <c r="C15" s="904"/>
      <c r="D15" s="904"/>
      <c r="E15" s="904"/>
      <c r="F15" s="904"/>
      <c r="G15" s="904"/>
      <c r="H15" s="904"/>
      <c r="I15" s="904"/>
      <c r="J15" s="904"/>
      <c r="K15" s="904"/>
      <c r="L15" s="904"/>
      <c r="M15" s="905"/>
      <c r="N15" s="1"/>
      <c r="O15" s="1"/>
    </row>
    <row r="16" spans="1:29" s="39" customFormat="1" ht="15.75" thickBot="1">
      <c r="A16" s="1"/>
      <c r="B16" s="903"/>
      <c r="C16" s="904"/>
      <c r="D16" s="904"/>
      <c r="E16" s="904"/>
      <c r="F16" s="904"/>
      <c r="G16" s="904"/>
      <c r="H16" s="904"/>
      <c r="I16" s="904"/>
      <c r="J16" s="904"/>
      <c r="K16" s="904"/>
      <c r="L16" s="904"/>
      <c r="M16" s="905"/>
      <c r="N16" s="1"/>
      <c r="O16" s="1"/>
    </row>
    <row r="17" spans="1:29" s="39" customFormat="1" ht="15.75" thickBot="1">
      <c r="A17" s="1"/>
      <c r="B17" s="903"/>
      <c r="C17" s="904"/>
      <c r="D17" s="904"/>
      <c r="E17" s="904"/>
      <c r="F17" s="904"/>
      <c r="G17" s="904"/>
      <c r="H17" s="904"/>
      <c r="I17" s="904"/>
      <c r="J17" s="904"/>
      <c r="K17" s="904"/>
      <c r="L17" s="904"/>
      <c r="M17" s="905"/>
      <c r="N17" s="1"/>
      <c r="O17" s="1"/>
    </row>
    <row r="18" spans="1:29" s="39" customFormat="1" ht="15.75" thickBot="1">
      <c r="A18" s="1"/>
      <c r="B18" s="903"/>
      <c r="C18" s="904"/>
      <c r="D18" s="904"/>
      <c r="E18" s="904"/>
      <c r="F18" s="904"/>
      <c r="G18" s="904"/>
      <c r="H18" s="904"/>
      <c r="I18" s="904"/>
      <c r="J18" s="904"/>
      <c r="K18" s="904"/>
      <c r="L18" s="904"/>
      <c r="M18" s="905"/>
      <c r="N18" s="1"/>
      <c r="O18" s="1"/>
    </row>
    <row r="19" spans="1:29" s="39" customFormat="1" ht="15.75" thickBot="1">
      <c r="A19" s="1"/>
      <c r="B19" s="903"/>
      <c r="C19" s="904"/>
      <c r="D19" s="904"/>
      <c r="E19" s="904"/>
      <c r="F19" s="904"/>
      <c r="G19" s="904"/>
      <c r="H19" s="904"/>
      <c r="I19" s="904"/>
      <c r="J19" s="904"/>
      <c r="K19" s="904"/>
      <c r="L19" s="904"/>
      <c r="M19" s="905"/>
      <c r="N19" s="1"/>
      <c r="O19" s="1"/>
    </row>
    <row r="20" spans="1:29" s="39" customFormat="1" ht="15.75" thickBot="1">
      <c r="A20" s="1"/>
      <c r="B20" s="903"/>
      <c r="C20" s="904"/>
      <c r="D20" s="904"/>
      <c r="E20" s="904"/>
      <c r="F20" s="904"/>
      <c r="G20" s="904"/>
      <c r="H20" s="904"/>
      <c r="I20" s="904"/>
      <c r="J20" s="904"/>
      <c r="K20" s="904"/>
      <c r="L20" s="904"/>
      <c r="M20" s="905"/>
      <c r="N20" s="1"/>
      <c r="O20" s="1"/>
    </row>
    <row r="21" spans="1:29" s="39" customFormat="1">
      <c r="A21" s="1"/>
      <c r="B21" s="903"/>
      <c r="C21" s="904"/>
      <c r="D21" s="904"/>
      <c r="E21" s="904"/>
      <c r="F21" s="904"/>
      <c r="G21" s="904"/>
      <c r="H21" s="904"/>
      <c r="I21" s="904"/>
      <c r="J21" s="904"/>
      <c r="K21" s="904"/>
      <c r="L21" s="904"/>
      <c r="M21" s="905"/>
      <c r="N21" s="1"/>
      <c r="O21" s="1"/>
    </row>
    <row r="22" spans="1:29" s="39" customFormat="1">
      <c r="A22" s="1"/>
      <c r="B22" s="508"/>
      <c r="C22" s="28"/>
      <c r="D22" s="28"/>
      <c r="E22" s="28"/>
      <c r="F22" s="28"/>
      <c r="G22" s="28"/>
      <c r="H22" s="1"/>
      <c r="I22" s="1"/>
      <c r="J22" s="1"/>
      <c r="K22" s="1"/>
      <c r="L22" s="1"/>
      <c r="M22" s="1"/>
      <c r="N22" s="1"/>
      <c r="O22" s="1"/>
    </row>
    <row r="23" spans="1:29" s="39" customFormat="1">
      <c r="A23" s="1"/>
      <c r="B23" s="513"/>
      <c r="C23" s="28"/>
      <c r="D23" s="28"/>
      <c r="E23" s="28"/>
      <c r="F23" s="28"/>
      <c r="G23" s="28"/>
      <c r="H23" s="1"/>
      <c r="I23" s="1"/>
      <c r="J23" s="1"/>
      <c r="K23" s="1"/>
      <c r="L23" s="1"/>
      <c r="M23" s="1"/>
      <c r="N23" s="1"/>
      <c r="O23" s="1"/>
    </row>
    <row r="24" spans="1:29">
      <c r="B24" s="28"/>
      <c r="C24" s="508"/>
      <c r="D24" s="28"/>
      <c r="E24" s="28"/>
      <c r="F24" s="28"/>
      <c r="G24" s="28"/>
      <c r="H24" s="1"/>
      <c r="I24" s="1"/>
      <c r="J24" s="1"/>
      <c r="K24" s="1"/>
      <c r="L24" s="1"/>
      <c r="M24" s="1"/>
      <c r="P24" s="437"/>
      <c r="Q24" s="437"/>
      <c r="R24" s="437"/>
      <c r="S24" s="437"/>
      <c r="T24" s="437"/>
      <c r="U24" s="437"/>
      <c r="V24" s="437"/>
      <c r="W24" s="437"/>
      <c r="X24" s="437"/>
      <c r="Y24" s="437"/>
      <c r="Z24" s="437"/>
      <c r="AA24" s="437"/>
      <c r="AB24" s="437"/>
      <c r="AC24" s="437"/>
    </row>
    <row r="25" spans="1:29">
      <c r="B25" s="28"/>
      <c r="C25" s="508"/>
      <c r="D25" s="28"/>
      <c r="E25" s="28"/>
      <c r="F25" s="28"/>
      <c r="G25" s="28"/>
      <c r="H25" s="1"/>
      <c r="I25" s="1"/>
      <c r="J25" s="1"/>
      <c r="K25" s="1"/>
      <c r="L25" s="1"/>
      <c r="M25" s="1"/>
      <c r="P25" s="437"/>
      <c r="Q25" s="437"/>
      <c r="R25" s="437"/>
      <c r="S25" s="437"/>
      <c r="T25" s="437"/>
      <c r="U25" s="437"/>
      <c r="V25" s="437"/>
      <c r="W25" s="437"/>
      <c r="X25" s="437"/>
      <c r="Y25" s="437"/>
      <c r="Z25" s="437"/>
      <c r="AA25" s="437"/>
      <c r="AB25" s="437"/>
      <c r="AC25" s="437"/>
    </row>
    <row r="26" spans="1:29" hidden="1">
      <c r="B26" s="28"/>
      <c r="C26" s="508"/>
      <c r="D26" s="28"/>
      <c r="E26" s="28"/>
      <c r="F26" s="28"/>
      <c r="G26" s="28"/>
      <c r="H26" s="1"/>
      <c r="I26" s="1"/>
      <c r="J26" s="1"/>
      <c r="K26" s="1"/>
      <c r="L26" s="1"/>
      <c r="M26" s="1"/>
      <c r="P26" s="437"/>
      <c r="Q26" s="437"/>
      <c r="R26" s="437"/>
      <c r="S26" s="437"/>
      <c r="T26" s="437"/>
      <c r="U26" s="437"/>
      <c r="V26" s="437"/>
      <c r="W26" s="437"/>
      <c r="X26" s="437"/>
      <c r="Y26" s="437"/>
      <c r="Z26" s="437"/>
      <c r="AA26" s="437"/>
      <c r="AB26" s="437"/>
      <c r="AC26" s="437"/>
    </row>
    <row r="27" spans="1:29" hidden="1">
      <c r="B27" s="28"/>
      <c r="C27" s="508"/>
      <c r="D27" s="28"/>
      <c r="E27" s="28"/>
      <c r="F27" s="28"/>
      <c r="G27" s="28"/>
      <c r="H27" s="1"/>
      <c r="I27" s="1"/>
      <c r="J27" s="1"/>
      <c r="K27" s="1"/>
      <c r="L27" s="1"/>
      <c r="M27" s="1"/>
      <c r="P27" s="437"/>
      <c r="Q27" s="437"/>
      <c r="R27" s="437"/>
      <c r="S27" s="437"/>
      <c r="T27" s="437"/>
      <c r="U27" s="437"/>
      <c r="V27" s="437"/>
      <c r="W27" s="437"/>
      <c r="X27" s="437"/>
      <c r="Y27" s="437"/>
      <c r="Z27" s="437"/>
      <c r="AA27" s="437"/>
      <c r="AB27" s="437"/>
      <c r="AC27" s="437"/>
    </row>
    <row r="28" spans="1:29" hidden="1">
      <c r="B28" s="28"/>
      <c r="C28" s="508"/>
      <c r="D28" s="28"/>
      <c r="E28" s="28"/>
      <c r="F28" s="28"/>
      <c r="G28" s="28"/>
      <c r="H28" s="1"/>
      <c r="I28" s="1"/>
      <c r="J28" s="1"/>
      <c r="K28" s="1"/>
      <c r="L28" s="1"/>
      <c r="M28" s="1"/>
      <c r="P28" s="437"/>
      <c r="Q28" s="437"/>
      <c r="R28" s="437"/>
      <c r="S28" s="437"/>
      <c r="T28" s="437"/>
      <c r="U28" s="437"/>
      <c r="V28" s="437"/>
      <c r="W28" s="437"/>
      <c r="X28" s="437"/>
      <c r="Y28" s="437"/>
      <c r="Z28" s="437"/>
      <c r="AA28" s="437"/>
      <c r="AB28" s="437"/>
      <c r="AC28" s="437"/>
    </row>
    <row r="29" spans="1:29" hidden="1">
      <c r="B29" s="28"/>
      <c r="C29" s="508"/>
      <c r="D29" s="28"/>
      <c r="E29" s="28"/>
      <c r="F29" s="28"/>
      <c r="G29" s="28"/>
      <c r="H29" s="1"/>
      <c r="I29" s="1"/>
      <c r="J29" s="1"/>
      <c r="K29" s="1"/>
      <c r="L29" s="1"/>
      <c r="M29" s="1"/>
      <c r="P29" s="437"/>
      <c r="Q29" s="437"/>
      <c r="R29" s="437"/>
      <c r="S29" s="437"/>
      <c r="T29" s="437"/>
      <c r="U29" s="437"/>
      <c r="V29" s="437"/>
      <c r="W29" s="437"/>
      <c r="X29" s="437"/>
      <c r="Y29" s="437"/>
      <c r="Z29" s="437"/>
      <c r="AA29" s="437"/>
      <c r="AB29" s="437"/>
      <c r="AC29" s="437"/>
    </row>
    <row r="30" spans="1:29" hidden="1">
      <c r="P30" s="437"/>
      <c r="Q30" s="437"/>
      <c r="R30" s="437"/>
      <c r="S30" s="437"/>
      <c r="T30" s="437"/>
      <c r="U30" s="437"/>
      <c r="V30" s="437"/>
      <c r="W30" s="437"/>
      <c r="X30" s="437"/>
      <c r="Y30" s="437"/>
      <c r="Z30" s="437"/>
      <c r="AA30" s="437"/>
      <c r="AB30" s="437"/>
      <c r="AC30" s="437"/>
    </row>
    <row r="31" spans="1:29" hidden="1">
      <c r="P31" s="437"/>
      <c r="Q31" s="437"/>
      <c r="R31" s="437"/>
      <c r="S31" s="437"/>
      <c r="T31" s="437"/>
      <c r="U31" s="437"/>
      <c r="V31" s="437"/>
      <c r="W31" s="437"/>
      <c r="X31" s="437"/>
      <c r="Y31" s="437"/>
      <c r="Z31" s="437"/>
      <c r="AA31" s="437"/>
      <c r="AB31" s="437"/>
      <c r="AC31" s="437"/>
    </row>
    <row r="32" spans="1:29" hidden="1">
      <c r="P32" s="437"/>
      <c r="Q32" s="437"/>
      <c r="R32" s="437"/>
      <c r="S32" s="437"/>
      <c r="T32" s="437"/>
      <c r="U32" s="437"/>
      <c r="V32" s="437"/>
      <c r="W32" s="437"/>
      <c r="X32" s="437"/>
      <c r="Y32" s="437"/>
      <c r="Z32" s="437"/>
      <c r="AA32" s="437"/>
      <c r="AB32" s="437"/>
      <c r="AC32" s="437"/>
    </row>
    <row r="33" spans="16:29" hidden="1">
      <c r="P33" s="437"/>
      <c r="Q33" s="437"/>
      <c r="R33" s="437"/>
      <c r="S33" s="437"/>
      <c r="T33" s="437"/>
      <c r="U33" s="437"/>
      <c r="V33" s="437"/>
      <c r="W33" s="437"/>
      <c r="X33" s="437"/>
      <c r="Y33" s="437"/>
      <c r="Z33" s="437"/>
      <c r="AA33" s="437"/>
      <c r="AB33" s="437"/>
      <c r="AC33" s="437"/>
    </row>
    <row r="34" spans="16:29" hidden="1">
      <c r="P34" s="437"/>
      <c r="Q34" s="437"/>
      <c r="R34" s="437"/>
      <c r="S34" s="437"/>
      <c r="T34" s="437"/>
      <c r="U34" s="437"/>
      <c r="V34" s="437"/>
      <c r="W34" s="437"/>
      <c r="X34" s="437"/>
      <c r="Y34" s="437"/>
      <c r="Z34" s="437"/>
      <c r="AA34" s="437"/>
      <c r="AB34" s="437"/>
      <c r="AC34" s="437"/>
    </row>
    <row r="35" spans="16:29" hidden="1">
      <c r="P35" s="437"/>
      <c r="Q35" s="437"/>
      <c r="R35" s="437"/>
      <c r="S35" s="437"/>
      <c r="T35" s="437"/>
      <c r="U35" s="437"/>
      <c r="V35" s="437"/>
      <c r="W35" s="437"/>
      <c r="X35" s="437"/>
      <c r="Y35" s="437"/>
      <c r="Z35" s="437"/>
      <c r="AA35" s="437"/>
      <c r="AB35" s="437"/>
      <c r="AC35" s="437"/>
    </row>
  </sheetData>
  <mergeCells count="19">
    <mergeCell ref="B18:M18"/>
    <mergeCell ref="B19:M19"/>
    <mergeCell ref="B20:M20"/>
    <mergeCell ref="B21:M21"/>
    <mergeCell ref="B13:M13"/>
    <mergeCell ref="B14:M14"/>
    <mergeCell ref="B15:M15"/>
    <mergeCell ref="B16:M16"/>
    <mergeCell ref="B17:M17"/>
    <mergeCell ref="B8:M8"/>
    <mergeCell ref="B9:M9"/>
    <mergeCell ref="B10:M10"/>
    <mergeCell ref="B11:M11"/>
    <mergeCell ref="B12:M12"/>
    <mergeCell ref="Q2:U3"/>
    <mergeCell ref="B2:E4"/>
    <mergeCell ref="I2:M3"/>
    <mergeCell ref="B6:M6"/>
    <mergeCell ref="B7:M7"/>
  </mergeCells>
  <hyperlinks>
    <hyperlink ref="Q2:U3" location="'Track Room'!A1" display="TRACK ROOM"/>
    <hyperlink ref="I2:M3" location="'Track Room'!A1" display="TRACK ROOM"/>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29"/>
  <sheetViews>
    <sheetView zoomScaleNormal="100" workbookViewId="0">
      <selection activeCell="B9" sqref="B9:M9"/>
    </sheetView>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4" width="9.140625" style="1" customWidth="1"/>
    <col min="15" max="15" width="9.140625" style="1" hidden="1" customWidth="1"/>
    <col min="16" max="16384" width="9.140625" style="39" hidden="1"/>
  </cols>
  <sheetData>
    <row r="1" spans="1:15" ht="15.75" thickBot="1">
      <c r="B1" s="28"/>
      <c r="C1" s="508"/>
      <c r="D1" s="28"/>
      <c r="E1" s="28"/>
      <c r="F1" s="28"/>
      <c r="G1" s="28"/>
      <c r="H1" s="1"/>
      <c r="I1" s="1"/>
      <c r="J1" s="1"/>
      <c r="K1" s="1"/>
      <c r="L1" s="1"/>
      <c r="M1" s="1"/>
    </row>
    <row r="2" spans="1:15" ht="15" customHeight="1">
      <c r="B2" s="885" t="s">
        <v>412</v>
      </c>
      <c r="C2" s="886"/>
      <c r="D2" s="886"/>
      <c r="E2" s="887"/>
      <c r="F2" s="28"/>
      <c r="G2" s="28"/>
      <c r="H2" s="1"/>
      <c r="I2" s="894" t="s">
        <v>213</v>
      </c>
      <c r="J2" s="895"/>
      <c r="K2" s="895"/>
      <c r="L2" s="895"/>
      <c r="M2" s="896"/>
    </row>
    <row r="3" spans="1:15" ht="15" customHeight="1">
      <c r="B3" s="888"/>
      <c r="C3" s="889"/>
      <c r="D3" s="889"/>
      <c r="E3" s="890"/>
      <c r="F3" s="28"/>
      <c r="G3" s="28"/>
      <c r="H3" s="1"/>
      <c r="I3" s="897"/>
      <c r="J3" s="898"/>
      <c r="K3" s="898"/>
      <c r="L3" s="898"/>
      <c r="M3" s="899"/>
    </row>
    <row r="4" spans="1:15" ht="15.75" thickBot="1">
      <c r="A4" s="509"/>
      <c r="B4" s="891"/>
      <c r="C4" s="892"/>
      <c r="D4" s="892"/>
      <c r="E4" s="893"/>
      <c r="F4" s="511"/>
      <c r="G4" s="512"/>
      <c r="H4" s="509"/>
      <c r="I4" s="509"/>
      <c r="J4" s="509"/>
      <c r="K4" s="509"/>
      <c r="L4" s="509"/>
      <c r="M4" s="509"/>
      <c r="N4" s="509"/>
      <c r="O4" s="509"/>
    </row>
    <row r="5" spans="1:15" ht="15.75" thickBot="1">
      <c r="B5" s="28"/>
      <c r="C5" s="510"/>
      <c r="D5" s="28"/>
      <c r="E5" s="28"/>
      <c r="F5" s="510"/>
      <c r="G5" s="28"/>
      <c r="H5" s="1"/>
      <c r="I5" s="1"/>
      <c r="J5" s="1"/>
      <c r="K5" s="1"/>
      <c r="L5" s="1"/>
      <c r="M5" s="1"/>
    </row>
    <row r="6" spans="1:15" ht="15.75" thickBot="1">
      <c r="B6" s="900"/>
      <c r="C6" s="901"/>
      <c r="D6" s="901"/>
      <c r="E6" s="901"/>
      <c r="F6" s="901"/>
      <c r="G6" s="901"/>
      <c r="H6" s="901"/>
      <c r="I6" s="901"/>
      <c r="J6" s="901"/>
      <c r="K6" s="901"/>
      <c r="L6" s="901"/>
      <c r="M6" s="902"/>
    </row>
    <row r="7" spans="1:15" ht="15.75" thickBot="1">
      <c r="B7" s="903"/>
      <c r="C7" s="904"/>
      <c r="D7" s="904"/>
      <c r="E7" s="904"/>
      <c r="F7" s="904"/>
      <c r="G7" s="904"/>
      <c r="H7" s="904"/>
      <c r="I7" s="904"/>
      <c r="J7" s="904"/>
      <c r="K7" s="904"/>
      <c r="L7" s="904"/>
      <c r="M7" s="905"/>
    </row>
    <row r="8" spans="1:15" ht="15.75" thickBot="1">
      <c r="B8" s="903"/>
      <c r="C8" s="904"/>
      <c r="D8" s="904"/>
      <c r="E8" s="904"/>
      <c r="F8" s="904"/>
      <c r="G8" s="904"/>
      <c r="H8" s="904"/>
      <c r="I8" s="904"/>
      <c r="J8" s="904"/>
      <c r="K8" s="904"/>
      <c r="L8" s="904"/>
      <c r="M8" s="905"/>
    </row>
    <row r="9" spans="1:15" ht="15.75" thickBot="1">
      <c r="B9" s="903"/>
      <c r="C9" s="904"/>
      <c r="D9" s="904"/>
      <c r="E9" s="904"/>
      <c r="F9" s="904"/>
      <c r="G9" s="904"/>
      <c r="H9" s="904"/>
      <c r="I9" s="904"/>
      <c r="J9" s="904"/>
      <c r="K9" s="904"/>
      <c r="L9" s="904"/>
      <c r="M9" s="905"/>
    </row>
    <row r="10" spans="1:15" ht="15.75" thickBot="1">
      <c r="B10" s="903"/>
      <c r="C10" s="904"/>
      <c r="D10" s="904"/>
      <c r="E10" s="904"/>
      <c r="F10" s="904"/>
      <c r="G10" s="904"/>
      <c r="H10" s="904"/>
      <c r="I10" s="904"/>
      <c r="J10" s="904"/>
      <c r="K10" s="904"/>
      <c r="L10" s="904"/>
      <c r="M10" s="905"/>
    </row>
    <row r="11" spans="1:15" ht="15.75" thickBot="1">
      <c r="B11" s="903"/>
      <c r="C11" s="904"/>
      <c r="D11" s="904"/>
      <c r="E11" s="904"/>
      <c r="F11" s="904"/>
      <c r="G11" s="904"/>
      <c r="H11" s="904"/>
      <c r="I11" s="904"/>
      <c r="J11" s="904"/>
      <c r="K11" s="904"/>
      <c r="L11" s="904"/>
      <c r="M11" s="905"/>
    </row>
    <row r="12" spans="1:15" ht="15.75" thickBot="1">
      <c r="B12" s="903"/>
      <c r="C12" s="904"/>
      <c r="D12" s="904"/>
      <c r="E12" s="904"/>
      <c r="F12" s="904"/>
      <c r="G12" s="904"/>
      <c r="H12" s="904"/>
      <c r="I12" s="904"/>
      <c r="J12" s="904"/>
      <c r="K12" s="904"/>
      <c r="L12" s="904"/>
      <c r="M12" s="905"/>
    </row>
    <row r="13" spans="1:15" ht="15.75" thickBot="1">
      <c r="B13" s="903"/>
      <c r="C13" s="904"/>
      <c r="D13" s="904"/>
      <c r="E13" s="904"/>
      <c r="F13" s="904"/>
      <c r="G13" s="904"/>
      <c r="H13" s="904"/>
      <c r="I13" s="904"/>
      <c r="J13" s="904"/>
      <c r="K13" s="904"/>
      <c r="L13" s="904"/>
      <c r="M13" s="905"/>
    </row>
    <row r="14" spans="1:15" ht="15.75" thickBot="1">
      <c r="B14" s="903"/>
      <c r="C14" s="904"/>
      <c r="D14" s="904"/>
      <c r="E14" s="904"/>
      <c r="F14" s="904"/>
      <c r="G14" s="904"/>
      <c r="H14" s="904"/>
      <c r="I14" s="904"/>
      <c r="J14" s="904"/>
      <c r="K14" s="904"/>
      <c r="L14" s="904"/>
      <c r="M14" s="905"/>
    </row>
    <row r="15" spans="1:15" ht="15.75" thickBot="1">
      <c r="B15" s="903"/>
      <c r="C15" s="904"/>
      <c r="D15" s="904"/>
      <c r="E15" s="904"/>
      <c r="F15" s="904"/>
      <c r="G15" s="904"/>
      <c r="H15" s="904"/>
      <c r="I15" s="904"/>
      <c r="J15" s="904"/>
      <c r="K15" s="904"/>
      <c r="L15" s="904"/>
      <c r="M15" s="905"/>
    </row>
    <row r="16" spans="1:15" ht="15.75" thickBot="1">
      <c r="B16" s="903"/>
      <c r="C16" s="904"/>
      <c r="D16" s="904"/>
      <c r="E16" s="904"/>
      <c r="F16" s="904"/>
      <c r="G16" s="904"/>
      <c r="H16" s="904"/>
      <c r="I16" s="904"/>
      <c r="J16" s="904"/>
      <c r="K16" s="904"/>
      <c r="L16" s="904"/>
      <c r="M16" s="905"/>
    </row>
    <row r="17" spans="2:13" ht="15.75" thickBot="1">
      <c r="B17" s="903"/>
      <c r="C17" s="904"/>
      <c r="D17" s="904"/>
      <c r="E17" s="904"/>
      <c r="F17" s="904"/>
      <c r="G17" s="904"/>
      <c r="H17" s="904"/>
      <c r="I17" s="904"/>
      <c r="J17" s="904"/>
      <c r="K17" s="904"/>
      <c r="L17" s="904"/>
      <c r="M17" s="905"/>
    </row>
    <row r="18" spans="2:13" ht="15.75" thickBot="1">
      <c r="B18" s="903"/>
      <c r="C18" s="904"/>
      <c r="D18" s="904"/>
      <c r="E18" s="904"/>
      <c r="F18" s="904"/>
      <c r="G18" s="904"/>
      <c r="H18" s="904"/>
      <c r="I18" s="904"/>
      <c r="J18" s="904"/>
      <c r="K18" s="904"/>
      <c r="L18" s="904"/>
      <c r="M18" s="905"/>
    </row>
    <row r="19" spans="2:13" ht="15.75" thickBot="1">
      <c r="B19" s="903"/>
      <c r="C19" s="904"/>
      <c r="D19" s="904"/>
      <c r="E19" s="904"/>
      <c r="F19" s="904"/>
      <c r="G19" s="904"/>
      <c r="H19" s="904"/>
      <c r="I19" s="904"/>
      <c r="J19" s="904"/>
      <c r="K19" s="904"/>
      <c r="L19" s="904"/>
      <c r="M19" s="905"/>
    </row>
    <row r="20" spans="2:13" ht="15.75" thickBot="1">
      <c r="B20" s="903"/>
      <c r="C20" s="904"/>
      <c r="D20" s="904"/>
      <c r="E20" s="904"/>
      <c r="F20" s="904"/>
      <c r="G20" s="904"/>
      <c r="H20" s="904"/>
      <c r="I20" s="904"/>
      <c r="J20" s="904"/>
      <c r="K20" s="904"/>
      <c r="L20" s="904"/>
      <c r="M20" s="905"/>
    </row>
    <row r="21" spans="2:13">
      <c r="B21" s="903"/>
      <c r="C21" s="904"/>
      <c r="D21" s="904"/>
      <c r="E21" s="904"/>
      <c r="F21" s="904"/>
      <c r="G21" s="904"/>
      <c r="H21" s="904"/>
      <c r="I21" s="904"/>
      <c r="J21" s="904"/>
      <c r="K21" s="904"/>
      <c r="L21" s="904"/>
      <c r="M21" s="905"/>
    </row>
    <row r="22" spans="2:13">
      <c r="B22" s="508"/>
      <c r="C22" s="28"/>
      <c r="D22" s="28"/>
      <c r="E22" s="28"/>
      <c r="F22" s="28"/>
      <c r="G22" s="28"/>
      <c r="H22" s="1"/>
      <c r="I22" s="1"/>
      <c r="J22" s="1"/>
      <c r="K22" s="1"/>
      <c r="L22" s="1"/>
      <c r="M22" s="1"/>
    </row>
    <row r="23" spans="2:13">
      <c r="B23" s="513"/>
      <c r="C23" s="28"/>
      <c r="D23" s="28"/>
      <c r="E23" s="28"/>
      <c r="F23" s="28"/>
      <c r="G23" s="28"/>
      <c r="H23" s="1"/>
      <c r="I23" s="1"/>
      <c r="J23" s="1"/>
      <c r="K23" s="1"/>
      <c r="L23" s="1"/>
      <c r="M23" s="1"/>
    </row>
    <row r="24" spans="2:13">
      <c r="B24" s="28"/>
      <c r="C24" s="508"/>
      <c r="D24" s="28"/>
      <c r="E24" s="28"/>
      <c r="F24" s="28"/>
      <c r="G24" s="28"/>
      <c r="H24" s="1"/>
      <c r="I24" s="1"/>
      <c r="J24" s="1"/>
      <c r="K24" s="1"/>
      <c r="L24" s="1"/>
      <c r="M24" s="1"/>
    </row>
    <row r="25" spans="2:13">
      <c r="B25" s="28"/>
      <c r="C25" s="508"/>
      <c r="D25" s="28"/>
      <c r="E25" s="28"/>
      <c r="F25" s="28"/>
      <c r="G25" s="28"/>
      <c r="H25" s="1"/>
      <c r="I25" s="1"/>
      <c r="J25" s="1"/>
      <c r="K25" s="1"/>
      <c r="L25" s="1"/>
      <c r="M25" s="1"/>
    </row>
    <row r="26" spans="2:13" hidden="1">
      <c r="B26" s="28"/>
      <c r="C26" s="508"/>
      <c r="D26" s="28"/>
      <c r="E26" s="28"/>
      <c r="F26" s="28"/>
      <c r="G26" s="28"/>
      <c r="H26" s="1"/>
      <c r="I26" s="1"/>
      <c r="J26" s="1"/>
      <c r="K26" s="1"/>
      <c r="L26" s="1"/>
      <c r="M26" s="1"/>
    </row>
    <row r="27" spans="2:13" hidden="1">
      <c r="B27" s="28"/>
      <c r="C27" s="508"/>
      <c r="D27" s="28"/>
      <c r="E27" s="28"/>
      <c r="F27" s="28"/>
      <c r="G27" s="28"/>
      <c r="H27" s="1"/>
      <c r="I27" s="1"/>
      <c r="J27" s="1"/>
      <c r="K27" s="1"/>
      <c r="L27" s="1"/>
      <c r="M27" s="1"/>
    </row>
    <row r="28" spans="2:13" hidden="1">
      <c r="B28" s="28"/>
      <c r="C28" s="508"/>
      <c r="D28" s="28"/>
      <c r="E28" s="28"/>
      <c r="F28" s="28"/>
      <c r="G28" s="28"/>
      <c r="H28" s="1"/>
      <c r="I28" s="1"/>
      <c r="J28" s="1"/>
      <c r="K28" s="1"/>
      <c r="L28" s="1"/>
      <c r="M28" s="1"/>
    </row>
    <row r="29" spans="2:13" hidden="1">
      <c r="B29" s="28"/>
      <c r="C29" s="508"/>
      <c r="D29" s="28"/>
      <c r="E29" s="28"/>
      <c r="F29" s="28"/>
      <c r="G29" s="28"/>
      <c r="H29" s="1"/>
      <c r="I29" s="1"/>
      <c r="J29" s="1"/>
      <c r="K29" s="1"/>
      <c r="L29" s="1"/>
      <c r="M29" s="1"/>
    </row>
  </sheetData>
  <mergeCells count="18">
    <mergeCell ref="B19:M19"/>
    <mergeCell ref="B20:M20"/>
    <mergeCell ref="B21:M21"/>
    <mergeCell ref="B14:M14"/>
    <mergeCell ref="B15:M15"/>
    <mergeCell ref="B16:M16"/>
    <mergeCell ref="B17:M17"/>
    <mergeCell ref="B18:M18"/>
    <mergeCell ref="B9:M9"/>
    <mergeCell ref="B10:M10"/>
    <mergeCell ref="B11:M11"/>
    <mergeCell ref="B12:M12"/>
    <mergeCell ref="B13:M13"/>
    <mergeCell ref="I2:M3"/>
    <mergeCell ref="B2:E4"/>
    <mergeCell ref="B6:M6"/>
    <mergeCell ref="B7:M7"/>
    <mergeCell ref="B8:M8"/>
  </mergeCells>
  <hyperlinks>
    <hyperlink ref="I2:M3" location="'Track Room'!A1" display="TRACK ROOM"/>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29"/>
  <sheetViews>
    <sheetView zoomScale="90" zoomScaleNormal="90" workbookViewId="0">
      <selection activeCell="B21" sqref="B21:M21"/>
    </sheetView>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5" width="9.140625" style="1" customWidth="1"/>
    <col min="16" max="16384" width="9.140625" style="39" hidden="1"/>
  </cols>
  <sheetData>
    <row r="1" spans="1:15" ht="15.75" thickBot="1">
      <c r="B1" s="28"/>
      <c r="C1" s="508"/>
      <c r="D1" s="28"/>
      <c r="E1" s="28"/>
      <c r="F1" s="28"/>
      <c r="G1" s="28"/>
      <c r="H1" s="1"/>
      <c r="I1" s="1"/>
      <c r="J1" s="1"/>
      <c r="K1" s="1"/>
      <c r="L1" s="1"/>
      <c r="M1" s="1"/>
    </row>
    <row r="2" spans="1:15" ht="15" customHeight="1">
      <c r="B2" s="885" t="s">
        <v>412</v>
      </c>
      <c r="C2" s="886"/>
      <c r="D2" s="886"/>
      <c r="E2" s="887"/>
      <c r="F2" s="28"/>
      <c r="G2" s="28"/>
      <c r="H2" s="1"/>
      <c r="I2" s="894" t="s">
        <v>213</v>
      </c>
      <c r="J2" s="895"/>
      <c r="K2" s="895"/>
      <c r="L2" s="895"/>
      <c r="M2" s="896"/>
    </row>
    <row r="3" spans="1:15" ht="15" customHeight="1">
      <c r="B3" s="888"/>
      <c r="C3" s="889"/>
      <c r="D3" s="889"/>
      <c r="E3" s="890"/>
      <c r="F3" s="28"/>
      <c r="G3" s="28"/>
      <c r="H3" s="1"/>
      <c r="I3" s="897"/>
      <c r="J3" s="898"/>
      <c r="K3" s="898"/>
      <c r="L3" s="898"/>
      <c r="M3" s="899"/>
    </row>
    <row r="4" spans="1:15" ht="15.75" thickBot="1">
      <c r="A4" s="509"/>
      <c r="B4" s="891"/>
      <c r="C4" s="892"/>
      <c r="D4" s="892"/>
      <c r="E4" s="893"/>
      <c r="F4" s="511"/>
      <c r="G4" s="512"/>
      <c r="H4" s="509"/>
      <c r="I4" s="509"/>
      <c r="J4" s="509"/>
      <c r="K4" s="509"/>
      <c r="L4" s="509"/>
      <c r="M4" s="509"/>
      <c r="N4" s="509"/>
      <c r="O4" s="509"/>
    </row>
    <row r="5" spans="1:15" ht="15.75" thickBot="1">
      <c r="B5" s="28"/>
      <c r="C5" s="510"/>
      <c r="D5" s="28"/>
      <c r="E5" s="28"/>
      <c r="F5" s="510"/>
      <c r="G5" s="28"/>
      <c r="H5" s="1"/>
      <c r="I5" s="1"/>
      <c r="J5" s="1"/>
      <c r="K5" s="1"/>
      <c r="L5" s="1"/>
      <c r="M5" s="1"/>
    </row>
    <row r="6" spans="1:15" ht="15.75" thickBot="1">
      <c r="B6" s="900"/>
      <c r="C6" s="901"/>
      <c r="D6" s="901"/>
      <c r="E6" s="901"/>
      <c r="F6" s="901"/>
      <c r="G6" s="901"/>
      <c r="H6" s="901"/>
      <c r="I6" s="901"/>
      <c r="J6" s="901"/>
      <c r="K6" s="901"/>
      <c r="L6" s="901"/>
      <c r="M6" s="902"/>
    </row>
    <row r="7" spans="1:15" ht="15.75" thickBot="1">
      <c r="B7" s="903"/>
      <c r="C7" s="904"/>
      <c r="D7" s="904"/>
      <c r="E7" s="904"/>
      <c r="F7" s="904"/>
      <c r="G7" s="904"/>
      <c r="H7" s="904"/>
      <c r="I7" s="904"/>
      <c r="J7" s="904"/>
      <c r="K7" s="904"/>
      <c r="L7" s="904"/>
      <c r="M7" s="905"/>
    </row>
    <row r="8" spans="1:15" ht="15.75" thickBot="1">
      <c r="B8" s="903"/>
      <c r="C8" s="904"/>
      <c r="D8" s="904"/>
      <c r="E8" s="904"/>
      <c r="F8" s="904"/>
      <c r="G8" s="904"/>
      <c r="H8" s="904"/>
      <c r="I8" s="904"/>
      <c r="J8" s="904"/>
      <c r="K8" s="904"/>
      <c r="L8" s="904"/>
      <c r="M8" s="905"/>
    </row>
    <row r="9" spans="1:15" ht="15.75" thickBot="1">
      <c r="B9" s="903"/>
      <c r="C9" s="904"/>
      <c r="D9" s="904"/>
      <c r="E9" s="904"/>
      <c r="F9" s="904"/>
      <c r="G9" s="904"/>
      <c r="H9" s="904"/>
      <c r="I9" s="904"/>
      <c r="J9" s="904"/>
      <c r="K9" s="904"/>
      <c r="L9" s="904"/>
      <c r="M9" s="905"/>
    </row>
    <row r="10" spans="1:15" ht="15.75" thickBot="1">
      <c r="B10" s="903"/>
      <c r="C10" s="904"/>
      <c r="D10" s="904"/>
      <c r="E10" s="904"/>
      <c r="F10" s="904"/>
      <c r="G10" s="904"/>
      <c r="H10" s="904"/>
      <c r="I10" s="904"/>
      <c r="J10" s="904"/>
      <c r="K10" s="904"/>
      <c r="L10" s="904"/>
      <c r="M10" s="905"/>
    </row>
    <row r="11" spans="1:15" ht="15.75" thickBot="1">
      <c r="B11" s="903"/>
      <c r="C11" s="904"/>
      <c r="D11" s="904"/>
      <c r="E11" s="904"/>
      <c r="F11" s="904"/>
      <c r="G11" s="904"/>
      <c r="H11" s="904"/>
      <c r="I11" s="904"/>
      <c r="J11" s="904"/>
      <c r="K11" s="904"/>
      <c r="L11" s="904"/>
      <c r="M11" s="905"/>
    </row>
    <row r="12" spans="1:15" ht="15.75" thickBot="1">
      <c r="B12" s="903"/>
      <c r="C12" s="904"/>
      <c r="D12" s="904"/>
      <c r="E12" s="904"/>
      <c r="F12" s="904"/>
      <c r="G12" s="904"/>
      <c r="H12" s="904"/>
      <c r="I12" s="904"/>
      <c r="J12" s="904"/>
      <c r="K12" s="904"/>
      <c r="L12" s="904"/>
      <c r="M12" s="905"/>
    </row>
    <row r="13" spans="1:15" ht="15.75" thickBot="1">
      <c r="B13" s="903"/>
      <c r="C13" s="904"/>
      <c r="D13" s="904"/>
      <c r="E13" s="904"/>
      <c r="F13" s="904"/>
      <c r="G13" s="904"/>
      <c r="H13" s="904"/>
      <c r="I13" s="904"/>
      <c r="J13" s="904"/>
      <c r="K13" s="904"/>
      <c r="L13" s="904"/>
      <c r="M13" s="905"/>
    </row>
    <row r="14" spans="1:15" ht="15.75" thickBot="1">
      <c r="B14" s="903"/>
      <c r="C14" s="904"/>
      <c r="D14" s="904"/>
      <c r="E14" s="904"/>
      <c r="F14" s="904"/>
      <c r="G14" s="904"/>
      <c r="H14" s="904"/>
      <c r="I14" s="904"/>
      <c r="J14" s="904"/>
      <c r="K14" s="904"/>
      <c r="L14" s="904"/>
      <c r="M14" s="905"/>
    </row>
    <row r="15" spans="1:15" ht="15.75" thickBot="1">
      <c r="B15" s="903"/>
      <c r="C15" s="904"/>
      <c r="D15" s="904"/>
      <c r="E15" s="904"/>
      <c r="F15" s="904"/>
      <c r="G15" s="904"/>
      <c r="H15" s="904"/>
      <c r="I15" s="904"/>
      <c r="J15" s="904"/>
      <c r="K15" s="904"/>
      <c r="L15" s="904"/>
      <c r="M15" s="905"/>
    </row>
    <row r="16" spans="1:15" ht="15.75" thickBot="1">
      <c r="B16" s="903"/>
      <c r="C16" s="904"/>
      <c r="D16" s="904"/>
      <c r="E16" s="904"/>
      <c r="F16" s="904"/>
      <c r="G16" s="904"/>
      <c r="H16" s="904"/>
      <c r="I16" s="904"/>
      <c r="J16" s="904"/>
      <c r="K16" s="904"/>
      <c r="L16" s="904"/>
      <c r="M16" s="905"/>
    </row>
    <row r="17" spans="2:13" ht="15.75" thickBot="1">
      <c r="B17" s="903"/>
      <c r="C17" s="904"/>
      <c r="D17" s="904"/>
      <c r="E17" s="904"/>
      <c r="F17" s="904"/>
      <c r="G17" s="904"/>
      <c r="H17" s="904"/>
      <c r="I17" s="904"/>
      <c r="J17" s="904"/>
      <c r="K17" s="904"/>
      <c r="L17" s="904"/>
      <c r="M17" s="905"/>
    </row>
    <row r="18" spans="2:13" ht="15.75" thickBot="1">
      <c r="B18" s="903"/>
      <c r="C18" s="904"/>
      <c r="D18" s="904"/>
      <c r="E18" s="904"/>
      <c r="F18" s="904"/>
      <c r="G18" s="904"/>
      <c r="H18" s="904"/>
      <c r="I18" s="904"/>
      <c r="J18" s="904"/>
      <c r="K18" s="904"/>
      <c r="L18" s="904"/>
      <c r="M18" s="905"/>
    </row>
    <row r="19" spans="2:13" ht="15.75" thickBot="1">
      <c r="B19" s="903"/>
      <c r="C19" s="904"/>
      <c r="D19" s="904"/>
      <c r="E19" s="904"/>
      <c r="F19" s="904"/>
      <c r="G19" s="904"/>
      <c r="H19" s="904"/>
      <c r="I19" s="904"/>
      <c r="J19" s="904"/>
      <c r="K19" s="904"/>
      <c r="L19" s="904"/>
      <c r="M19" s="905"/>
    </row>
    <row r="20" spans="2:13" ht="15.75" thickBot="1">
      <c r="B20" s="903"/>
      <c r="C20" s="904"/>
      <c r="D20" s="904"/>
      <c r="E20" s="904"/>
      <c r="F20" s="904"/>
      <c r="G20" s="904"/>
      <c r="H20" s="904"/>
      <c r="I20" s="904"/>
      <c r="J20" s="904"/>
      <c r="K20" s="904"/>
      <c r="L20" s="904"/>
      <c r="M20" s="905"/>
    </row>
    <row r="21" spans="2:13">
      <c r="B21" s="903"/>
      <c r="C21" s="904"/>
      <c r="D21" s="904"/>
      <c r="E21" s="904"/>
      <c r="F21" s="904"/>
      <c r="G21" s="904"/>
      <c r="H21" s="904"/>
      <c r="I21" s="904"/>
      <c r="J21" s="904"/>
      <c r="K21" s="904"/>
      <c r="L21" s="904"/>
      <c r="M21" s="905"/>
    </row>
    <row r="22" spans="2:13">
      <c r="B22" s="508"/>
      <c r="C22" s="28"/>
      <c r="D22" s="28"/>
      <c r="E22" s="28"/>
      <c r="F22" s="28"/>
      <c r="G22" s="28"/>
      <c r="H22" s="1"/>
      <c r="I22" s="1"/>
      <c r="J22" s="1"/>
      <c r="K22" s="1"/>
      <c r="L22" s="1"/>
      <c r="M22" s="1"/>
    </row>
    <row r="23" spans="2:13">
      <c r="B23" s="513"/>
      <c r="C23" s="28"/>
      <c r="D23" s="28"/>
      <c r="E23" s="28"/>
      <c r="F23" s="28"/>
      <c r="G23" s="28"/>
      <c r="H23" s="1"/>
      <c r="I23" s="1"/>
      <c r="J23" s="1"/>
      <c r="K23" s="1"/>
      <c r="L23" s="1"/>
      <c r="M23" s="1"/>
    </row>
    <row r="24" spans="2:13">
      <c r="B24" s="28"/>
      <c r="C24" s="508"/>
      <c r="D24" s="28"/>
      <c r="E24" s="28"/>
      <c r="F24" s="28"/>
      <c r="G24" s="28"/>
      <c r="H24" s="1"/>
      <c r="I24" s="1"/>
      <c r="J24" s="1"/>
      <c r="K24" s="1"/>
      <c r="L24" s="1"/>
      <c r="M24" s="1"/>
    </row>
    <row r="25" spans="2:13">
      <c r="B25" s="28"/>
      <c r="C25" s="508"/>
      <c r="D25" s="28"/>
      <c r="E25" s="28"/>
      <c r="F25" s="28"/>
      <c r="G25" s="28"/>
      <c r="H25" s="1"/>
      <c r="I25" s="1"/>
      <c r="J25" s="1"/>
      <c r="K25" s="1"/>
      <c r="L25" s="1"/>
      <c r="M25" s="1"/>
    </row>
    <row r="26" spans="2:13">
      <c r="B26" s="28"/>
      <c r="C26" s="508"/>
      <c r="D26" s="28"/>
      <c r="E26" s="28"/>
      <c r="F26" s="28"/>
      <c r="G26" s="28"/>
      <c r="H26" s="1"/>
      <c r="I26" s="1"/>
      <c r="J26" s="1"/>
      <c r="K26" s="1"/>
      <c r="L26" s="1"/>
      <c r="M26" s="1"/>
    </row>
    <row r="27" spans="2:13">
      <c r="B27" s="28"/>
      <c r="C27" s="508"/>
      <c r="D27" s="28"/>
      <c r="E27" s="28"/>
      <c r="F27" s="28"/>
      <c r="G27" s="28"/>
      <c r="H27" s="1"/>
      <c r="I27" s="1"/>
      <c r="J27" s="1"/>
      <c r="K27" s="1"/>
      <c r="L27" s="1"/>
      <c r="M27" s="1"/>
    </row>
    <row r="28" spans="2:13">
      <c r="B28" s="28"/>
      <c r="C28" s="508"/>
      <c r="D28" s="28"/>
      <c r="E28" s="28"/>
      <c r="F28" s="28"/>
      <c r="G28" s="28"/>
      <c r="H28" s="1"/>
      <c r="I28" s="1"/>
      <c r="J28" s="1"/>
      <c r="K28" s="1"/>
      <c r="L28" s="1"/>
      <c r="M28" s="1"/>
    </row>
    <row r="29" spans="2:13" hidden="1">
      <c r="B29" s="28"/>
      <c r="C29" s="508"/>
      <c r="D29" s="28"/>
      <c r="E29" s="28"/>
      <c r="F29" s="28"/>
      <c r="G29" s="28"/>
      <c r="H29" s="1"/>
      <c r="I29" s="1"/>
      <c r="J29" s="1"/>
      <c r="K29" s="1"/>
      <c r="L29" s="1"/>
      <c r="M29" s="1"/>
    </row>
  </sheetData>
  <mergeCells count="18">
    <mergeCell ref="B19:M19"/>
    <mergeCell ref="B20:M20"/>
    <mergeCell ref="B21:M21"/>
    <mergeCell ref="B14:M14"/>
    <mergeCell ref="B15:M15"/>
    <mergeCell ref="B16:M16"/>
    <mergeCell ref="B17:M17"/>
    <mergeCell ref="B18:M18"/>
    <mergeCell ref="B9:M9"/>
    <mergeCell ref="B10:M10"/>
    <mergeCell ref="B11:M11"/>
    <mergeCell ref="B12:M12"/>
    <mergeCell ref="B13:M13"/>
    <mergeCell ref="I2:M3"/>
    <mergeCell ref="B2:E4"/>
    <mergeCell ref="B6:M6"/>
    <mergeCell ref="B7:M7"/>
    <mergeCell ref="B8:M8"/>
  </mergeCells>
  <hyperlinks>
    <hyperlink ref="I2:M3" location="'Track Room'!A1" display="TRACK ROOM"/>
  </hyperlinks>
  <pageMargins left="0.7" right="0.7" top="0.75" bottom="0.75" header="0.3" footer="0.3"/>
  <pageSetup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29"/>
  <sheetViews>
    <sheetView zoomScale="90" zoomScaleNormal="90" workbookViewId="0"/>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5" width="9.140625" style="1" customWidth="1"/>
    <col min="16" max="16384" width="9.140625" hidden="1"/>
  </cols>
  <sheetData>
    <row r="1" spans="1:15" ht="15.75" thickBot="1">
      <c r="B1" s="28"/>
      <c r="C1" s="508"/>
      <c r="D1" s="28"/>
      <c r="E1" s="28"/>
      <c r="F1" s="28"/>
      <c r="G1" s="28"/>
      <c r="H1" s="1"/>
      <c r="I1" s="1"/>
      <c r="J1" s="1"/>
      <c r="K1" s="1"/>
      <c r="L1" s="1"/>
      <c r="M1" s="1"/>
    </row>
    <row r="2" spans="1:15" ht="15" customHeight="1">
      <c r="B2" s="885" t="s">
        <v>412</v>
      </c>
      <c r="C2" s="886"/>
      <c r="D2" s="886"/>
      <c r="E2" s="887"/>
      <c r="F2" s="28"/>
      <c r="G2" s="28"/>
      <c r="H2" s="1"/>
      <c r="I2" s="894" t="s">
        <v>213</v>
      </c>
      <c r="J2" s="895"/>
      <c r="K2" s="895"/>
      <c r="L2" s="895"/>
      <c r="M2" s="896"/>
    </row>
    <row r="3" spans="1:15" ht="15" customHeight="1">
      <c r="B3" s="888"/>
      <c r="C3" s="889"/>
      <c r="D3" s="889"/>
      <c r="E3" s="890"/>
      <c r="F3" s="28"/>
      <c r="G3" s="28"/>
      <c r="H3" s="1"/>
      <c r="I3" s="897"/>
      <c r="J3" s="898"/>
      <c r="K3" s="898"/>
      <c r="L3" s="898"/>
      <c r="M3" s="899"/>
    </row>
    <row r="4" spans="1:15" ht="15.75" thickBot="1">
      <c r="A4" s="509"/>
      <c r="B4" s="891"/>
      <c r="C4" s="892"/>
      <c r="D4" s="892"/>
      <c r="E4" s="893"/>
      <c r="F4" s="511"/>
      <c r="G4" s="512"/>
      <c r="H4" s="509"/>
      <c r="I4" s="509"/>
      <c r="J4" s="509"/>
      <c r="K4" s="509"/>
      <c r="L4" s="509"/>
      <c r="M4" s="509"/>
      <c r="N4" s="509"/>
      <c r="O4" s="509"/>
    </row>
    <row r="5" spans="1:15" ht="15.75" thickBot="1">
      <c r="B5" s="28"/>
      <c r="C5" s="510"/>
      <c r="D5" s="28"/>
      <c r="E5" s="28"/>
      <c r="F5" s="510"/>
      <c r="G5" s="28"/>
      <c r="H5" s="1"/>
      <c r="I5" s="1"/>
      <c r="J5" s="1"/>
      <c r="K5" s="1"/>
      <c r="L5" s="1"/>
      <c r="M5" s="1"/>
    </row>
    <row r="6" spans="1:15" ht="15.75" thickBot="1">
      <c r="B6" s="900"/>
      <c r="C6" s="901"/>
      <c r="D6" s="901"/>
      <c r="E6" s="901"/>
      <c r="F6" s="901"/>
      <c r="G6" s="901"/>
      <c r="H6" s="901"/>
      <c r="I6" s="901"/>
      <c r="J6" s="901"/>
      <c r="K6" s="901"/>
      <c r="L6" s="901"/>
      <c r="M6" s="902"/>
    </row>
    <row r="7" spans="1:15" ht="15.75" thickBot="1">
      <c r="B7" s="903"/>
      <c r="C7" s="904"/>
      <c r="D7" s="904"/>
      <c r="E7" s="904"/>
      <c r="F7" s="904"/>
      <c r="G7" s="904"/>
      <c r="H7" s="904"/>
      <c r="I7" s="904"/>
      <c r="J7" s="904"/>
      <c r="K7" s="904"/>
      <c r="L7" s="904"/>
      <c r="M7" s="905"/>
    </row>
    <row r="8" spans="1:15" ht="15.75" thickBot="1">
      <c r="B8" s="903"/>
      <c r="C8" s="904"/>
      <c r="D8" s="904"/>
      <c r="E8" s="904"/>
      <c r="F8" s="904"/>
      <c r="G8" s="904"/>
      <c r="H8" s="904"/>
      <c r="I8" s="904"/>
      <c r="J8" s="904"/>
      <c r="K8" s="904"/>
      <c r="L8" s="904"/>
      <c r="M8" s="905"/>
    </row>
    <row r="9" spans="1:15" ht="15.75" thickBot="1">
      <c r="B9" s="903"/>
      <c r="C9" s="904"/>
      <c r="D9" s="904"/>
      <c r="E9" s="904"/>
      <c r="F9" s="904"/>
      <c r="G9" s="904"/>
      <c r="H9" s="904"/>
      <c r="I9" s="904"/>
      <c r="J9" s="904"/>
      <c r="K9" s="904"/>
      <c r="L9" s="904"/>
      <c r="M9" s="905"/>
    </row>
    <row r="10" spans="1:15" ht="15.75" thickBot="1">
      <c r="B10" s="903"/>
      <c r="C10" s="904"/>
      <c r="D10" s="904"/>
      <c r="E10" s="904"/>
      <c r="F10" s="904"/>
      <c r="G10" s="904"/>
      <c r="H10" s="904"/>
      <c r="I10" s="904"/>
      <c r="J10" s="904"/>
      <c r="K10" s="904"/>
      <c r="L10" s="904"/>
      <c r="M10" s="905"/>
    </row>
    <row r="11" spans="1:15" ht="15.75" thickBot="1">
      <c r="B11" s="903"/>
      <c r="C11" s="904"/>
      <c r="D11" s="904"/>
      <c r="E11" s="904"/>
      <c r="F11" s="904"/>
      <c r="G11" s="904"/>
      <c r="H11" s="904"/>
      <c r="I11" s="904"/>
      <c r="J11" s="904"/>
      <c r="K11" s="904"/>
      <c r="L11" s="904"/>
      <c r="M11" s="905"/>
    </row>
    <row r="12" spans="1:15" ht="15.75" thickBot="1">
      <c r="B12" s="903"/>
      <c r="C12" s="904"/>
      <c r="D12" s="904"/>
      <c r="E12" s="904"/>
      <c r="F12" s="904"/>
      <c r="G12" s="904"/>
      <c r="H12" s="904"/>
      <c r="I12" s="904"/>
      <c r="J12" s="904"/>
      <c r="K12" s="904"/>
      <c r="L12" s="904"/>
      <c r="M12" s="905"/>
    </row>
    <row r="13" spans="1:15" ht="15.75" thickBot="1">
      <c r="B13" s="903"/>
      <c r="C13" s="904"/>
      <c r="D13" s="904"/>
      <c r="E13" s="904"/>
      <c r="F13" s="904"/>
      <c r="G13" s="904"/>
      <c r="H13" s="904"/>
      <c r="I13" s="904"/>
      <c r="J13" s="904"/>
      <c r="K13" s="904"/>
      <c r="L13" s="904"/>
      <c r="M13" s="905"/>
    </row>
    <row r="14" spans="1:15" ht="15.75" thickBot="1">
      <c r="B14" s="903"/>
      <c r="C14" s="904"/>
      <c r="D14" s="904"/>
      <c r="E14" s="904"/>
      <c r="F14" s="904"/>
      <c r="G14" s="904"/>
      <c r="H14" s="904"/>
      <c r="I14" s="904"/>
      <c r="J14" s="904"/>
      <c r="K14" s="904"/>
      <c r="L14" s="904"/>
      <c r="M14" s="905"/>
    </row>
    <row r="15" spans="1:15" ht="15.75" thickBot="1">
      <c r="B15" s="903"/>
      <c r="C15" s="904"/>
      <c r="D15" s="904"/>
      <c r="E15" s="904"/>
      <c r="F15" s="904"/>
      <c r="G15" s="904"/>
      <c r="H15" s="904"/>
      <c r="I15" s="904"/>
      <c r="J15" s="904"/>
      <c r="K15" s="904"/>
      <c r="L15" s="904"/>
      <c r="M15" s="905"/>
    </row>
    <row r="16" spans="1:15" ht="15.75" thickBot="1">
      <c r="B16" s="903"/>
      <c r="C16" s="904"/>
      <c r="D16" s="904"/>
      <c r="E16" s="904"/>
      <c r="F16" s="904"/>
      <c r="G16" s="904"/>
      <c r="H16" s="904"/>
      <c r="I16" s="904"/>
      <c r="J16" s="904"/>
      <c r="K16" s="904"/>
      <c r="L16" s="904"/>
      <c r="M16" s="905"/>
    </row>
    <row r="17" spans="1:15" ht="15.75" thickBot="1">
      <c r="B17" s="903"/>
      <c r="C17" s="904"/>
      <c r="D17" s="904"/>
      <c r="E17" s="904"/>
      <c r="F17" s="904"/>
      <c r="G17" s="904"/>
      <c r="H17" s="904"/>
      <c r="I17" s="904"/>
      <c r="J17" s="904"/>
      <c r="K17" s="904"/>
      <c r="L17" s="904"/>
      <c r="M17" s="905"/>
    </row>
    <row r="18" spans="1:15" ht="15.75" thickBot="1">
      <c r="B18" s="903"/>
      <c r="C18" s="904"/>
      <c r="D18" s="904"/>
      <c r="E18" s="904"/>
      <c r="F18" s="904"/>
      <c r="G18" s="904"/>
      <c r="H18" s="904"/>
      <c r="I18" s="904"/>
      <c r="J18" s="904"/>
      <c r="K18" s="904"/>
      <c r="L18" s="904"/>
      <c r="M18" s="905"/>
    </row>
    <row r="19" spans="1:15" ht="15.75" thickBot="1">
      <c r="B19" s="903"/>
      <c r="C19" s="904"/>
      <c r="D19" s="904"/>
      <c r="E19" s="904"/>
      <c r="F19" s="904"/>
      <c r="G19" s="904"/>
      <c r="H19" s="904"/>
      <c r="I19" s="904"/>
      <c r="J19" s="904"/>
      <c r="K19" s="904"/>
      <c r="L19" s="904"/>
      <c r="M19" s="905"/>
    </row>
    <row r="20" spans="1:15" ht="15.75" thickBot="1">
      <c r="B20" s="903"/>
      <c r="C20" s="904"/>
      <c r="D20" s="904"/>
      <c r="E20" s="904"/>
      <c r="F20" s="904"/>
      <c r="G20" s="904"/>
      <c r="H20" s="904"/>
      <c r="I20" s="904"/>
      <c r="J20" s="904"/>
      <c r="K20" s="904"/>
      <c r="L20" s="904"/>
      <c r="M20" s="905"/>
    </row>
    <row r="21" spans="1:15" s="39" customFormat="1">
      <c r="A21" s="1"/>
      <c r="B21" s="903"/>
      <c r="C21" s="904"/>
      <c r="D21" s="904"/>
      <c r="E21" s="904"/>
      <c r="F21" s="904"/>
      <c r="G21" s="904"/>
      <c r="H21" s="904"/>
      <c r="I21" s="904"/>
      <c r="J21" s="904"/>
      <c r="K21" s="904"/>
      <c r="L21" s="904"/>
      <c r="M21" s="905"/>
      <c r="N21" s="1"/>
      <c r="O21" s="1"/>
    </row>
    <row r="22" spans="1:15">
      <c r="B22" s="508"/>
      <c r="C22" s="28"/>
      <c r="D22" s="28"/>
      <c r="E22" s="28"/>
      <c r="F22" s="28"/>
      <c r="G22" s="28"/>
      <c r="H22" s="1"/>
      <c r="I22" s="1"/>
      <c r="J22" s="1"/>
      <c r="K22" s="1"/>
      <c r="L22" s="1"/>
      <c r="M22" s="1"/>
    </row>
    <row r="23" spans="1:15">
      <c r="B23" s="513"/>
      <c r="C23" s="28"/>
      <c r="D23" s="28"/>
      <c r="E23" s="28"/>
      <c r="F23" s="28"/>
      <c r="G23" s="28"/>
      <c r="H23" s="1"/>
      <c r="I23" s="1"/>
      <c r="J23" s="1"/>
      <c r="K23" s="1"/>
      <c r="L23" s="1"/>
      <c r="M23" s="1"/>
    </row>
    <row r="24" spans="1:15">
      <c r="B24" s="28"/>
      <c r="C24" s="508"/>
      <c r="D24" s="28"/>
      <c r="E24" s="28"/>
      <c r="F24" s="28"/>
      <c r="G24" s="28"/>
      <c r="H24" s="1"/>
      <c r="I24" s="1"/>
      <c r="J24" s="1"/>
      <c r="K24" s="1"/>
      <c r="L24" s="1"/>
      <c r="M24" s="1"/>
    </row>
    <row r="25" spans="1:15">
      <c r="B25" s="28"/>
      <c r="C25" s="508"/>
      <c r="D25" s="28"/>
      <c r="E25" s="28"/>
      <c r="F25" s="28"/>
      <c r="G25" s="28"/>
      <c r="H25" s="1"/>
      <c r="I25" s="1"/>
      <c r="J25" s="1"/>
      <c r="K25" s="1"/>
      <c r="L25" s="1"/>
      <c r="M25" s="1"/>
    </row>
    <row r="26" spans="1:15">
      <c r="B26" s="28"/>
      <c r="C26" s="508"/>
      <c r="D26" s="28"/>
      <c r="E26" s="28"/>
      <c r="F26" s="28"/>
      <c r="G26" s="28"/>
      <c r="H26" s="1"/>
      <c r="I26" s="1"/>
      <c r="J26" s="1"/>
      <c r="K26" s="1"/>
      <c r="L26" s="1"/>
      <c r="M26" s="1"/>
    </row>
    <row r="27" spans="1:15">
      <c r="B27" s="28"/>
      <c r="C27" s="508"/>
      <c r="D27" s="28"/>
      <c r="E27" s="28"/>
      <c r="F27" s="28"/>
      <c r="G27" s="28"/>
      <c r="H27" s="1"/>
      <c r="I27" s="1"/>
      <c r="J27" s="1"/>
      <c r="K27" s="1"/>
      <c r="L27" s="1"/>
      <c r="M27" s="1"/>
    </row>
    <row r="28" spans="1:15">
      <c r="B28" s="28"/>
      <c r="C28" s="508"/>
      <c r="D28" s="28"/>
      <c r="E28" s="28"/>
      <c r="F28" s="28"/>
      <c r="G28" s="28"/>
      <c r="H28" s="1"/>
      <c r="I28" s="1"/>
      <c r="J28" s="1"/>
      <c r="K28" s="1"/>
      <c r="L28" s="1"/>
      <c r="M28" s="1"/>
    </row>
    <row r="29" spans="1:15" hidden="1">
      <c r="B29" s="28"/>
      <c r="C29" s="508"/>
      <c r="D29" s="28"/>
      <c r="E29" s="28"/>
      <c r="F29" s="28"/>
      <c r="G29" s="28"/>
      <c r="H29" s="1"/>
      <c r="I29" s="1"/>
      <c r="J29" s="1"/>
      <c r="K29" s="1"/>
      <c r="L29" s="1"/>
      <c r="M29" s="1"/>
    </row>
  </sheetData>
  <mergeCells count="18">
    <mergeCell ref="B19:M19"/>
    <mergeCell ref="B20:M20"/>
    <mergeCell ref="B21:M21"/>
    <mergeCell ref="B14:M14"/>
    <mergeCell ref="B15:M15"/>
    <mergeCell ref="B16:M16"/>
    <mergeCell ref="B17:M17"/>
    <mergeCell ref="B18:M18"/>
    <mergeCell ref="B9:M9"/>
    <mergeCell ref="B10:M10"/>
    <mergeCell ref="B11:M11"/>
    <mergeCell ref="B12:M12"/>
    <mergeCell ref="B13:M13"/>
    <mergeCell ref="I2:M3"/>
    <mergeCell ref="B2:E4"/>
    <mergeCell ref="B6:M6"/>
    <mergeCell ref="B7:M7"/>
    <mergeCell ref="B8:M8"/>
  </mergeCells>
  <hyperlinks>
    <hyperlink ref="I2:M3" location="'Track Room'!A1" display="TRACK ROOM"/>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29"/>
  <sheetViews>
    <sheetView zoomScale="90" zoomScaleNormal="90" workbookViewId="0"/>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5" width="9.140625" style="1" customWidth="1"/>
    <col min="16" max="16384" width="9.140625" style="357" hidden="1"/>
  </cols>
  <sheetData>
    <row r="1" spans="1:15" s="355" customFormat="1" ht="15.75" thickBot="1">
      <c r="A1" s="1"/>
      <c r="B1" s="28"/>
      <c r="C1" s="508"/>
      <c r="D1" s="28"/>
      <c r="E1" s="28"/>
      <c r="F1" s="28"/>
      <c r="G1" s="28"/>
      <c r="H1" s="1"/>
      <c r="I1" s="1"/>
      <c r="J1" s="1"/>
      <c r="K1" s="1"/>
      <c r="L1" s="1"/>
      <c r="M1" s="1"/>
      <c r="N1" s="1"/>
      <c r="O1" s="1"/>
    </row>
    <row r="2" spans="1:15" s="356" customFormat="1" ht="30" customHeight="1">
      <c r="A2" s="1"/>
      <c r="B2" s="885" t="s">
        <v>412</v>
      </c>
      <c r="C2" s="886"/>
      <c r="D2" s="886"/>
      <c r="E2" s="887"/>
      <c r="F2" s="28"/>
      <c r="G2" s="28"/>
      <c r="H2" s="1"/>
      <c r="I2" s="894" t="s">
        <v>213</v>
      </c>
      <c r="J2" s="895"/>
      <c r="K2" s="895"/>
      <c r="L2" s="895"/>
      <c r="M2" s="896"/>
      <c r="N2" s="1"/>
      <c r="O2" s="1"/>
    </row>
    <row r="3" spans="1:15" s="356" customFormat="1" ht="15" customHeight="1">
      <c r="A3" s="1"/>
      <c r="B3" s="888"/>
      <c r="C3" s="889"/>
      <c r="D3" s="889"/>
      <c r="E3" s="890"/>
      <c r="F3" s="28"/>
      <c r="G3" s="28"/>
      <c r="H3" s="1"/>
      <c r="I3" s="897"/>
      <c r="J3" s="898"/>
      <c r="K3" s="898"/>
      <c r="L3" s="898"/>
      <c r="M3" s="899"/>
      <c r="N3" s="1"/>
      <c r="O3" s="1"/>
    </row>
    <row r="4" spans="1:15" ht="15.75" thickBot="1">
      <c r="A4" s="509"/>
      <c r="B4" s="891"/>
      <c r="C4" s="892"/>
      <c r="D4" s="892"/>
      <c r="E4" s="893"/>
      <c r="F4" s="511"/>
      <c r="G4" s="512"/>
      <c r="H4" s="509"/>
      <c r="I4" s="509"/>
      <c r="J4" s="509"/>
      <c r="K4" s="509"/>
      <c r="L4" s="509"/>
      <c r="M4" s="509"/>
      <c r="N4" s="509"/>
      <c r="O4" s="509"/>
    </row>
    <row r="5" spans="1:15" ht="15.75" thickBot="1">
      <c r="B5" s="28"/>
      <c r="C5" s="510"/>
      <c r="D5" s="28"/>
      <c r="E5" s="28"/>
      <c r="F5" s="510"/>
      <c r="G5" s="28"/>
      <c r="H5" s="1"/>
      <c r="I5" s="1"/>
      <c r="J5" s="1"/>
      <c r="K5" s="1"/>
      <c r="L5" s="1"/>
      <c r="M5" s="1"/>
    </row>
    <row r="6" spans="1:15" ht="15.75" thickBot="1">
      <c r="B6" s="900"/>
      <c r="C6" s="901"/>
      <c r="D6" s="901"/>
      <c r="E6" s="901"/>
      <c r="F6" s="901"/>
      <c r="G6" s="901"/>
      <c r="H6" s="901"/>
      <c r="I6" s="901"/>
      <c r="J6" s="901"/>
      <c r="K6" s="901"/>
      <c r="L6" s="901"/>
      <c r="M6" s="902"/>
    </row>
    <row r="7" spans="1:15" ht="15.75" thickBot="1">
      <c r="B7" s="903"/>
      <c r="C7" s="904"/>
      <c r="D7" s="904"/>
      <c r="E7" s="904"/>
      <c r="F7" s="904"/>
      <c r="G7" s="904"/>
      <c r="H7" s="904"/>
      <c r="I7" s="904"/>
      <c r="J7" s="904"/>
      <c r="K7" s="904"/>
      <c r="L7" s="904"/>
      <c r="M7" s="905"/>
    </row>
    <row r="8" spans="1:15" ht="15.75" thickBot="1">
      <c r="B8" s="903"/>
      <c r="C8" s="904"/>
      <c r="D8" s="904"/>
      <c r="E8" s="904"/>
      <c r="F8" s="904"/>
      <c r="G8" s="904"/>
      <c r="H8" s="904"/>
      <c r="I8" s="904"/>
      <c r="J8" s="904"/>
      <c r="K8" s="904"/>
      <c r="L8" s="904"/>
      <c r="M8" s="905"/>
    </row>
    <row r="9" spans="1:15" ht="15.75" thickBot="1">
      <c r="B9" s="903"/>
      <c r="C9" s="904"/>
      <c r="D9" s="904"/>
      <c r="E9" s="904"/>
      <c r="F9" s="904"/>
      <c r="G9" s="904"/>
      <c r="H9" s="904"/>
      <c r="I9" s="904"/>
      <c r="J9" s="904"/>
      <c r="K9" s="904"/>
      <c r="L9" s="904"/>
      <c r="M9" s="905"/>
    </row>
    <row r="10" spans="1:15" ht="15.75" thickBot="1">
      <c r="B10" s="903"/>
      <c r="C10" s="904"/>
      <c r="D10" s="904"/>
      <c r="E10" s="904"/>
      <c r="F10" s="904"/>
      <c r="G10" s="904"/>
      <c r="H10" s="904"/>
      <c r="I10" s="904"/>
      <c r="J10" s="904"/>
      <c r="K10" s="904"/>
      <c r="L10" s="904"/>
      <c r="M10" s="905"/>
    </row>
    <row r="11" spans="1:15" ht="15.75" thickBot="1">
      <c r="B11" s="903"/>
      <c r="C11" s="904"/>
      <c r="D11" s="904"/>
      <c r="E11" s="904"/>
      <c r="F11" s="904"/>
      <c r="G11" s="904"/>
      <c r="H11" s="904"/>
      <c r="I11" s="904"/>
      <c r="J11" s="904"/>
      <c r="K11" s="904"/>
      <c r="L11" s="904"/>
      <c r="M11" s="905"/>
    </row>
    <row r="12" spans="1:15" ht="15.75" thickBot="1">
      <c r="B12" s="903"/>
      <c r="C12" s="904"/>
      <c r="D12" s="904"/>
      <c r="E12" s="904"/>
      <c r="F12" s="904"/>
      <c r="G12" s="904"/>
      <c r="H12" s="904"/>
      <c r="I12" s="904"/>
      <c r="J12" s="904"/>
      <c r="K12" s="904"/>
      <c r="L12" s="904"/>
      <c r="M12" s="905"/>
    </row>
    <row r="13" spans="1:15" ht="15.75" thickBot="1">
      <c r="B13" s="903"/>
      <c r="C13" s="904"/>
      <c r="D13" s="904"/>
      <c r="E13" s="904"/>
      <c r="F13" s="904"/>
      <c r="G13" s="904"/>
      <c r="H13" s="904"/>
      <c r="I13" s="904"/>
      <c r="J13" s="904"/>
      <c r="K13" s="904"/>
      <c r="L13" s="904"/>
      <c r="M13" s="905"/>
    </row>
    <row r="14" spans="1:15" ht="15.75" thickBot="1">
      <c r="B14" s="903"/>
      <c r="C14" s="904"/>
      <c r="D14" s="904"/>
      <c r="E14" s="904"/>
      <c r="F14" s="904"/>
      <c r="G14" s="904"/>
      <c r="H14" s="904"/>
      <c r="I14" s="904"/>
      <c r="J14" s="904"/>
      <c r="K14" s="904"/>
      <c r="L14" s="904"/>
      <c r="M14" s="905"/>
    </row>
    <row r="15" spans="1:15" ht="15.75" thickBot="1">
      <c r="B15" s="903"/>
      <c r="C15" s="904"/>
      <c r="D15" s="904"/>
      <c r="E15" s="904"/>
      <c r="F15" s="904"/>
      <c r="G15" s="904"/>
      <c r="H15" s="904"/>
      <c r="I15" s="904"/>
      <c r="J15" s="904"/>
      <c r="K15" s="904"/>
      <c r="L15" s="904"/>
      <c r="M15" s="905"/>
    </row>
    <row r="16" spans="1:15" ht="15.75" thickBot="1">
      <c r="B16" s="903"/>
      <c r="C16" s="904"/>
      <c r="D16" s="904"/>
      <c r="E16" s="904"/>
      <c r="F16" s="904"/>
      <c r="G16" s="904"/>
      <c r="H16" s="904"/>
      <c r="I16" s="904"/>
      <c r="J16" s="904"/>
      <c r="K16" s="904"/>
      <c r="L16" s="904"/>
      <c r="M16" s="905"/>
    </row>
    <row r="17" spans="2:13" ht="15.75" thickBot="1">
      <c r="B17" s="903"/>
      <c r="C17" s="904"/>
      <c r="D17" s="904"/>
      <c r="E17" s="904"/>
      <c r="F17" s="904"/>
      <c r="G17" s="904"/>
      <c r="H17" s="904"/>
      <c r="I17" s="904"/>
      <c r="J17" s="904"/>
      <c r="K17" s="904"/>
      <c r="L17" s="904"/>
      <c r="M17" s="905"/>
    </row>
    <row r="18" spans="2:13" ht="15.75" thickBot="1">
      <c r="B18" s="903"/>
      <c r="C18" s="904"/>
      <c r="D18" s="904"/>
      <c r="E18" s="904"/>
      <c r="F18" s="904"/>
      <c r="G18" s="904"/>
      <c r="H18" s="904"/>
      <c r="I18" s="904"/>
      <c r="J18" s="904"/>
      <c r="K18" s="904"/>
      <c r="L18" s="904"/>
      <c r="M18" s="905"/>
    </row>
    <row r="19" spans="2:13" ht="15.75" thickBot="1">
      <c r="B19" s="903"/>
      <c r="C19" s="904"/>
      <c r="D19" s="904"/>
      <c r="E19" s="904"/>
      <c r="F19" s="904"/>
      <c r="G19" s="904"/>
      <c r="H19" s="904"/>
      <c r="I19" s="904"/>
      <c r="J19" s="904"/>
      <c r="K19" s="904"/>
      <c r="L19" s="904"/>
      <c r="M19" s="905"/>
    </row>
    <row r="20" spans="2:13" ht="15.75" thickBot="1">
      <c r="B20" s="903"/>
      <c r="C20" s="904"/>
      <c r="D20" s="904"/>
      <c r="E20" s="904"/>
      <c r="F20" s="904"/>
      <c r="G20" s="904"/>
      <c r="H20" s="904"/>
      <c r="I20" s="904"/>
      <c r="J20" s="904"/>
      <c r="K20" s="904"/>
      <c r="L20" s="904"/>
      <c r="M20" s="905"/>
    </row>
    <row r="21" spans="2:13">
      <c r="B21" s="903"/>
      <c r="C21" s="904"/>
      <c r="D21" s="904"/>
      <c r="E21" s="904"/>
      <c r="F21" s="904"/>
      <c r="G21" s="904"/>
      <c r="H21" s="904"/>
      <c r="I21" s="904"/>
      <c r="J21" s="904"/>
      <c r="K21" s="904"/>
      <c r="L21" s="904"/>
      <c r="M21" s="905"/>
    </row>
    <row r="22" spans="2:13">
      <c r="B22" s="508"/>
      <c r="C22" s="28"/>
      <c r="D22" s="28"/>
      <c r="E22" s="28"/>
      <c r="F22" s="28"/>
      <c r="G22" s="28"/>
      <c r="H22" s="1"/>
      <c r="I22" s="1"/>
      <c r="J22" s="1"/>
      <c r="K22" s="1"/>
      <c r="L22" s="1"/>
      <c r="M22" s="1"/>
    </row>
    <row r="23" spans="2:13">
      <c r="B23" s="513"/>
      <c r="C23" s="28"/>
      <c r="D23" s="28"/>
      <c r="E23" s="28"/>
      <c r="F23" s="28"/>
      <c r="G23" s="28"/>
      <c r="H23" s="1"/>
      <c r="I23" s="1"/>
      <c r="J23" s="1"/>
      <c r="K23" s="1"/>
      <c r="L23" s="1"/>
      <c r="M23" s="1"/>
    </row>
    <row r="24" spans="2:13">
      <c r="B24" s="28"/>
      <c r="C24" s="508"/>
      <c r="D24" s="28"/>
      <c r="E24" s="28"/>
      <c r="F24" s="28"/>
      <c r="G24" s="28"/>
      <c r="H24" s="1"/>
      <c r="I24" s="1"/>
      <c r="J24" s="1"/>
      <c r="K24" s="1"/>
      <c r="L24" s="1"/>
      <c r="M24" s="1"/>
    </row>
    <row r="25" spans="2:13">
      <c r="B25" s="28"/>
      <c r="C25" s="508"/>
      <c r="D25" s="28"/>
      <c r="E25" s="28"/>
      <c r="F25" s="28"/>
      <c r="G25" s="28"/>
      <c r="H25" s="1"/>
      <c r="I25" s="1"/>
      <c r="J25" s="1"/>
      <c r="K25" s="1"/>
      <c r="L25" s="1"/>
      <c r="M25" s="1"/>
    </row>
    <row r="26" spans="2:13">
      <c r="B26" s="28"/>
      <c r="C26" s="508"/>
      <c r="D26" s="28"/>
      <c r="E26" s="28"/>
      <c r="F26" s="28"/>
      <c r="G26" s="28"/>
      <c r="H26" s="1"/>
      <c r="I26" s="1"/>
      <c r="J26" s="1"/>
      <c r="K26" s="1"/>
      <c r="L26" s="1"/>
      <c r="M26" s="1"/>
    </row>
    <row r="27" spans="2:13" hidden="1">
      <c r="B27" s="28"/>
      <c r="C27" s="508"/>
      <c r="D27" s="28"/>
      <c r="E27" s="28"/>
      <c r="F27" s="28"/>
      <c r="G27" s="28"/>
      <c r="H27" s="1"/>
      <c r="I27" s="1"/>
      <c r="J27" s="1"/>
      <c r="K27" s="1"/>
      <c r="L27" s="1"/>
      <c r="M27" s="1"/>
    </row>
    <row r="28" spans="2:13" hidden="1">
      <c r="B28" s="28"/>
      <c r="C28" s="508"/>
      <c r="D28" s="28"/>
      <c r="E28" s="28"/>
      <c r="F28" s="28"/>
      <c r="G28" s="28"/>
      <c r="H28" s="1"/>
      <c r="I28" s="1"/>
      <c r="J28" s="1"/>
      <c r="K28" s="1"/>
      <c r="L28" s="1"/>
      <c r="M28" s="1"/>
    </row>
    <row r="29" spans="2:13" hidden="1">
      <c r="B29" s="28"/>
      <c r="C29" s="508"/>
      <c r="D29" s="28"/>
      <c r="E29" s="28"/>
      <c r="F29" s="28"/>
      <c r="G29" s="28"/>
      <c r="H29" s="1"/>
      <c r="I29" s="1"/>
      <c r="J29" s="1"/>
      <c r="K29" s="1"/>
      <c r="L29" s="1"/>
      <c r="M29" s="1"/>
    </row>
  </sheetData>
  <mergeCells count="18">
    <mergeCell ref="B19:M19"/>
    <mergeCell ref="B20:M20"/>
    <mergeCell ref="B21:M21"/>
    <mergeCell ref="B14:M14"/>
    <mergeCell ref="B15:M15"/>
    <mergeCell ref="B16:M16"/>
    <mergeCell ref="B17:M17"/>
    <mergeCell ref="B18:M18"/>
    <mergeCell ref="B9:M9"/>
    <mergeCell ref="B10:M10"/>
    <mergeCell ref="B11:M11"/>
    <mergeCell ref="B12:M12"/>
    <mergeCell ref="B13:M13"/>
    <mergeCell ref="B2:E4"/>
    <mergeCell ref="I2:M3"/>
    <mergeCell ref="B6:M6"/>
    <mergeCell ref="B7:M7"/>
    <mergeCell ref="B8:M8"/>
  </mergeCells>
  <hyperlinks>
    <hyperlink ref="I2:M3" location="'Track Room'!A1" display="TRACK ROOM"/>
  </hyperlinks>
  <pageMargins left="0.7" right="0.7" top="0.75" bottom="0.75" header="0.3" footer="0.3"/>
  <pageSetup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29"/>
  <sheetViews>
    <sheetView workbookViewId="0"/>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style="39" customWidth="1"/>
    <col min="9" max="9" width="5" style="39" customWidth="1"/>
    <col min="10" max="13" width="9.140625" style="39" customWidth="1"/>
    <col min="14" max="15" width="9.140625" style="1" customWidth="1"/>
    <col min="16" max="16384" width="9.140625" hidden="1"/>
  </cols>
  <sheetData>
    <row r="1" spans="1:15" ht="15.75" thickBot="1">
      <c r="B1" s="28"/>
      <c r="C1" s="508"/>
      <c r="D1" s="28"/>
      <c r="E1" s="28"/>
      <c r="F1" s="28"/>
      <c r="G1" s="28"/>
      <c r="H1" s="1"/>
      <c r="I1" s="1"/>
      <c r="J1" s="1"/>
      <c r="K1" s="1"/>
      <c r="L1" s="1"/>
      <c r="M1" s="1"/>
    </row>
    <row r="2" spans="1:15" ht="15" customHeight="1">
      <c r="B2" s="885" t="s">
        <v>412</v>
      </c>
      <c r="C2" s="886"/>
      <c r="D2" s="886"/>
      <c r="E2" s="887"/>
      <c r="F2" s="28"/>
      <c r="G2" s="28"/>
      <c r="H2" s="1"/>
      <c r="I2" s="894" t="s">
        <v>213</v>
      </c>
      <c r="J2" s="895"/>
      <c r="K2" s="895"/>
      <c r="L2" s="895"/>
      <c r="M2" s="896"/>
    </row>
    <row r="3" spans="1:15" ht="15" customHeight="1">
      <c r="B3" s="888"/>
      <c r="C3" s="889"/>
      <c r="D3" s="889"/>
      <c r="E3" s="890"/>
      <c r="F3" s="28"/>
      <c r="G3" s="28"/>
      <c r="H3" s="1"/>
      <c r="I3" s="897"/>
      <c r="J3" s="898"/>
      <c r="K3" s="898"/>
      <c r="L3" s="898"/>
      <c r="M3" s="899"/>
    </row>
    <row r="4" spans="1:15" ht="15.75" thickBot="1">
      <c r="A4" s="509"/>
      <c r="B4" s="891"/>
      <c r="C4" s="892"/>
      <c r="D4" s="892"/>
      <c r="E4" s="893"/>
      <c r="F4" s="511"/>
      <c r="G4" s="512"/>
      <c r="H4" s="509"/>
      <c r="I4" s="509"/>
      <c r="J4" s="509"/>
      <c r="K4" s="509"/>
      <c r="L4" s="509"/>
      <c r="M4" s="509"/>
      <c r="N4" s="509"/>
      <c r="O4" s="509"/>
    </row>
    <row r="5" spans="1:15" ht="15.75" thickBot="1">
      <c r="B5" s="28"/>
      <c r="C5" s="510"/>
      <c r="D5" s="28"/>
      <c r="E5" s="28"/>
      <c r="F5" s="510"/>
      <c r="G5" s="28"/>
      <c r="H5" s="1"/>
      <c r="I5" s="1"/>
      <c r="J5" s="1"/>
      <c r="K5" s="1"/>
      <c r="L5" s="1"/>
      <c r="M5" s="1"/>
    </row>
    <row r="6" spans="1:15" ht="15.75" thickBot="1">
      <c r="B6" s="900"/>
      <c r="C6" s="901"/>
      <c r="D6" s="901"/>
      <c r="E6" s="901"/>
      <c r="F6" s="901"/>
      <c r="G6" s="901"/>
      <c r="H6" s="901"/>
      <c r="I6" s="901"/>
      <c r="J6" s="901"/>
      <c r="K6" s="901"/>
      <c r="L6" s="901"/>
      <c r="M6" s="902"/>
    </row>
    <row r="7" spans="1:15" ht="15.75" thickBot="1">
      <c r="B7" s="903"/>
      <c r="C7" s="904"/>
      <c r="D7" s="904"/>
      <c r="E7" s="904"/>
      <c r="F7" s="904"/>
      <c r="G7" s="904"/>
      <c r="H7" s="904"/>
      <c r="I7" s="904"/>
      <c r="J7" s="904"/>
      <c r="K7" s="904"/>
      <c r="L7" s="904"/>
      <c r="M7" s="905"/>
    </row>
    <row r="8" spans="1:15" ht="15.75" thickBot="1">
      <c r="B8" s="903"/>
      <c r="C8" s="904"/>
      <c r="D8" s="904"/>
      <c r="E8" s="904"/>
      <c r="F8" s="904"/>
      <c r="G8" s="904"/>
      <c r="H8" s="904"/>
      <c r="I8" s="904"/>
      <c r="J8" s="904"/>
      <c r="K8" s="904"/>
      <c r="L8" s="904"/>
      <c r="M8" s="905"/>
    </row>
    <row r="9" spans="1:15" ht="15.75" thickBot="1">
      <c r="B9" s="903"/>
      <c r="C9" s="904"/>
      <c r="D9" s="904"/>
      <c r="E9" s="904"/>
      <c r="F9" s="904"/>
      <c r="G9" s="904"/>
      <c r="H9" s="904"/>
      <c r="I9" s="904"/>
      <c r="J9" s="904"/>
      <c r="K9" s="904"/>
      <c r="L9" s="904"/>
      <c r="M9" s="905"/>
    </row>
    <row r="10" spans="1:15" ht="15.75" thickBot="1">
      <c r="B10" s="903"/>
      <c r="C10" s="904"/>
      <c r="D10" s="904"/>
      <c r="E10" s="904"/>
      <c r="F10" s="904"/>
      <c r="G10" s="904"/>
      <c r="H10" s="904"/>
      <c r="I10" s="904"/>
      <c r="J10" s="904"/>
      <c r="K10" s="904"/>
      <c r="L10" s="904"/>
      <c r="M10" s="905"/>
    </row>
    <row r="11" spans="1:15" ht="15.75" thickBot="1">
      <c r="B11" s="903"/>
      <c r="C11" s="904"/>
      <c r="D11" s="904"/>
      <c r="E11" s="904"/>
      <c r="F11" s="904"/>
      <c r="G11" s="904"/>
      <c r="H11" s="904"/>
      <c r="I11" s="904"/>
      <c r="J11" s="904"/>
      <c r="K11" s="904"/>
      <c r="L11" s="904"/>
      <c r="M11" s="905"/>
    </row>
    <row r="12" spans="1:15" ht="15.75" thickBot="1">
      <c r="B12" s="903"/>
      <c r="C12" s="904"/>
      <c r="D12" s="904"/>
      <c r="E12" s="904"/>
      <c r="F12" s="904"/>
      <c r="G12" s="904"/>
      <c r="H12" s="904"/>
      <c r="I12" s="904"/>
      <c r="J12" s="904"/>
      <c r="K12" s="904"/>
      <c r="L12" s="904"/>
      <c r="M12" s="905"/>
    </row>
    <row r="13" spans="1:15" ht="15.75" thickBot="1">
      <c r="B13" s="903"/>
      <c r="C13" s="904"/>
      <c r="D13" s="904"/>
      <c r="E13" s="904"/>
      <c r="F13" s="904"/>
      <c r="G13" s="904"/>
      <c r="H13" s="904"/>
      <c r="I13" s="904"/>
      <c r="J13" s="904"/>
      <c r="K13" s="904"/>
      <c r="L13" s="904"/>
      <c r="M13" s="905"/>
    </row>
    <row r="14" spans="1:15" s="39" customFormat="1" ht="15.75" thickBot="1">
      <c r="A14" s="1"/>
      <c r="B14" s="903"/>
      <c r="C14" s="904"/>
      <c r="D14" s="904"/>
      <c r="E14" s="904"/>
      <c r="F14" s="904"/>
      <c r="G14" s="904"/>
      <c r="H14" s="904"/>
      <c r="I14" s="904"/>
      <c r="J14" s="904"/>
      <c r="K14" s="904"/>
      <c r="L14" s="904"/>
      <c r="M14" s="905"/>
      <c r="N14" s="1"/>
      <c r="O14" s="1"/>
    </row>
    <row r="15" spans="1:15" ht="15.75" thickBot="1">
      <c r="B15" s="903"/>
      <c r="C15" s="904"/>
      <c r="D15" s="904"/>
      <c r="E15" s="904"/>
      <c r="F15" s="904"/>
      <c r="G15" s="904"/>
      <c r="H15" s="904"/>
      <c r="I15" s="904"/>
      <c r="J15" s="904"/>
      <c r="K15" s="904"/>
      <c r="L15" s="904"/>
      <c r="M15" s="905"/>
    </row>
    <row r="16" spans="1:15" ht="15.75" thickBot="1">
      <c r="B16" s="903"/>
      <c r="C16" s="904"/>
      <c r="D16" s="904"/>
      <c r="E16" s="904"/>
      <c r="F16" s="904"/>
      <c r="G16" s="904"/>
      <c r="H16" s="904"/>
      <c r="I16" s="904"/>
      <c r="J16" s="904"/>
      <c r="K16" s="904"/>
      <c r="L16" s="904"/>
      <c r="M16" s="905"/>
    </row>
    <row r="17" spans="2:13" ht="15.75" thickBot="1">
      <c r="B17" s="903"/>
      <c r="C17" s="904"/>
      <c r="D17" s="904"/>
      <c r="E17" s="904"/>
      <c r="F17" s="904"/>
      <c r="G17" s="904"/>
      <c r="H17" s="904"/>
      <c r="I17" s="904"/>
      <c r="J17" s="904"/>
      <c r="K17" s="904"/>
      <c r="L17" s="904"/>
      <c r="M17" s="905"/>
    </row>
    <row r="18" spans="2:13" ht="15.75" thickBot="1">
      <c r="B18" s="903"/>
      <c r="C18" s="904"/>
      <c r="D18" s="904"/>
      <c r="E18" s="904"/>
      <c r="F18" s="904"/>
      <c r="G18" s="904"/>
      <c r="H18" s="904"/>
      <c r="I18" s="904"/>
      <c r="J18" s="904"/>
      <c r="K18" s="904"/>
      <c r="L18" s="904"/>
      <c r="M18" s="905"/>
    </row>
    <row r="19" spans="2:13" ht="15.75" thickBot="1">
      <c r="B19" s="903"/>
      <c r="C19" s="904"/>
      <c r="D19" s="904"/>
      <c r="E19" s="904"/>
      <c r="F19" s="904"/>
      <c r="G19" s="904"/>
      <c r="H19" s="904"/>
      <c r="I19" s="904"/>
      <c r="J19" s="904"/>
      <c r="K19" s="904"/>
      <c r="L19" s="904"/>
      <c r="M19" s="905"/>
    </row>
    <row r="20" spans="2:13" ht="15.75" thickBot="1">
      <c r="B20" s="903"/>
      <c r="C20" s="904"/>
      <c r="D20" s="904"/>
      <c r="E20" s="904"/>
      <c r="F20" s="904"/>
      <c r="G20" s="904"/>
      <c r="H20" s="904"/>
      <c r="I20" s="904"/>
      <c r="J20" s="904"/>
      <c r="K20" s="904"/>
      <c r="L20" s="904"/>
      <c r="M20" s="905"/>
    </row>
    <row r="21" spans="2:13">
      <c r="B21" s="903"/>
      <c r="C21" s="904"/>
      <c r="D21" s="904"/>
      <c r="E21" s="904"/>
      <c r="F21" s="904"/>
      <c r="G21" s="904"/>
      <c r="H21" s="904"/>
      <c r="I21" s="904"/>
      <c r="J21" s="904"/>
      <c r="K21" s="904"/>
      <c r="L21" s="904"/>
      <c r="M21" s="905"/>
    </row>
    <row r="22" spans="2:13">
      <c r="B22" s="508"/>
      <c r="C22" s="28"/>
      <c r="D22" s="28"/>
      <c r="E22" s="28"/>
      <c r="F22" s="28"/>
      <c r="G22" s="28"/>
      <c r="H22" s="1"/>
      <c r="I22" s="1"/>
      <c r="J22" s="1"/>
      <c r="K22" s="1"/>
      <c r="L22" s="1"/>
      <c r="M22" s="1"/>
    </row>
    <row r="23" spans="2:13">
      <c r="B23" s="513"/>
      <c r="C23" s="28"/>
      <c r="D23" s="28"/>
      <c r="E23" s="28"/>
      <c r="F23" s="28"/>
      <c r="G23" s="28"/>
      <c r="H23" s="1"/>
      <c r="I23" s="1"/>
      <c r="J23" s="1"/>
      <c r="K23" s="1"/>
      <c r="L23" s="1"/>
      <c r="M23" s="1"/>
    </row>
    <row r="24" spans="2:13">
      <c r="B24" s="28"/>
      <c r="C24" s="508"/>
      <c r="D24" s="28"/>
      <c r="E24" s="28"/>
      <c r="F24" s="28"/>
      <c r="G24" s="28"/>
      <c r="H24" s="1"/>
      <c r="I24" s="1"/>
      <c r="J24" s="1"/>
      <c r="K24" s="1"/>
      <c r="L24" s="1"/>
      <c r="M24" s="1"/>
    </row>
    <row r="25" spans="2:13">
      <c r="B25" s="28"/>
      <c r="C25" s="508"/>
      <c r="D25" s="28"/>
      <c r="E25" s="28"/>
      <c r="F25" s="28"/>
      <c r="G25" s="28"/>
      <c r="H25" s="1"/>
      <c r="I25" s="1"/>
      <c r="J25" s="1"/>
      <c r="K25" s="1"/>
      <c r="L25" s="1"/>
      <c r="M25" s="1"/>
    </row>
    <row r="26" spans="2:13" hidden="1">
      <c r="B26" s="28"/>
      <c r="C26" s="508"/>
      <c r="D26" s="28"/>
      <c r="E26" s="28"/>
      <c r="F26" s="28"/>
      <c r="G26" s="28"/>
      <c r="H26" s="1"/>
      <c r="I26" s="1"/>
      <c r="J26" s="1"/>
      <c r="K26" s="1"/>
      <c r="L26" s="1"/>
      <c r="M26" s="1"/>
    </row>
    <row r="27" spans="2:13" hidden="1">
      <c r="B27" s="28"/>
      <c r="C27" s="508"/>
      <c r="D27" s="28"/>
      <c r="E27" s="28"/>
      <c r="F27" s="28"/>
      <c r="G27" s="28"/>
      <c r="H27" s="1"/>
      <c r="I27" s="1"/>
      <c r="J27" s="1"/>
      <c r="K27" s="1"/>
      <c r="L27" s="1"/>
      <c r="M27" s="1"/>
    </row>
    <row r="28" spans="2:13" hidden="1">
      <c r="B28" s="28"/>
      <c r="C28" s="508"/>
      <c r="D28" s="28"/>
      <c r="E28" s="28"/>
      <c r="F28" s="28"/>
      <c r="G28" s="28"/>
      <c r="H28" s="1"/>
      <c r="I28" s="1"/>
      <c r="J28" s="1"/>
      <c r="K28" s="1"/>
      <c r="L28" s="1"/>
      <c r="M28" s="1"/>
    </row>
    <row r="29" spans="2:13" hidden="1">
      <c r="B29" s="28"/>
      <c r="C29" s="508"/>
      <c r="D29" s="28"/>
      <c r="E29" s="28"/>
      <c r="F29" s="28"/>
      <c r="G29" s="28"/>
      <c r="H29" s="1"/>
      <c r="I29" s="1"/>
      <c r="J29" s="1"/>
      <c r="K29" s="1"/>
      <c r="L29" s="1"/>
      <c r="M29" s="1"/>
    </row>
  </sheetData>
  <mergeCells count="18">
    <mergeCell ref="B19:M19"/>
    <mergeCell ref="B20:M20"/>
    <mergeCell ref="B21:M21"/>
    <mergeCell ref="B13:M13"/>
    <mergeCell ref="B14:M14"/>
    <mergeCell ref="B15:M15"/>
    <mergeCell ref="B16:M16"/>
    <mergeCell ref="B17:M17"/>
    <mergeCell ref="B9:M9"/>
    <mergeCell ref="B10:M10"/>
    <mergeCell ref="B11:M11"/>
    <mergeCell ref="B12:M12"/>
    <mergeCell ref="B18:M18"/>
    <mergeCell ref="B2:E4"/>
    <mergeCell ref="I2:M3"/>
    <mergeCell ref="B6:M6"/>
    <mergeCell ref="B7:M7"/>
    <mergeCell ref="B8:M8"/>
  </mergeCells>
  <hyperlinks>
    <hyperlink ref="I2:M3" location="'Track Room'!A1" display="TRACK ROOM"/>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O29"/>
  <sheetViews>
    <sheetView workbookViewId="0">
      <selection activeCell="I2" sqref="I2:M3"/>
    </sheetView>
  </sheetViews>
  <sheetFormatPr defaultColWidth="0" defaultRowHeight="15" zeroHeight="1"/>
  <cols>
    <col min="1" max="1" width="9.140625" style="1" customWidth="1"/>
    <col min="2" max="2" width="18.28515625" style="370" bestFit="1" customWidth="1"/>
    <col min="3" max="3" width="10.5703125" style="507" bestFit="1" customWidth="1"/>
    <col min="4" max="4" width="9.140625" style="370" customWidth="1"/>
    <col min="5" max="5" width="29.42578125" style="370" customWidth="1"/>
    <col min="6" max="6" width="7.85546875" style="370" bestFit="1" customWidth="1"/>
    <col min="7" max="7" width="9.140625" style="370" customWidth="1"/>
    <col min="8" max="8" width="9.140625" customWidth="1"/>
    <col min="9" max="9" width="5" customWidth="1"/>
    <col min="10" max="13" width="9.140625" customWidth="1"/>
    <col min="14" max="15" width="9.140625" style="1" customWidth="1"/>
    <col min="16" max="16384" width="9.140625" style="1" hidden="1"/>
  </cols>
  <sheetData>
    <row r="1" spans="2:13" ht="15.75" thickBot="1">
      <c r="B1" s="28"/>
      <c r="C1" s="508"/>
      <c r="D1" s="28"/>
      <c r="E1" s="28"/>
      <c r="F1" s="28"/>
      <c r="G1" s="28"/>
      <c r="H1" s="1"/>
      <c r="I1" s="1"/>
      <c r="J1" s="1"/>
      <c r="K1" s="1"/>
      <c r="L1" s="1"/>
      <c r="M1" s="1"/>
    </row>
    <row r="2" spans="2:13" ht="15" customHeight="1">
      <c r="B2" s="885" t="s">
        <v>412</v>
      </c>
      <c r="C2" s="886"/>
      <c r="D2" s="886"/>
      <c r="E2" s="887"/>
      <c r="F2" s="28"/>
      <c r="G2" s="28"/>
      <c r="H2" s="1"/>
      <c r="I2" s="894" t="s">
        <v>213</v>
      </c>
      <c r="J2" s="895"/>
      <c r="K2" s="895"/>
      <c r="L2" s="895"/>
      <c r="M2" s="896"/>
    </row>
    <row r="3" spans="2:13" ht="15" customHeight="1">
      <c r="B3" s="888"/>
      <c r="C3" s="889"/>
      <c r="D3" s="889"/>
      <c r="E3" s="890"/>
      <c r="F3" s="28"/>
      <c r="G3" s="28"/>
      <c r="H3" s="1"/>
      <c r="I3" s="897"/>
      <c r="J3" s="898"/>
      <c r="K3" s="898"/>
      <c r="L3" s="898"/>
      <c r="M3" s="899"/>
    </row>
    <row r="4" spans="2:13" s="509" customFormat="1" ht="15.75" thickBot="1">
      <c r="B4" s="891"/>
      <c r="C4" s="892"/>
      <c r="D4" s="892"/>
      <c r="E4" s="893"/>
      <c r="F4" s="511"/>
      <c r="G4" s="512"/>
    </row>
    <row r="5" spans="2:13" ht="15.75" thickBot="1">
      <c r="B5" s="28"/>
      <c r="C5" s="510"/>
      <c r="D5" s="28"/>
      <c r="E5" s="28"/>
      <c r="F5" s="510"/>
      <c r="G5" s="28"/>
      <c r="H5" s="1"/>
      <c r="I5" s="1"/>
      <c r="J5" s="1"/>
      <c r="K5" s="1"/>
      <c r="L5" s="1"/>
      <c r="M5" s="1"/>
    </row>
    <row r="6" spans="2:13" ht="15.75" thickBot="1">
      <c r="B6" s="900"/>
      <c r="C6" s="901"/>
      <c r="D6" s="901"/>
      <c r="E6" s="901"/>
      <c r="F6" s="901"/>
      <c r="G6" s="901"/>
      <c r="H6" s="901"/>
      <c r="I6" s="901"/>
      <c r="J6" s="901"/>
      <c r="K6" s="901"/>
      <c r="L6" s="901"/>
      <c r="M6" s="902"/>
    </row>
    <row r="7" spans="2:13" ht="15.75" thickBot="1">
      <c r="B7" s="903"/>
      <c r="C7" s="904"/>
      <c r="D7" s="904"/>
      <c r="E7" s="904"/>
      <c r="F7" s="904"/>
      <c r="G7" s="904"/>
      <c r="H7" s="904"/>
      <c r="I7" s="904"/>
      <c r="J7" s="904"/>
      <c r="K7" s="904"/>
      <c r="L7" s="904"/>
      <c r="M7" s="905"/>
    </row>
    <row r="8" spans="2:13" ht="15.75" thickBot="1">
      <c r="B8" s="903"/>
      <c r="C8" s="904"/>
      <c r="D8" s="904"/>
      <c r="E8" s="904"/>
      <c r="F8" s="904"/>
      <c r="G8" s="904"/>
      <c r="H8" s="904"/>
      <c r="I8" s="904"/>
      <c r="J8" s="904"/>
      <c r="K8" s="904"/>
      <c r="L8" s="904"/>
      <c r="M8" s="905"/>
    </row>
    <row r="9" spans="2:13" ht="15.75" thickBot="1">
      <c r="B9" s="903"/>
      <c r="C9" s="904"/>
      <c r="D9" s="904"/>
      <c r="E9" s="904"/>
      <c r="F9" s="904"/>
      <c r="G9" s="904"/>
      <c r="H9" s="904"/>
      <c r="I9" s="904"/>
      <c r="J9" s="904"/>
      <c r="K9" s="904"/>
      <c r="L9" s="904"/>
      <c r="M9" s="905"/>
    </row>
    <row r="10" spans="2:13" ht="15.75" thickBot="1">
      <c r="B10" s="903"/>
      <c r="C10" s="904"/>
      <c r="D10" s="904"/>
      <c r="E10" s="904"/>
      <c r="F10" s="904"/>
      <c r="G10" s="904"/>
      <c r="H10" s="904"/>
      <c r="I10" s="904"/>
      <c r="J10" s="904"/>
      <c r="K10" s="904"/>
      <c r="L10" s="904"/>
      <c r="M10" s="905"/>
    </row>
    <row r="11" spans="2:13" ht="15.75" thickBot="1">
      <c r="B11" s="903"/>
      <c r="C11" s="904"/>
      <c r="D11" s="904"/>
      <c r="E11" s="904"/>
      <c r="F11" s="904"/>
      <c r="G11" s="904"/>
      <c r="H11" s="904"/>
      <c r="I11" s="904"/>
      <c r="J11" s="904"/>
      <c r="K11" s="904"/>
      <c r="L11" s="904"/>
      <c r="M11" s="905"/>
    </row>
    <row r="12" spans="2:13" ht="15.75" thickBot="1">
      <c r="B12" s="903"/>
      <c r="C12" s="904"/>
      <c r="D12" s="904"/>
      <c r="E12" s="904"/>
      <c r="F12" s="904"/>
      <c r="G12" s="904"/>
      <c r="H12" s="904"/>
      <c r="I12" s="904"/>
      <c r="J12" s="904"/>
      <c r="K12" s="904"/>
      <c r="L12" s="904"/>
      <c r="M12" s="905"/>
    </row>
    <row r="13" spans="2:13" ht="15.75" thickBot="1">
      <c r="B13" s="903"/>
      <c r="C13" s="904"/>
      <c r="D13" s="904"/>
      <c r="E13" s="904"/>
      <c r="F13" s="904"/>
      <c r="G13" s="904"/>
      <c r="H13" s="904"/>
      <c r="I13" s="904"/>
      <c r="J13" s="904"/>
      <c r="K13" s="904"/>
      <c r="L13" s="904"/>
      <c r="M13" s="905"/>
    </row>
    <row r="14" spans="2:13" ht="15.75" thickBot="1">
      <c r="B14" s="903"/>
      <c r="C14" s="904"/>
      <c r="D14" s="904"/>
      <c r="E14" s="904"/>
      <c r="F14" s="904"/>
      <c r="G14" s="904"/>
      <c r="H14" s="904"/>
      <c r="I14" s="904"/>
      <c r="J14" s="904"/>
      <c r="K14" s="904"/>
      <c r="L14" s="904"/>
      <c r="M14" s="905"/>
    </row>
    <row r="15" spans="2:13" ht="15.75" thickBot="1">
      <c r="B15" s="903"/>
      <c r="C15" s="904"/>
      <c r="D15" s="904"/>
      <c r="E15" s="904"/>
      <c r="F15" s="904"/>
      <c r="G15" s="904"/>
      <c r="H15" s="904"/>
      <c r="I15" s="904"/>
      <c r="J15" s="904"/>
      <c r="K15" s="904"/>
      <c r="L15" s="904"/>
      <c r="M15" s="905"/>
    </row>
    <row r="16" spans="2:13" ht="15.75" thickBot="1">
      <c r="B16" s="903"/>
      <c r="C16" s="904"/>
      <c r="D16" s="904"/>
      <c r="E16" s="904"/>
      <c r="F16" s="904"/>
      <c r="G16" s="904"/>
      <c r="H16" s="904"/>
      <c r="I16" s="904"/>
      <c r="J16" s="904"/>
      <c r="K16" s="904"/>
      <c r="L16" s="904"/>
      <c r="M16" s="905"/>
    </row>
    <row r="17" spans="2:13" ht="15.75" thickBot="1">
      <c r="B17" s="903"/>
      <c r="C17" s="904"/>
      <c r="D17" s="904"/>
      <c r="E17" s="904"/>
      <c r="F17" s="904"/>
      <c r="G17" s="904"/>
      <c r="H17" s="904"/>
      <c r="I17" s="904"/>
      <c r="J17" s="904"/>
      <c r="K17" s="904"/>
      <c r="L17" s="904"/>
      <c r="M17" s="905"/>
    </row>
    <row r="18" spans="2:13" ht="15.75" thickBot="1">
      <c r="B18" s="903"/>
      <c r="C18" s="904"/>
      <c r="D18" s="904"/>
      <c r="E18" s="904"/>
      <c r="F18" s="904"/>
      <c r="G18" s="904"/>
      <c r="H18" s="904"/>
      <c r="I18" s="904"/>
      <c r="J18" s="904"/>
      <c r="K18" s="904"/>
      <c r="L18" s="904"/>
      <c r="M18" s="905"/>
    </row>
    <row r="19" spans="2:13" ht="15.75" thickBot="1">
      <c r="B19" s="903"/>
      <c r="C19" s="904"/>
      <c r="D19" s="904"/>
      <c r="E19" s="904"/>
      <c r="F19" s="904"/>
      <c r="G19" s="904"/>
      <c r="H19" s="904"/>
      <c r="I19" s="904"/>
      <c r="J19" s="904"/>
      <c r="K19" s="904"/>
      <c r="L19" s="904"/>
      <c r="M19" s="905"/>
    </row>
    <row r="20" spans="2:13" ht="15.75" thickBot="1">
      <c r="B20" s="903"/>
      <c r="C20" s="904"/>
      <c r="D20" s="904"/>
      <c r="E20" s="904"/>
      <c r="F20" s="904"/>
      <c r="G20" s="904"/>
      <c r="H20" s="904"/>
      <c r="I20" s="904"/>
      <c r="J20" s="904"/>
      <c r="K20" s="904"/>
      <c r="L20" s="904"/>
      <c r="M20" s="905"/>
    </row>
    <row r="21" spans="2:13">
      <c r="B21" s="903"/>
      <c r="C21" s="904"/>
      <c r="D21" s="904"/>
      <c r="E21" s="904"/>
      <c r="F21" s="904"/>
      <c r="G21" s="904"/>
      <c r="H21" s="904"/>
      <c r="I21" s="904"/>
      <c r="J21" s="904"/>
      <c r="K21" s="904"/>
      <c r="L21" s="904"/>
      <c r="M21" s="905"/>
    </row>
    <row r="22" spans="2:13">
      <c r="B22" s="508"/>
      <c r="C22" s="28"/>
      <c r="D22" s="28"/>
      <c r="E22" s="28"/>
      <c r="F22" s="28"/>
      <c r="G22" s="28"/>
      <c r="H22" s="1"/>
      <c r="I22" s="1"/>
      <c r="J22" s="1"/>
      <c r="K22" s="1"/>
      <c r="L22" s="1"/>
      <c r="M22" s="1"/>
    </row>
    <row r="23" spans="2:13">
      <c r="B23" s="513"/>
      <c r="C23" s="28"/>
      <c r="D23" s="28"/>
      <c r="E23" s="28"/>
      <c r="F23" s="28"/>
      <c r="G23" s="28"/>
      <c r="H23" s="1"/>
      <c r="I23" s="1"/>
      <c r="J23" s="1"/>
      <c r="K23" s="1"/>
      <c r="L23" s="1"/>
      <c r="M23" s="1"/>
    </row>
    <row r="24" spans="2:13">
      <c r="B24" s="28"/>
      <c r="C24" s="508"/>
      <c r="D24" s="28"/>
      <c r="E24" s="28"/>
      <c r="F24" s="28"/>
      <c r="G24" s="28"/>
      <c r="H24" s="1"/>
      <c r="I24" s="1"/>
      <c r="J24" s="1"/>
      <c r="K24" s="1"/>
      <c r="L24" s="1"/>
      <c r="M24" s="1"/>
    </row>
    <row r="25" spans="2:13">
      <c r="B25" s="28"/>
      <c r="C25" s="508"/>
      <c r="D25" s="28"/>
      <c r="E25" s="28"/>
      <c r="F25" s="28"/>
      <c r="G25" s="28"/>
      <c r="H25" s="1"/>
      <c r="I25" s="1"/>
      <c r="J25" s="1"/>
      <c r="K25" s="1"/>
      <c r="L25" s="1"/>
      <c r="M25" s="1"/>
    </row>
    <row r="26" spans="2:13" hidden="1">
      <c r="B26" s="28"/>
      <c r="C26" s="508"/>
      <c r="D26" s="28"/>
      <c r="E26" s="28"/>
      <c r="F26" s="28"/>
      <c r="G26" s="28"/>
      <c r="H26" s="1"/>
      <c r="I26" s="1"/>
      <c r="J26" s="1"/>
      <c r="K26" s="1"/>
      <c r="L26" s="1"/>
      <c r="M26" s="1"/>
    </row>
    <row r="27" spans="2:13" hidden="1">
      <c r="B27" s="28"/>
      <c r="C27" s="508"/>
      <c r="D27" s="28"/>
      <c r="E27" s="28"/>
      <c r="F27" s="28"/>
      <c r="G27" s="28"/>
      <c r="H27" s="1"/>
      <c r="I27" s="1"/>
      <c r="J27" s="1"/>
      <c r="K27" s="1"/>
      <c r="L27" s="1"/>
      <c r="M27" s="1"/>
    </row>
    <row r="28" spans="2:13" hidden="1">
      <c r="B28" s="28"/>
      <c r="C28" s="508"/>
      <c r="D28" s="28"/>
      <c r="E28" s="28"/>
      <c r="F28" s="28"/>
      <c r="G28" s="28"/>
      <c r="H28" s="1"/>
      <c r="I28" s="1"/>
      <c r="J28" s="1"/>
      <c r="K28" s="1"/>
      <c r="L28" s="1"/>
      <c r="M28" s="1"/>
    </row>
    <row r="29" spans="2:13" hidden="1">
      <c r="B29" s="28"/>
      <c r="C29" s="508"/>
      <c r="D29" s="28"/>
      <c r="E29" s="28"/>
      <c r="F29" s="28"/>
      <c r="G29" s="28"/>
      <c r="H29" s="1"/>
      <c r="I29" s="1"/>
      <c r="J29" s="1"/>
      <c r="K29" s="1"/>
      <c r="L29" s="1"/>
      <c r="M29" s="1"/>
    </row>
  </sheetData>
  <mergeCells count="18">
    <mergeCell ref="B19:M19"/>
    <mergeCell ref="B20:M20"/>
    <mergeCell ref="I2:M3"/>
    <mergeCell ref="B2:E4"/>
    <mergeCell ref="B21:M21"/>
    <mergeCell ref="B6:M6"/>
    <mergeCell ref="B7:M7"/>
    <mergeCell ref="B8:M8"/>
    <mergeCell ref="B9:M9"/>
    <mergeCell ref="B10:M10"/>
    <mergeCell ref="B11:M11"/>
    <mergeCell ref="B12:M12"/>
    <mergeCell ref="B13:M13"/>
    <mergeCell ref="B14:M14"/>
    <mergeCell ref="B15:M15"/>
    <mergeCell ref="B16:M16"/>
    <mergeCell ref="B17:M17"/>
    <mergeCell ref="B18:M18"/>
  </mergeCells>
  <hyperlinks>
    <hyperlink ref="I2:M3" location="'Track Room'!A1" display="TRACK ROOM"/>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2:I14"/>
  <sheetViews>
    <sheetView workbookViewId="0">
      <selection activeCell="C8" sqref="C8"/>
    </sheetView>
  </sheetViews>
  <sheetFormatPr defaultRowHeight="15"/>
  <cols>
    <col min="1" max="1" width="3.7109375" style="39" customWidth="1"/>
    <col min="2" max="2" width="24" style="39" customWidth="1"/>
    <col min="3" max="3" width="14" style="232" customWidth="1"/>
    <col min="4" max="4" width="3.28515625" style="39" customWidth="1"/>
    <col min="5" max="16384" width="9.140625" style="39"/>
  </cols>
  <sheetData>
    <row r="2" spans="1:9">
      <c r="B2" s="578" t="s">
        <v>29</v>
      </c>
      <c r="C2" s="579"/>
      <c r="H2" s="582" t="s">
        <v>380</v>
      </c>
      <c r="I2" s="583"/>
    </row>
    <row r="3" spans="1:9">
      <c r="B3" s="580"/>
      <c r="C3" s="581"/>
      <c r="H3" s="584"/>
      <c r="I3" s="585"/>
    </row>
    <row r="4" spans="1:9">
      <c r="A4" s="39" t="s">
        <v>222</v>
      </c>
    </row>
    <row r="5" spans="1:9">
      <c r="B5" s="454" t="s">
        <v>322</v>
      </c>
      <c r="C5" s="455" t="s">
        <v>209</v>
      </c>
    </row>
    <row r="6" spans="1:9">
      <c r="B6" s="39" t="s">
        <v>391</v>
      </c>
      <c r="C6" s="232">
        <v>0</v>
      </c>
    </row>
    <row r="7" spans="1:9">
      <c r="B7" s="39" t="s">
        <v>299</v>
      </c>
      <c r="C7" s="232">
        <v>120</v>
      </c>
    </row>
    <row r="8" spans="1:9">
      <c r="B8" s="39" t="s">
        <v>327</v>
      </c>
      <c r="C8" s="232">
        <v>0</v>
      </c>
    </row>
    <row r="9" spans="1:9">
      <c r="B9" s="39" t="s">
        <v>329</v>
      </c>
      <c r="C9" s="232">
        <v>0</v>
      </c>
    </row>
    <row r="10" spans="1:9">
      <c r="B10" s="39" t="s">
        <v>330</v>
      </c>
      <c r="C10" s="232">
        <v>0</v>
      </c>
    </row>
    <row r="11" spans="1:9">
      <c r="B11" s="39" t="s">
        <v>201</v>
      </c>
      <c r="C11" s="232">
        <v>0</v>
      </c>
    </row>
    <row r="12" spans="1:9">
      <c r="B12" s="39" t="s">
        <v>201</v>
      </c>
      <c r="C12" s="232">
        <v>0</v>
      </c>
    </row>
    <row r="13" spans="1:9">
      <c r="B13" s="39" t="s">
        <v>201</v>
      </c>
      <c r="C13" s="232">
        <v>0</v>
      </c>
    </row>
    <row r="14" spans="1:9">
      <c r="B14" s="451" t="s">
        <v>2</v>
      </c>
      <c r="C14" s="453">
        <f>SUM(C6:C13)</f>
        <v>120</v>
      </c>
    </row>
  </sheetData>
  <mergeCells count="2">
    <mergeCell ref="B2:C3"/>
    <mergeCell ref="H2:I3"/>
  </mergeCells>
  <hyperlinks>
    <hyperlink ref="B2:C3" location="'Track Room'!A1" display="Track Room"/>
    <hyperlink ref="H2:I3" location="Budget!A1" display="Budget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89</vt:i4>
      </vt:variant>
    </vt:vector>
  </HeadingPairs>
  <TitlesOfParts>
    <vt:vector size="89" baseType="lpstr">
      <vt:lpstr>Track Room</vt:lpstr>
      <vt:lpstr>Expense Head</vt:lpstr>
      <vt:lpstr>11I</vt:lpstr>
      <vt:lpstr>10E</vt:lpstr>
      <vt:lpstr>9E</vt:lpstr>
      <vt:lpstr>8E</vt:lpstr>
      <vt:lpstr>7E</vt:lpstr>
      <vt:lpstr>6E</vt:lpstr>
      <vt:lpstr>5E</vt:lpstr>
      <vt:lpstr>4E</vt:lpstr>
      <vt:lpstr>3E</vt:lpstr>
      <vt:lpstr>2E</vt:lpstr>
      <vt:lpstr>1E</vt:lpstr>
      <vt:lpstr>Set Budget</vt:lpstr>
      <vt:lpstr>Budget</vt:lpstr>
      <vt:lpstr>Why.....</vt:lpstr>
      <vt:lpstr>Use</vt:lpstr>
      <vt:lpstr>Summary</vt:lpstr>
      <vt:lpstr>Investment</vt:lpstr>
      <vt:lpstr>Income Statement</vt:lpstr>
      <vt:lpstr>Income Budget</vt:lpstr>
      <vt:lpstr>Tower Chart - 2</vt:lpstr>
      <vt:lpstr> Circle Chart</vt:lpstr>
      <vt:lpstr> Circle Chart -2 </vt:lpstr>
      <vt:lpstr> Circle Chart -3</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Jan</vt:lpstr>
      <vt:lpstr>Feb</vt:lpstr>
      <vt:lpstr>Mar</vt:lpstr>
      <vt:lpstr>Apr</vt:lpstr>
      <vt:lpstr>May</vt:lpstr>
      <vt:lpstr>June</vt:lpstr>
      <vt:lpstr>July</vt:lpstr>
      <vt:lpstr>Aug</vt:lpstr>
      <vt:lpstr>Sept</vt:lpstr>
      <vt:lpstr>Oct</vt:lpstr>
      <vt:lpstr>Nov</vt:lpstr>
      <vt:lpstr>Dec</vt:lpstr>
      <vt:lpstr>10</vt:lpstr>
      <vt:lpstr>1</vt:lpstr>
      <vt:lpstr>2_</vt:lpstr>
      <vt:lpstr>3_</vt:lpstr>
      <vt:lpstr>4</vt:lpstr>
      <vt:lpstr>5</vt:lpstr>
      <vt:lpstr>6</vt:lpstr>
      <vt:lpstr>7</vt:lpstr>
      <vt:lpstr>8</vt:lpstr>
      <vt:lpstr>9</vt:lpstr>
      <vt:lpstr>10_</vt:lpstr>
      <vt:lpstr>11</vt:lpstr>
      <vt:lpstr>12</vt:lpstr>
      <vt:lpstr>working</vt:lpstr>
      <vt:lpstr>Password book</vt:lpstr>
      <vt:lpstr>Pwd</vt:lpstr>
      <vt:lpstr>Total Budget - actual</vt:lpstr>
      <vt:lpstr>Dec B</vt:lpstr>
      <vt:lpstr>Nov B</vt:lpstr>
      <vt:lpstr>Oct B</vt:lpstr>
      <vt:lpstr>Sept B</vt:lpstr>
      <vt:lpstr>Aug B</vt:lpstr>
      <vt:lpstr>July B</vt:lpstr>
      <vt:lpstr>June B</vt:lpstr>
      <vt:lpstr>May B</vt:lpstr>
      <vt:lpstr>Apr B</vt:lpstr>
      <vt:lpstr>Mar B</vt:lpstr>
      <vt:lpstr>Feb B</vt:lpstr>
      <vt:lpstr>Jan B</vt:lpstr>
      <vt:lpstr>Dazzling Dec</vt:lpstr>
      <vt:lpstr>Noble Nov</vt:lpstr>
      <vt:lpstr>Optimist Oct</vt:lpstr>
      <vt:lpstr>Siz Sep</vt:lpstr>
      <vt:lpstr>Aug amazing</vt:lpstr>
      <vt:lpstr>Jub July</vt:lpstr>
      <vt:lpstr>joy june</vt:lpstr>
      <vt:lpstr>Amazing May</vt:lpstr>
      <vt:lpstr>Amazing Apr</vt:lpstr>
      <vt:lpstr>Mar March</vt:lpstr>
      <vt:lpstr>Fab Feb</vt:lpstr>
      <vt:lpstr>Joyful Jan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Ajinkya</cp:lastModifiedBy>
  <cp:lastPrinted>2018-08-07T10:23:15Z</cp:lastPrinted>
  <dcterms:created xsi:type="dcterms:W3CDTF">2011-12-01T04:34:08Z</dcterms:created>
  <dcterms:modified xsi:type="dcterms:W3CDTF">2018-12-28T13:46:36Z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1646259563</vt:i4>
  </property>
  <property fmtid="{D5CDD505-2E9C-101B-9397-08002B2CF9AE}" pid="3" name="_NewReviewCycle">
    <vt:lpwstr/>
  </property>
  <property fmtid="{D5CDD505-2E9C-101B-9397-08002B2CF9AE}" pid="4" name="_EmailSubject">
    <vt:lpwstr>Personal Money Manager  - 2016</vt:lpwstr>
  </property>
  <property fmtid="{D5CDD505-2E9C-101B-9397-08002B2CF9AE}" pid="5" name="_AuthorEmail">
    <vt:lpwstr>ajinkya.gijare@axa-winterthur.ch</vt:lpwstr>
  </property>
  <property fmtid="{D5CDD505-2E9C-101B-9397-08002B2CF9AE}" pid="6" name="_AuthorEmailDisplayName">
    <vt:lpwstr>Gijare Ajinkya</vt:lpwstr>
  </property>
  <property fmtid="{D5CDD505-2E9C-101B-9397-08002B2CF9AE}" pid="7" name="_ReviewingToolsShownOnce">
    <vt:lpwstr/>
  </property>
</Properties>
</file>